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Дмитрий\Desktop\cycles\"/>
    </mc:Choice>
  </mc:AlternateContent>
  <bookViews>
    <workbookView xWindow="0" yWindow="0" windowWidth="28800" windowHeight="11835" activeTab="3"/>
  </bookViews>
  <sheets>
    <sheet name="F" sheetId="7" r:id="rId1"/>
    <sheet name="Цикл" sheetId="22" r:id="rId2"/>
    <sheet name="Упражнение" sheetId="20" r:id="rId3"/>
    <sheet name="Справка" sheetId="21" r:id="rId4"/>
  </sheets>
  <calcPr calcId="152511"/>
</workbook>
</file>

<file path=xl/calcChain.xml><?xml version="1.0" encoding="utf-8"?>
<calcChain xmlns="http://schemas.openxmlformats.org/spreadsheetml/2006/main">
  <c r="A41" i="22" l="1"/>
  <c r="A40" i="22" s="1"/>
  <c r="A3" i="22"/>
  <c r="M29" i="22"/>
  <c r="Q29" i="22"/>
  <c r="A78" i="22" l="1"/>
  <c r="A48" i="22"/>
  <c r="A55" i="22" s="1"/>
  <c r="A62" i="22" s="1"/>
  <c r="A61" i="22" s="1"/>
  <c r="A54" i="22" l="1"/>
  <c r="A69" i="22"/>
  <c r="A68" i="22" s="1"/>
  <c r="A115" i="22"/>
  <c r="A85" i="22"/>
  <c r="A77" i="22"/>
  <c r="A47" i="22"/>
  <c r="R442" i="22"/>
  <c r="N442" i="22"/>
  <c r="J442" i="22"/>
  <c r="F442" i="22"/>
  <c r="R441" i="22"/>
  <c r="N441" i="22"/>
  <c r="J441" i="22"/>
  <c r="F441" i="22"/>
  <c r="R440" i="22"/>
  <c r="N440" i="22"/>
  <c r="J440" i="22"/>
  <c r="F440" i="22"/>
  <c r="R439" i="22"/>
  <c r="N439" i="22"/>
  <c r="J439" i="22"/>
  <c r="F439" i="22"/>
  <c r="R438" i="22"/>
  <c r="N438" i="22"/>
  <c r="J438" i="22"/>
  <c r="F438" i="22"/>
  <c r="R435" i="22"/>
  <c r="N435" i="22"/>
  <c r="J435" i="22"/>
  <c r="F435" i="22"/>
  <c r="R434" i="22"/>
  <c r="N434" i="22"/>
  <c r="J434" i="22"/>
  <c r="F434" i="22"/>
  <c r="R433" i="22"/>
  <c r="N433" i="22"/>
  <c r="J433" i="22"/>
  <c r="F433" i="22"/>
  <c r="R432" i="22"/>
  <c r="N432" i="22"/>
  <c r="J432" i="22"/>
  <c r="F432" i="22"/>
  <c r="R431" i="22"/>
  <c r="N431" i="22"/>
  <c r="J431" i="22"/>
  <c r="F431" i="22"/>
  <c r="R428" i="22"/>
  <c r="N428" i="22"/>
  <c r="J428" i="22"/>
  <c r="F428" i="22"/>
  <c r="R427" i="22"/>
  <c r="N427" i="22"/>
  <c r="J427" i="22"/>
  <c r="F427" i="22"/>
  <c r="R426" i="22"/>
  <c r="N426" i="22"/>
  <c r="J426" i="22"/>
  <c r="F426" i="22"/>
  <c r="R425" i="22"/>
  <c r="N425" i="22"/>
  <c r="J425" i="22"/>
  <c r="F425" i="22"/>
  <c r="R424" i="22"/>
  <c r="N424" i="22"/>
  <c r="J424" i="22"/>
  <c r="F424" i="22"/>
  <c r="R421" i="22"/>
  <c r="N421" i="22"/>
  <c r="J421" i="22"/>
  <c r="F421" i="22"/>
  <c r="R420" i="22"/>
  <c r="N420" i="22"/>
  <c r="J420" i="22"/>
  <c r="F420" i="22"/>
  <c r="R419" i="22"/>
  <c r="N419" i="22"/>
  <c r="J419" i="22"/>
  <c r="R418" i="22"/>
  <c r="R417" i="22"/>
  <c r="N417" i="22"/>
  <c r="J417" i="22"/>
  <c r="R413" i="22"/>
  <c r="N413" i="22"/>
  <c r="J413" i="22"/>
  <c r="R411" i="22"/>
  <c r="N411" i="22"/>
  <c r="J411" i="22"/>
  <c r="R410" i="22"/>
  <c r="R405" i="22"/>
  <c r="N405" i="22"/>
  <c r="J405" i="22"/>
  <c r="F405" i="22"/>
  <c r="R404" i="22"/>
  <c r="N404" i="22"/>
  <c r="J404" i="22"/>
  <c r="F404" i="22"/>
  <c r="R403" i="22"/>
  <c r="N403" i="22"/>
  <c r="J403" i="22"/>
  <c r="F403" i="22"/>
  <c r="R402" i="22"/>
  <c r="N402" i="22"/>
  <c r="J402" i="22"/>
  <c r="F402" i="22"/>
  <c r="R401" i="22"/>
  <c r="N401" i="22"/>
  <c r="J401" i="22"/>
  <c r="F401" i="22"/>
  <c r="R398" i="22"/>
  <c r="N398" i="22"/>
  <c r="J398" i="22"/>
  <c r="F398" i="22"/>
  <c r="R397" i="22"/>
  <c r="N397" i="22"/>
  <c r="J397" i="22"/>
  <c r="R396" i="22"/>
  <c r="N396" i="22"/>
  <c r="J396" i="22"/>
  <c r="R394" i="22"/>
  <c r="N394" i="22"/>
  <c r="J394" i="22"/>
  <c r="R391" i="22"/>
  <c r="N391" i="22"/>
  <c r="J391" i="22"/>
  <c r="F391" i="22"/>
  <c r="R390" i="22"/>
  <c r="N390" i="22"/>
  <c r="J390" i="22"/>
  <c r="R389" i="22"/>
  <c r="N389" i="22"/>
  <c r="J389" i="22"/>
  <c r="R388" i="22"/>
  <c r="N388" i="22"/>
  <c r="J388" i="22"/>
  <c r="R384" i="22"/>
  <c r="N384" i="22"/>
  <c r="J384" i="22"/>
  <c r="F384" i="22"/>
  <c r="R383" i="22"/>
  <c r="N383" i="22"/>
  <c r="J383" i="22"/>
  <c r="F383" i="22"/>
  <c r="R382" i="22"/>
  <c r="N382" i="22"/>
  <c r="J382" i="22"/>
  <c r="R381" i="22"/>
  <c r="N381" i="22"/>
  <c r="J381" i="22"/>
  <c r="R376" i="22"/>
  <c r="N376" i="22"/>
  <c r="J376" i="22"/>
  <c r="R375" i="22"/>
  <c r="N375" i="22"/>
  <c r="J375" i="22"/>
  <c r="R374" i="22"/>
  <c r="N374" i="22"/>
  <c r="R368" i="22"/>
  <c r="N368" i="22"/>
  <c r="R367" i="22"/>
  <c r="N367" i="22"/>
  <c r="J367" i="22"/>
  <c r="R366" i="22"/>
  <c r="N366" i="22"/>
  <c r="J366" i="22"/>
  <c r="R365" i="22"/>
  <c r="N365" i="22"/>
  <c r="J365" i="22"/>
  <c r="R364" i="22"/>
  <c r="N364" i="22"/>
  <c r="J364" i="22"/>
  <c r="R361" i="22"/>
  <c r="N361" i="22"/>
  <c r="J361" i="22"/>
  <c r="F361" i="22"/>
  <c r="R360" i="22"/>
  <c r="N360" i="22"/>
  <c r="J360" i="22"/>
  <c r="R359" i="22"/>
  <c r="N359" i="22"/>
  <c r="R358" i="22"/>
  <c r="N358" i="22"/>
  <c r="J358" i="22"/>
  <c r="R357" i="22"/>
  <c r="R354" i="22"/>
  <c r="N354" i="22"/>
  <c r="J354" i="22"/>
  <c r="F354" i="22"/>
  <c r="R353" i="22"/>
  <c r="N353" i="22"/>
  <c r="J353" i="22"/>
  <c r="R352" i="22"/>
  <c r="N352" i="22"/>
  <c r="J352" i="22"/>
  <c r="R351" i="22"/>
  <c r="N351" i="22"/>
  <c r="J351" i="22"/>
  <c r="R347" i="22"/>
  <c r="N347" i="22"/>
  <c r="J347" i="22"/>
  <c r="F347" i="22"/>
  <c r="R346" i="22"/>
  <c r="N346" i="22"/>
  <c r="J346" i="22"/>
  <c r="R345" i="22"/>
  <c r="N345" i="22"/>
  <c r="R344" i="22"/>
  <c r="N344" i="22"/>
  <c r="R339" i="22"/>
  <c r="N339" i="22"/>
  <c r="R338" i="22"/>
  <c r="N338" i="22"/>
  <c r="J338" i="22"/>
  <c r="R337" i="22"/>
  <c r="R331" i="22"/>
  <c r="N331" i="22"/>
  <c r="R330" i="22"/>
  <c r="N330" i="22"/>
  <c r="J330" i="22"/>
  <c r="R329" i="22"/>
  <c r="N329" i="22"/>
  <c r="J329" i="22"/>
  <c r="R328" i="22"/>
  <c r="N328" i="22"/>
  <c r="R327" i="22"/>
  <c r="N327" i="22"/>
  <c r="R324" i="22"/>
  <c r="N324" i="22"/>
  <c r="J324" i="22"/>
  <c r="F324" i="22"/>
  <c r="R323" i="22"/>
  <c r="N323" i="22"/>
  <c r="R322" i="22"/>
  <c r="N322" i="22"/>
  <c r="R321" i="22"/>
  <c r="N321" i="22"/>
  <c r="J321" i="22"/>
  <c r="R317" i="22"/>
  <c r="N317" i="22"/>
  <c r="J317" i="22"/>
  <c r="F317" i="22"/>
  <c r="R316" i="22"/>
  <c r="N316" i="22"/>
  <c r="R315" i="22"/>
  <c r="N315" i="22"/>
  <c r="J315" i="22"/>
  <c r="R314" i="22"/>
  <c r="N314" i="22"/>
  <c r="J314" i="22"/>
  <c r="R310" i="22"/>
  <c r="N310" i="22"/>
  <c r="J310" i="22"/>
  <c r="F310" i="22"/>
  <c r="R309" i="22"/>
  <c r="N309" i="22"/>
  <c r="J309" i="22"/>
  <c r="R308" i="22"/>
  <c r="N308" i="22"/>
  <c r="R307" i="22"/>
  <c r="N307" i="22"/>
  <c r="R306" i="22"/>
  <c r="R302" i="22"/>
  <c r="N302" i="22"/>
  <c r="R301" i="22"/>
  <c r="N301" i="22"/>
  <c r="R300" i="22"/>
  <c r="R294" i="22"/>
  <c r="N294" i="22"/>
  <c r="R293" i="22"/>
  <c r="N293" i="22"/>
  <c r="J293" i="22"/>
  <c r="R292" i="22"/>
  <c r="N292" i="22"/>
  <c r="J292" i="22"/>
  <c r="R291" i="22"/>
  <c r="N291" i="22"/>
  <c r="J291" i="22"/>
  <c r="R290" i="22"/>
  <c r="N290" i="22"/>
  <c r="J290" i="22"/>
  <c r="R287" i="22"/>
  <c r="N287" i="22"/>
  <c r="R286" i="22"/>
  <c r="N286" i="22"/>
  <c r="J286" i="22"/>
  <c r="R285" i="22"/>
  <c r="N285" i="22"/>
  <c r="J285" i="22"/>
  <c r="R284" i="22"/>
  <c r="N284" i="22"/>
  <c r="J284" i="22"/>
  <c r="R280" i="22"/>
  <c r="N280" i="22"/>
  <c r="R279" i="22"/>
  <c r="N279" i="22"/>
  <c r="R278" i="22"/>
  <c r="N278" i="22"/>
  <c r="J278" i="22"/>
  <c r="R277" i="22"/>
  <c r="N277" i="22"/>
  <c r="J277" i="22"/>
  <c r="R273" i="22"/>
  <c r="N273" i="22"/>
  <c r="J273" i="22"/>
  <c r="F273" i="22"/>
  <c r="R272" i="22"/>
  <c r="N272" i="22"/>
  <c r="R271" i="22"/>
  <c r="R270" i="22"/>
  <c r="N270" i="22"/>
  <c r="R265" i="22"/>
  <c r="N265" i="22"/>
  <c r="R264" i="22"/>
  <c r="N264" i="22"/>
  <c r="R263" i="22"/>
  <c r="R257" i="22"/>
  <c r="N257" i="22"/>
  <c r="R256" i="22"/>
  <c r="N256" i="22"/>
  <c r="J256" i="22"/>
  <c r="R255" i="22"/>
  <c r="N255" i="22"/>
  <c r="R254" i="22"/>
  <c r="N254" i="22"/>
  <c r="J254" i="22"/>
  <c r="R253" i="22"/>
  <c r="N253" i="22"/>
  <c r="J253" i="22"/>
  <c r="R250" i="22"/>
  <c r="N250" i="22"/>
  <c r="R249" i="22"/>
  <c r="N249" i="22"/>
  <c r="J249" i="22"/>
  <c r="R248" i="22"/>
  <c r="N248" i="22"/>
  <c r="J248" i="22"/>
  <c r="R247" i="22"/>
  <c r="N247" i="22"/>
  <c r="J247" i="22"/>
  <c r="R243" i="22"/>
  <c r="N243" i="22"/>
  <c r="R242" i="22"/>
  <c r="N242" i="22"/>
  <c r="R241" i="22"/>
  <c r="N241" i="22"/>
  <c r="J241" i="22"/>
  <c r="R240" i="22"/>
  <c r="N240" i="22"/>
  <c r="J240" i="22"/>
  <c r="R236" i="22"/>
  <c r="N236" i="22"/>
  <c r="J236" i="22"/>
  <c r="R235" i="22"/>
  <c r="N235" i="22"/>
  <c r="J235" i="22"/>
  <c r="R234" i="22"/>
  <c r="R233" i="22"/>
  <c r="N233" i="22"/>
  <c r="R232" i="22"/>
  <c r="R228" i="22"/>
  <c r="N228" i="22"/>
  <c r="R227" i="22"/>
  <c r="R226" i="22"/>
  <c r="R220" i="22"/>
  <c r="N220" i="22"/>
  <c r="R219" i="22"/>
  <c r="N219" i="22"/>
  <c r="J219" i="22"/>
  <c r="R218" i="22"/>
  <c r="N218" i="22"/>
  <c r="R217" i="22"/>
  <c r="N217" i="22"/>
  <c r="R216" i="22"/>
  <c r="N216" i="22"/>
  <c r="R213" i="22"/>
  <c r="N213" i="22"/>
  <c r="J213" i="22"/>
  <c r="R212" i="22"/>
  <c r="N212" i="22"/>
  <c r="J212" i="22"/>
  <c r="R211" i="22"/>
  <c r="N211" i="22"/>
  <c r="J211" i="22"/>
  <c r="R210" i="22"/>
  <c r="N210" i="22"/>
  <c r="R206" i="22"/>
  <c r="N206" i="22"/>
  <c r="J206" i="22"/>
  <c r="R205" i="22"/>
  <c r="N205" i="22"/>
  <c r="R204" i="22"/>
  <c r="N204" i="22"/>
  <c r="J204" i="22"/>
  <c r="R203" i="22"/>
  <c r="N203" i="22"/>
  <c r="J203" i="22"/>
  <c r="R199" i="22"/>
  <c r="N199" i="22"/>
  <c r="J199" i="22"/>
  <c r="R198" i="22"/>
  <c r="N198" i="22"/>
  <c r="J198" i="22"/>
  <c r="R197" i="22"/>
  <c r="R196" i="22"/>
  <c r="N196" i="22"/>
  <c r="R191" i="22"/>
  <c r="N191" i="22"/>
  <c r="R190" i="22"/>
  <c r="N190" i="22"/>
  <c r="R189" i="22"/>
  <c r="N189" i="22"/>
  <c r="R183" i="22"/>
  <c r="N183" i="22"/>
  <c r="R182" i="22"/>
  <c r="N182" i="22"/>
  <c r="J182" i="22"/>
  <c r="R181" i="22"/>
  <c r="R180" i="22"/>
  <c r="N180" i="22"/>
  <c r="J180" i="22"/>
  <c r="R179" i="22"/>
  <c r="N179" i="22"/>
  <c r="J179" i="22"/>
  <c r="R176" i="22"/>
  <c r="R175" i="22"/>
  <c r="N175" i="22"/>
  <c r="J175" i="22"/>
  <c r="R174" i="22"/>
  <c r="N174" i="22"/>
  <c r="J174" i="22"/>
  <c r="R173" i="22"/>
  <c r="N173" i="22"/>
  <c r="J173" i="22"/>
  <c r="R169" i="22"/>
  <c r="N169" i="22"/>
  <c r="R168" i="22"/>
  <c r="N168" i="22"/>
  <c r="R167" i="22"/>
  <c r="N167" i="22"/>
  <c r="R166" i="22"/>
  <c r="N166" i="22"/>
  <c r="J166" i="22"/>
  <c r="R162" i="22"/>
  <c r="N162" i="22"/>
  <c r="R161" i="22"/>
  <c r="N161" i="22"/>
  <c r="R160" i="22"/>
  <c r="R159" i="22"/>
  <c r="R154" i="22"/>
  <c r="N154" i="22"/>
  <c r="R153" i="22"/>
  <c r="N153" i="22"/>
  <c r="R152" i="22"/>
  <c r="R146" i="22"/>
  <c r="N146" i="22"/>
  <c r="R145" i="22"/>
  <c r="N145" i="22"/>
  <c r="J145" i="22"/>
  <c r="R144" i="22"/>
  <c r="R143" i="22"/>
  <c r="N143" i="22"/>
  <c r="J143" i="22"/>
  <c r="R142" i="22"/>
  <c r="N142" i="22"/>
  <c r="J142" i="22"/>
  <c r="R139" i="22"/>
  <c r="N139" i="22"/>
  <c r="R138" i="22"/>
  <c r="N138" i="22"/>
  <c r="R137" i="22"/>
  <c r="N137" i="22"/>
  <c r="J137" i="22"/>
  <c r="R136" i="22"/>
  <c r="N136" i="22"/>
  <c r="J136" i="22"/>
  <c r="R132" i="22"/>
  <c r="N132" i="22"/>
  <c r="R131" i="22"/>
  <c r="N131" i="22"/>
  <c r="R130" i="22"/>
  <c r="N130" i="22"/>
  <c r="R129" i="22"/>
  <c r="N129" i="22"/>
  <c r="J129" i="22"/>
  <c r="R125" i="22"/>
  <c r="R124" i="22"/>
  <c r="N124" i="22"/>
  <c r="R123" i="22"/>
  <c r="N123" i="22"/>
  <c r="R122" i="22"/>
  <c r="R117" i="22"/>
  <c r="N117" i="22"/>
  <c r="R116" i="22"/>
  <c r="N116" i="22"/>
  <c r="R115" i="22"/>
  <c r="R109" i="22"/>
  <c r="N109" i="22"/>
  <c r="R108" i="22"/>
  <c r="N108" i="22"/>
  <c r="J108" i="22"/>
  <c r="R107" i="22"/>
  <c r="R106" i="22"/>
  <c r="N106" i="22"/>
  <c r="J106" i="22"/>
  <c r="R105" i="22"/>
  <c r="N105" i="22"/>
  <c r="J105" i="22"/>
  <c r="R102" i="22"/>
  <c r="R101" i="22"/>
  <c r="N101" i="22"/>
  <c r="R100" i="22"/>
  <c r="N100" i="22"/>
  <c r="R99" i="22"/>
  <c r="N99" i="22"/>
  <c r="J99" i="22"/>
  <c r="R95" i="22"/>
  <c r="R94" i="22"/>
  <c r="N94" i="22"/>
  <c r="R93" i="22"/>
  <c r="N93" i="22"/>
  <c r="J93" i="22"/>
  <c r="R92" i="22"/>
  <c r="N92" i="22"/>
  <c r="J92" i="22"/>
  <c r="R88" i="22"/>
  <c r="R87" i="22"/>
  <c r="R86" i="22"/>
  <c r="R85" i="22"/>
  <c r="R84" i="22"/>
  <c r="R80" i="22"/>
  <c r="R79" i="22"/>
  <c r="N79" i="22"/>
  <c r="R77" i="22"/>
  <c r="R72" i="22"/>
  <c r="N72" i="22"/>
  <c r="R71" i="22"/>
  <c r="N71" i="22"/>
  <c r="J71" i="22"/>
  <c r="R70" i="22"/>
  <c r="R69" i="22"/>
  <c r="N69" i="22"/>
  <c r="J69" i="22"/>
  <c r="R68" i="22"/>
  <c r="N68" i="22"/>
  <c r="J68" i="22"/>
  <c r="R65" i="22"/>
  <c r="N65" i="22"/>
  <c r="R64" i="22"/>
  <c r="N64" i="22"/>
  <c r="J64" i="22"/>
  <c r="R63" i="22"/>
  <c r="N63" i="22"/>
  <c r="J63" i="22"/>
  <c r="R62" i="22"/>
  <c r="N62" i="22"/>
  <c r="J62" i="22"/>
  <c r="R58" i="22"/>
  <c r="R57" i="22"/>
  <c r="N57" i="22"/>
  <c r="R56" i="22"/>
  <c r="N56" i="22"/>
  <c r="J56" i="22"/>
  <c r="R55" i="22"/>
  <c r="N55" i="22"/>
  <c r="J55" i="22"/>
  <c r="R51" i="22"/>
  <c r="N51" i="22"/>
  <c r="R50" i="22"/>
  <c r="N50" i="22"/>
  <c r="R48" i="22"/>
  <c r="R47" i="22"/>
  <c r="R43" i="22"/>
  <c r="R42" i="22"/>
  <c r="N42" i="22"/>
  <c r="R41" i="22"/>
  <c r="R40" i="22"/>
  <c r="A84" i="22" l="1"/>
  <c r="A92" i="22"/>
  <c r="A152" i="22"/>
  <c r="A122" i="22"/>
  <c r="A114" i="22"/>
  <c r="Y25" i="22"/>
  <c r="Y28" i="22"/>
  <c r="J28" i="22" s="1"/>
  <c r="Y27" i="22"/>
  <c r="F27" i="22" s="1"/>
  <c r="Y26" i="22"/>
  <c r="F26" i="22" s="1"/>
  <c r="R28" i="22"/>
  <c r="N28" i="22"/>
  <c r="R27" i="22"/>
  <c r="N27" i="22"/>
  <c r="R26" i="22"/>
  <c r="N26" i="22"/>
  <c r="J26" i="22"/>
  <c r="R25" i="22"/>
  <c r="N25" i="22"/>
  <c r="R14" i="22"/>
  <c r="N14" i="22"/>
  <c r="J14" i="22"/>
  <c r="F14" i="22"/>
  <c r="R13" i="22"/>
  <c r="N13" i="22"/>
  <c r="R12" i="22"/>
  <c r="R11" i="22"/>
  <c r="R10" i="22"/>
  <c r="N10" i="22"/>
  <c r="J10" i="22"/>
  <c r="F10" i="22"/>
  <c r="R35" i="22"/>
  <c r="N35" i="22"/>
  <c r="R34" i="22"/>
  <c r="N34" i="22"/>
  <c r="J34" i="22"/>
  <c r="R33" i="22"/>
  <c r="R32" i="22"/>
  <c r="N32" i="22"/>
  <c r="J32" i="22"/>
  <c r="R31" i="22"/>
  <c r="N31" i="22"/>
  <c r="J31" i="22"/>
  <c r="R21" i="22"/>
  <c r="N21" i="22"/>
  <c r="J21" i="22"/>
  <c r="F21" i="22"/>
  <c r="R20" i="22"/>
  <c r="R19" i="22"/>
  <c r="N19" i="22"/>
  <c r="J19" i="22"/>
  <c r="R18" i="22"/>
  <c r="N18" i="22"/>
  <c r="J18" i="22"/>
  <c r="R17" i="22"/>
  <c r="N17" i="22"/>
  <c r="J17" i="22"/>
  <c r="F17" i="22"/>
  <c r="R7" i="22"/>
  <c r="N7" i="22"/>
  <c r="J7" i="22"/>
  <c r="F7" i="22"/>
  <c r="R6" i="22"/>
  <c r="N6" i="22"/>
  <c r="J6" i="22"/>
  <c r="F6" i="22"/>
  <c r="R5" i="22"/>
  <c r="N5" i="22"/>
  <c r="J5" i="22"/>
  <c r="R4" i="22"/>
  <c r="R3" i="22"/>
  <c r="N3" i="22"/>
  <c r="J3" i="22"/>
  <c r="F3" i="22"/>
  <c r="Y4" i="22"/>
  <c r="F4" i="22" s="1"/>
  <c r="Y5" i="22"/>
  <c r="F5" i="22" s="1"/>
  <c r="F28" i="22" l="1"/>
  <c r="A121" i="22"/>
  <c r="A129" i="22"/>
  <c r="N4" i="22"/>
  <c r="A151" i="22"/>
  <c r="A189" i="22"/>
  <c r="A159" i="22"/>
  <c r="J4" i="22"/>
  <c r="A99" i="22"/>
  <c r="A91" i="22"/>
  <c r="F25" i="22"/>
  <c r="J27" i="22"/>
  <c r="A128" i="22" l="1"/>
  <c r="A136" i="22"/>
  <c r="A158" i="22"/>
  <c r="A166" i="22"/>
  <c r="A226" i="22"/>
  <c r="A196" i="22"/>
  <c r="A188" i="22"/>
  <c r="A106" i="22"/>
  <c r="A105" i="22" s="1"/>
  <c r="A98" i="22"/>
  <c r="Y11" i="22"/>
  <c r="A233" i="22" l="1"/>
  <c r="A263" i="22"/>
  <c r="A225" i="22"/>
  <c r="A173" i="22"/>
  <c r="A165" i="22"/>
  <c r="A195" i="22"/>
  <c r="A203" i="22"/>
  <c r="A135" i="22"/>
  <c r="A143" i="22"/>
  <c r="A142" i="22" s="1"/>
  <c r="F11" i="22"/>
  <c r="J11" i="22"/>
  <c r="N11" i="22"/>
  <c r="Y12" i="22"/>
  <c r="Y13" i="22"/>
  <c r="Y18" i="22"/>
  <c r="F18" i="22" s="1"/>
  <c r="Y19" i="22"/>
  <c r="F19" i="22" s="1"/>
  <c r="Y20" i="22"/>
  <c r="Y24" i="22"/>
  <c r="A240" i="22" l="1"/>
  <c r="A232" i="22"/>
  <c r="A202" i="22"/>
  <c r="A210" i="22"/>
  <c r="A172" i="22"/>
  <c r="A180" i="22"/>
  <c r="A179" i="22" s="1"/>
  <c r="A270" i="22"/>
  <c r="A262" i="22"/>
  <c r="A300" i="22"/>
  <c r="F24" i="22"/>
  <c r="J24" i="22"/>
  <c r="N24" i="22"/>
  <c r="R24" i="22"/>
  <c r="F13" i="22"/>
  <c r="J13" i="22"/>
  <c r="F20" i="22"/>
  <c r="J20" i="22"/>
  <c r="N20" i="22"/>
  <c r="F12" i="22"/>
  <c r="N12" i="22"/>
  <c r="J12" i="22"/>
  <c r="Y31" i="22"/>
  <c r="F31" i="22" s="1"/>
  <c r="Y32" i="22"/>
  <c r="F32" i="22" s="1"/>
  <c r="Y33" i="22"/>
  <c r="Y34" i="22"/>
  <c r="F34" i="22" s="1"/>
  <c r="Y35" i="22"/>
  <c r="E35" i="22"/>
  <c r="A307" i="22" l="1"/>
  <c r="A337" i="22"/>
  <c r="A299" i="22"/>
  <c r="A269" i="22"/>
  <c r="A277" i="22"/>
  <c r="A209" i="22"/>
  <c r="A217" i="22"/>
  <c r="A216" i="22" s="1"/>
  <c r="A247" i="22"/>
  <c r="A239" i="22"/>
  <c r="F35" i="22"/>
  <c r="J35" i="22"/>
  <c r="F33" i="22"/>
  <c r="J33" i="22"/>
  <c r="N33" i="22"/>
  <c r="A11" i="22"/>
  <c r="AA443" i="22"/>
  <c r="AA442" i="22"/>
  <c r="AA441" i="22"/>
  <c r="AA440" i="22"/>
  <c r="AA439" i="22"/>
  <c r="AA438" i="22"/>
  <c r="AA436" i="22"/>
  <c r="AA435" i="22"/>
  <c r="AA434" i="22"/>
  <c r="AA433" i="22"/>
  <c r="AA432" i="22"/>
  <c r="AA431" i="22"/>
  <c r="AA429" i="22"/>
  <c r="AA428" i="22"/>
  <c r="AA427" i="22"/>
  <c r="AA426" i="22"/>
  <c r="AA425" i="22"/>
  <c r="AA424" i="22"/>
  <c r="AA422" i="22"/>
  <c r="AA421" i="22"/>
  <c r="AA420" i="22"/>
  <c r="AA419" i="22"/>
  <c r="AA418" i="22"/>
  <c r="AA417" i="22"/>
  <c r="AA415" i="22"/>
  <c r="AA414" i="22"/>
  <c r="AA413" i="22"/>
  <c r="AA412" i="22"/>
  <c r="AA411" i="22"/>
  <c r="AA410" i="22"/>
  <c r="AA406" i="22"/>
  <c r="AA405" i="22"/>
  <c r="AA404" i="22"/>
  <c r="AA403" i="22"/>
  <c r="AA402" i="22"/>
  <c r="AA401" i="22"/>
  <c r="AA399" i="22"/>
  <c r="AA398" i="22"/>
  <c r="AA397" i="22"/>
  <c r="AA396" i="22"/>
  <c r="AA395" i="22"/>
  <c r="AA394" i="22"/>
  <c r="AA392" i="22"/>
  <c r="AA391" i="22"/>
  <c r="AA390" i="22"/>
  <c r="AA389" i="22"/>
  <c r="AA388" i="22"/>
  <c r="AA387" i="22"/>
  <c r="AA385" i="22"/>
  <c r="AA384" i="22"/>
  <c r="AA383" i="22"/>
  <c r="AA382" i="22"/>
  <c r="AA381" i="22"/>
  <c r="AA380" i="22"/>
  <c r="AA378" i="22"/>
  <c r="AA377" i="22"/>
  <c r="AA376" i="22"/>
  <c r="AA375" i="22"/>
  <c r="AA374" i="22"/>
  <c r="AA373" i="22"/>
  <c r="P407" i="22" l="1"/>
  <c r="L444" i="22"/>
  <c r="A246" i="22"/>
  <c r="A254" i="22"/>
  <c r="A253" i="22" s="1"/>
  <c r="A276" i="22"/>
  <c r="A284" i="22"/>
  <c r="H444" i="22"/>
  <c r="L407" i="22"/>
  <c r="H407" i="22"/>
  <c r="P444" i="22"/>
  <c r="A344" i="22"/>
  <c r="A374" i="22"/>
  <c r="A336" i="22"/>
  <c r="A306" i="22"/>
  <c r="A314" i="22"/>
  <c r="A10" i="22"/>
  <c r="A18" i="22"/>
  <c r="A25" i="22" s="1"/>
  <c r="AA379" i="22"/>
  <c r="AA407" i="22"/>
  <c r="AA393" i="22"/>
  <c r="AA444" i="22"/>
  <c r="AA416" i="22"/>
  <c r="AA430" i="22"/>
  <c r="AA400" i="22"/>
  <c r="AA437" i="22"/>
  <c r="AA423" i="22"/>
  <c r="AA386" i="22"/>
  <c r="T407" i="22" l="1"/>
  <c r="AA371" i="22"/>
  <c r="T444" i="22"/>
  <c r="A321" i="22"/>
  <c r="A313" i="22"/>
  <c r="A283" i="22"/>
  <c r="A291" i="22"/>
  <c r="A290" i="22" s="1"/>
  <c r="A381" i="22"/>
  <c r="A411" i="22"/>
  <c r="A418" i="22" s="1"/>
  <c r="A425" i="22" s="1"/>
  <c r="A373" i="22"/>
  <c r="A343" i="22"/>
  <c r="A351" i="22"/>
  <c r="AB10" i="22"/>
  <c r="AA408" i="22"/>
  <c r="AB3" i="22"/>
  <c r="AB4" i="22"/>
  <c r="AB12" i="22"/>
  <c r="A410" i="22" l="1"/>
  <c r="A380" i="22"/>
  <c r="A388" i="22"/>
  <c r="A350" i="22"/>
  <c r="A358" i="22"/>
  <c r="A320" i="22"/>
  <c r="A328" i="22"/>
  <c r="A327" i="22" s="1"/>
  <c r="C1" i="7"/>
  <c r="C15" i="7"/>
  <c r="V6" i="22"/>
  <c r="A357" i="22" l="1"/>
  <c r="A365" i="22"/>
  <c r="A364" i="22" s="1"/>
  <c r="A395" i="22"/>
  <c r="A387" i="22"/>
  <c r="A417" i="22"/>
  <c r="Z3" i="22"/>
  <c r="V4" i="22"/>
  <c r="A432" i="22" l="1"/>
  <c r="A424" i="22"/>
  <c r="A402" i="22"/>
  <c r="A401" i="22" s="1"/>
  <c r="A394" i="22"/>
  <c r="C2" i="7"/>
  <c r="C3" i="7"/>
  <c r="C4" i="7"/>
  <c r="C5" i="7"/>
  <c r="C6" i="7"/>
  <c r="C7" i="7"/>
  <c r="C8" i="7"/>
  <c r="C9" i="7"/>
  <c r="C10" i="7"/>
  <c r="C11" i="7"/>
  <c r="C12" i="7"/>
  <c r="C13" i="7"/>
  <c r="C14" i="7"/>
  <c r="C16" i="7"/>
  <c r="C17" i="7"/>
  <c r="C18" i="7"/>
  <c r="C19" i="7"/>
  <c r="C20" i="7"/>
  <c r="C21" i="7"/>
  <c r="C22" i="7"/>
  <c r="C23" i="7"/>
  <c r="C24" i="7"/>
  <c r="C25" i="7"/>
  <c r="C26" i="7"/>
  <c r="A431" i="22" l="1"/>
  <c r="A439" i="22"/>
  <c r="A438" i="22" s="1"/>
  <c r="D9" i="22"/>
  <c r="U36" i="22"/>
  <c r="Q36" i="22"/>
  <c r="M36" i="22"/>
  <c r="I36" i="22"/>
  <c r="AB36" i="22" s="1"/>
  <c r="U29" i="22"/>
  <c r="I29" i="22"/>
  <c r="C83" i="7"/>
  <c r="D40" i="22"/>
  <c r="D77" i="22" s="1"/>
  <c r="D114" i="22" s="1"/>
  <c r="D151" i="22" s="1"/>
  <c r="D41" i="22"/>
  <c r="D42" i="22"/>
  <c r="D43" i="22"/>
  <c r="D80" i="22" s="1"/>
  <c r="D117" i="22" s="1"/>
  <c r="D154" i="22" s="1"/>
  <c r="D191" i="22" s="1"/>
  <c r="D228" i="22" s="1"/>
  <c r="D265" i="22" s="1"/>
  <c r="D302" i="22" s="1"/>
  <c r="D339" i="22" s="1"/>
  <c r="D376" i="22" s="1"/>
  <c r="D413" i="22" s="1"/>
  <c r="D44" i="22"/>
  <c r="D81" i="22" s="1"/>
  <c r="D118" i="22" s="1"/>
  <c r="D155" i="22" s="1"/>
  <c r="D192" i="22" s="1"/>
  <c r="D229" i="22" s="1"/>
  <c r="D266" i="22" s="1"/>
  <c r="D303" i="22" s="1"/>
  <c r="D340" i="22" s="1"/>
  <c r="D377" i="22" s="1"/>
  <c r="D414" i="22" s="1"/>
  <c r="D45" i="22"/>
  <c r="D82" i="22" s="1"/>
  <c r="D119" i="22" s="1"/>
  <c r="D156" i="22" s="1"/>
  <c r="D193" i="22" s="1"/>
  <c r="D230" i="22" s="1"/>
  <c r="D267" i="22" s="1"/>
  <c r="D304" i="22" s="1"/>
  <c r="D341" i="22" s="1"/>
  <c r="D378" i="22" s="1"/>
  <c r="D415" i="22" s="1"/>
  <c r="D73" i="22"/>
  <c r="D110" i="22" s="1"/>
  <c r="D147" i="22" s="1"/>
  <c r="D184" i="22" s="1"/>
  <c r="D221" i="22" s="1"/>
  <c r="D258" i="22" s="1"/>
  <c r="D295" i="22" s="1"/>
  <c r="D332" i="22" s="1"/>
  <c r="D369" i="22" s="1"/>
  <c r="D406" i="22" s="1"/>
  <c r="D72" i="22"/>
  <c r="D109" i="22" s="1"/>
  <c r="D146" i="22" s="1"/>
  <c r="D183" i="22" s="1"/>
  <c r="D220" i="22" s="1"/>
  <c r="D257" i="22" s="1"/>
  <c r="D294" i="22" s="1"/>
  <c r="D331" i="22" s="1"/>
  <c r="D368" i="22" s="1"/>
  <c r="D405" i="22" s="1"/>
  <c r="D71" i="22"/>
  <c r="D108" i="22" s="1"/>
  <c r="D145" i="22" s="1"/>
  <c r="D182" i="22" s="1"/>
  <c r="D219" i="22" s="1"/>
  <c r="D256" i="22" s="1"/>
  <c r="D293" i="22" s="1"/>
  <c r="D330" i="22" s="1"/>
  <c r="D367" i="22" s="1"/>
  <c r="D404" i="22" s="1"/>
  <c r="D70" i="22"/>
  <c r="D107" i="22" s="1"/>
  <c r="D144" i="22" s="1"/>
  <c r="D69" i="22"/>
  <c r="D106" i="22" s="1"/>
  <c r="D143" i="22" s="1"/>
  <c r="D180" i="22" s="1"/>
  <c r="D217" i="22" s="1"/>
  <c r="D254" i="22" s="1"/>
  <c r="D291" i="22" s="1"/>
  <c r="D328" i="22" s="1"/>
  <c r="D365" i="22" s="1"/>
  <c r="D402" i="22" s="1"/>
  <c r="D68" i="22"/>
  <c r="D66" i="22"/>
  <c r="D103" i="22" s="1"/>
  <c r="D140" i="22" s="1"/>
  <c r="D177" i="22" s="1"/>
  <c r="D214" i="22" s="1"/>
  <c r="D251" i="22" s="1"/>
  <c r="D288" i="22" s="1"/>
  <c r="D325" i="22" s="1"/>
  <c r="D362" i="22" s="1"/>
  <c r="D399" i="22" s="1"/>
  <c r="D436" i="22" s="1"/>
  <c r="D65" i="22"/>
  <c r="D102" i="22" s="1"/>
  <c r="D139" i="22" s="1"/>
  <c r="D176" i="22" s="1"/>
  <c r="D213" i="22" s="1"/>
  <c r="D250" i="22" s="1"/>
  <c r="D287" i="22" s="1"/>
  <c r="D324" i="22" s="1"/>
  <c r="D361" i="22" s="1"/>
  <c r="D398" i="22" s="1"/>
  <c r="D64" i="22"/>
  <c r="D101" i="22" s="1"/>
  <c r="D138" i="22" s="1"/>
  <c r="D175" i="22" s="1"/>
  <c r="D212" i="22" s="1"/>
  <c r="D249" i="22" s="1"/>
  <c r="D286" i="22" s="1"/>
  <c r="D323" i="22" s="1"/>
  <c r="D360" i="22" s="1"/>
  <c r="D397" i="22" s="1"/>
  <c r="D63" i="22"/>
  <c r="D100" i="22" s="1"/>
  <c r="D137" i="22" s="1"/>
  <c r="D174" i="22" s="1"/>
  <c r="D211" i="22" s="1"/>
  <c r="D248" i="22" s="1"/>
  <c r="D285" i="22" s="1"/>
  <c r="D322" i="22" s="1"/>
  <c r="D359" i="22" s="1"/>
  <c r="D396" i="22" s="1"/>
  <c r="D62" i="22"/>
  <c r="D99" i="22" s="1"/>
  <c r="D136" i="22" s="1"/>
  <c r="D173" i="22" s="1"/>
  <c r="D210" i="22" s="1"/>
  <c r="D247" i="22" s="1"/>
  <c r="D61" i="22"/>
  <c r="D59" i="22"/>
  <c r="D96" i="22" s="1"/>
  <c r="D133" i="22" s="1"/>
  <c r="D170" i="22" s="1"/>
  <c r="D207" i="22" s="1"/>
  <c r="D244" i="22" s="1"/>
  <c r="D281" i="22" s="1"/>
  <c r="D318" i="22" s="1"/>
  <c r="D355" i="22" s="1"/>
  <c r="D392" i="22" s="1"/>
  <c r="D429" i="22" s="1"/>
  <c r="D58" i="22"/>
  <c r="D95" i="22" s="1"/>
  <c r="D132" i="22" s="1"/>
  <c r="D169" i="22" s="1"/>
  <c r="D206" i="22" s="1"/>
  <c r="D243" i="22" s="1"/>
  <c r="D280" i="22" s="1"/>
  <c r="D317" i="22" s="1"/>
  <c r="D354" i="22" s="1"/>
  <c r="D428" i="22" s="1"/>
  <c r="D57" i="22"/>
  <c r="D94" i="22" s="1"/>
  <c r="D131" i="22" s="1"/>
  <c r="D168" i="22" s="1"/>
  <c r="D205" i="22" s="1"/>
  <c r="D242" i="22" s="1"/>
  <c r="D279" i="22" s="1"/>
  <c r="D316" i="22" s="1"/>
  <c r="D353" i="22" s="1"/>
  <c r="D390" i="22" s="1"/>
  <c r="D427" i="22" s="1"/>
  <c r="D56" i="22"/>
  <c r="D93" i="22" s="1"/>
  <c r="D130" i="22" s="1"/>
  <c r="D167" i="22" s="1"/>
  <c r="D204" i="22" s="1"/>
  <c r="D241" i="22" s="1"/>
  <c r="D278" i="22" s="1"/>
  <c r="D315" i="22" s="1"/>
  <c r="D55" i="22"/>
  <c r="D92" i="22" s="1"/>
  <c r="D129" i="22" s="1"/>
  <c r="D166" i="22" s="1"/>
  <c r="D203" i="22" s="1"/>
  <c r="D240" i="22" s="1"/>
  <c r="D277" i="22" s="1"/>
  <c r="D314" i="22" s="1"/>
  <c r="D351" i="22" s="1"/>
  <c r="D388" i="22" s="1"/>
  <c r="D425" i="22" s="1"/>
  <c r="D54" i="22"/>
  <c r="D91" i="22" s="1"/>
  <c r="D52" i="22"/>
  <c r="D89" i="22" s="1"/>
  <c r="D126" i="22" s="1"/>
  <c r="D163" i="22" s="1"/>
  <c r="D200" i="22" s="1"/>
  <c r="D237" i="22" s="1"/>
  <c r="D274" i="22" s="1"/>
  <c r="D311" i="22" s="1"/>
  <c r="D348" i="22" s="1"/>
  <c r="D385" i="22" s="1"/>
  <c r="D422" i="22" s="1"/>
  <c r="D51" i="22"/>
  <c r="D88" i="22" s="1"/>
  <c r="D125" i="22" s="1"/>
  <c r="D162" i="22" s="1"/>
  <c r="D199" i="22" s="1"/>
  <c r="D236" i="22" s="1"/>
  <c r="D273" i="22" s="1"/>
  <c r="D310" i="22" s="1"/>
  <c r="D347" i="22" s="1"/>
  <c r="D50" i="22"/>
  <c r="D87" i="22" s="1"/>
  <c r="D124" i="22" s="1"/>
  <c r="D161" i="22" s="1"/>
  <c r="D49" i="22"/>
  <c r="D86" i="22" s="1"/>
  <c r="D123" i="22" s="1"/>
  <c r="D48" i="22"/>
  <c r="D85" i="22" s="1"/>
  <c r="D122" i="22" s="1"/>
  <c r="D159" i="22" s="1"/>
  <c r="D196" i="22" s="1"/>
  <c r="D233" i="22" s="1"/>
  <c r="D270" i="22" s="1"/>
  <c r="D307" i="22" s="1"/>
  <c r="D344" i="22" s="1"/>
  <c r="D381" i="22" s="1"/>
  <c r="D418" i="22" s="1"/>
  <c r="D47" i="22"/>
  <c r="D84" i="22" s="1"/>
  <c r="C40" i="22"/>
  <c r="E40" i="22"/>
  <c r="E77" i="22" s="1"/>
  <c r="E41" i="22"/>
  <c r="E78" i="22" s="1"/>
  <c r="E42" i="22"/>
  <c r="E43" i="22"/>
  <c r="E80" i="22" s="1"/>
  <c r="E44" i="22"/>
  <c r="E81" i="22" s="1"/>
  <c r="E45" i="22"/>
  <c r="E82" i="22" s="1"/>
  <c r="W82" i="22" s="1"/>
  <c r="U8" i="22"/>
  <c r="Q8" i="22"/>
  <c r="M8" i="22"/>
  <c r="I8" i="22"/>
  <c r="W6" i="22"/>
  <c r="X6" i="22" s="1"/>
  <c r="E46" i="22"/>
  <c r="E83" i="22" s="1"/>
  <c r="E120" i="22" s="1"/>
  <c r="E157" i="22" s="1"/>
  <c r="E194" i="22" s="1"/>
  <c r="E231" i="22" s="1"/>
  <c r="E268" i="22" s="1"/>
  <c r="E305" i="22" s="1"/>
  <c r="E342" i="22" s="1"/>
  <c r="E379" i="22" s="1"/>
  <c r="E416" i="22" s="1"/>
  <c r="E47" i="22"/>
  <c r="E48" i="22"/>
  <c r="E85" i="22" s="1"/>
  <c r="E49" i="22"/>
  <c r="E86" i="22" s="1"/>
  <c r="E50" i="22"/>
  <c r="E51" i="22"/>
  <c r="E52" i="22"/>
  <c r="E89" i="22" s="1"/>
  <c r="E53" i="22"/>
  <c r="E90" i="22" s="1"/>
  <c r="E127" i="22" s="1"/>
  <c r="E164" i="22" s="1"/>
  <c r="E201" i="22" s="1"/>
  <c r="E238" i="22" s="1"/>
  <c r="E275" i="22" s="1"/>
  <c r="E312" i="22" s="1"/>
  <c r="E349" i="22" s="1"/>
  <c r="E386" i="22" s="1"/>
  <c r="E423" i="22" s="1"/>
  <c r="E54" i="22"/>
  <c r="E91" i="22" s="1"/>
  <c r="E55" i="22"/>
  <c r="E56" i="22"/>
  <c r="E93" i="22" s="1"/>
  <c r="E57" i="22"/>
  <c r="E58" i="22"/>
  <c r="E59" i="22"/>
  <c r="E96" i="22" s="1"/>
  <c r="W96" i="22" s="1"/>
  <c r="E60" i="22"/>
  <c r="E97" i="22" s="1"/>
  <c r="E134" i="22" s="1"/>
  <c r="E171" i="22" s="1"/>
  <c r="E208" i="22" s="1"/>
  <c r="E245" i="22" s="1"/>
  <c r="E282" i="22" s="1"/>
  <c r="E319" i="22" s="1"/>
  <c r="E356" i="22" s="1"/>
  <c r="E393" i="22" s="1"/>
  <c r="E430" i="22" s="1"/>
  <c r="E61" i="22"/>
  <c r="E62" i="22"/>
  <c r="E99" i="22" s="1"/>
  <c r="E63" i="22"/>
  <c r="E64" i="22"/>
  <c r="E101" i="22" s="1"/>
  <c r="E65" i="22"/>
  <c r="E102" i="22" s="1"/>
  <c r="E66" i="22"/>
  <c r="W66" i="22" s="1"/>
  <c r="E67" i="22"/>
  <c r="E104" i="22" s="1"/>
  <c r="E141" i="22" s="1"/>
  <c r="E178" i="22" s="1"/>
  <c r="E215" i="22" s="1"/>
  <c r="E252" i="22" s="1"/>
  <c r="E289" i="22" s="1"/>
  <c r="E326" i="22" s="1"/>
  <c r="E363" i="22" s="1"/>
  <c r="E400" i="22" s="1"/>
  <c r="E437" i="22" s="1"/>
  <c r="E68" i="22"/>
  <c r="E69" i="22"/>
  <c r="E70" i="22"/>
  <c r="E107" i="22" s="1"/>
  <c r="E71" i="22"/>
  <c r="E72" i="22"/>
  <c r="E73" i="22"/>
  <c r="W73" i="22" s="1"/>
  <c r="E74" i="22"/>
  <c r="E111" i="22" s="1"/>
  <c r="E148" i="22" s="1"/>
  <c r="E185" i="22" s="1"/>
  <c r="E222" i="22" s="1"/>
  <c r="E259" i="22" s="1"/>
  <c r="E296" i="22" s="1"/>
  <c r="E333" i="22" s="1"/>
  <c r="E370" i="22" s="1"/>
  <c r="E407" i="22" s="1"/>
  <c r="E444" i="22" s="1"/>
  <c r="Y72" i="22"/>
  <c r="Y73" i="22"/>
  <c r="Y110" i="22" s="1"/>
  <c r="Y71" i="22"/>
  <c r="Y70" i="22"/>
  <c r="Y69" i="22"/>
  <c r="Y68" i="22"/>
  <c r="Y66" i="22"/>
  <c r="Y103" i="22" s="1"/>
  <c r="Y65" i="22"/>
  <c r="Y64" i="22"/>
  <c r="Y63" i="22"/>
  <c r="Y62" i="22"/>
  <c r="Y61" i="22"/>
  <c r="Y59" i="22"/>
  <c r="Y96" i="22" s="1"/>
  <c r="Y58" i="22"/>
  <c r="Y57" i="22"/>
  <c r="Y56" i="22"/>
  <c r="Y55" i="22"/>
  <c r="Y54" i="22"/>
  <c r="Y52" i="22"/>
  <c r="Y89" i="22" s="1"/>
  <c r="Y51" i="22"/>
  <c r="Y50" i="22"/>
  <c r="Y49" i="22"/>
  <c r="Y48" i="22"/>
  <c r="Y47" i="22"/>
  <c r="Y45" i="22"/>
  <c r="Y44" i="22"/>
  <c r="Y43" i="22"/>
  <c r="Y42" i="22"/>
  <c r="Y41" i="22"/>
  <c r="Y40" i="22"/>
  <c r="W8" i="22"/>
  <c r="X8" i="22" s="1"/>
  <c r="D16" i="22"/>
  <c r="W36" i="22"/>
  <c r="X36" i="22" s="1"/>
  <c r="W35" i="22"/>
  <c r="X35" i="22" s="1"/>
  <c r="W34" i="22"/>
  <c r="X34" i="22" s="1"/>
  <c r="W33" i="22"/>
  <c r="X33" i="22" s="1"/>
  <c r="W32" i="22"/>
  <c r="X32" i="22" s="1"/>
  <c r="W31" i="22"/>
  <c r="X31" i="22" s="1"/>
  <c r="W7" i="22"/>
  <c r="X7" i="22" s="1"/>
  <c r="W5" i="22"/>
  <c r="X5" i="22" s="1"/>
  <c r="W4" i="22"/>
  <c r="X4" i="22" s="1"/>
  <c r="W22" i="22"/>
  <c r="X22" i="22" s="1"/>
  <c r="W21" i="22"/>
  <c r="X21" i="22" s="1"/>
  <c r="W20" i="22"/>
  <c r="X20" i="22" s="1"/>
  <c r="W19" i="22"/>
  <c r="X19" i="22" s="1"/>
  <c r="W18" i="22"/>
  <c r="X18" i="22" s="1"/>
  <c r="W17" i="22"/>
  <c r="X17" i="22" s="1"/>
  <c r="W11" i="22"/>
  <c r="X11" i="22" s="1"/>
  <c r="W12" i="22"/>
  <c r="X12" i="22" s="1"/>
  <c r="W13" i="22"/>
  <c r="X13" i="22" s="1"/>
  <c r="W14" i="22"/>
  <c r="X14" i="22" s="1"/>
  <c r="W15" i="22"/>
  <c r="X15" i="22" s="1"/>
  <c r="W10" i="22"/>
  <c r="X10" i="22" s="1"/>
  <c r="C62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V14" i="22"/>
  <c r="AP2" i="22"/>
  <c r="AL2" i="22"/>
  <c r="AH2" i="22"/>
  <c r="AD2" i="22"/>
  <c r="AS1" i="22"/>
  <c r="AO1" i="22"/>
  <c r="AK1" i="22"/>
  <c r="AG1" i="22"/>
  <c r="J42" i="22" l="1"/>
  <c r="F42" i="22"/>
  <c r="J47" i="22"/>
  <c r="N47" i="22"/>
  <c r="F47" i="22"/>
  <c r="Y88" i="22"/>
  <c r="F88" i="22" s="1"/>
  <c r="J51" i="22"/>
  <c r="F51" i="22"/>
  <c r="W51" i="22" s="1"/>
  <c r="X51" i="22" s="1"/>
  <c r="Y93" i="22"/>
  <c r="F93" i="22" s="1"/>
  <c r="F56" i="22"/>
  <c r="W56" i="22" s="1"/>
  <c r="X56" i="22" s="1"/>
  <c r="Y98" i="22"/>
  <c r="J98" i="22" s="1"/>
  <c r="J61" i="22"/>
  <c r="F61" i="22"/>
  <c r="N61" i="22"/>
  <c r="R61" i="22"/>
  <c r="Y102" i="22"/>
  <c r="J65" i="22"/>
  <c r="F65" i="22"/>
  <c r="Y107" i="22"/>
  <c r="F107" i="22" s="1"/>
  <c r="J70" i="22"/>
  <c r="N70" i="22"/>
  <c r="F70" i="22"/>
  <c r="J40" i="22"/>
  <c r="N40" i="22"/>
  <c r="F40" i="22"/>
  <c r="Y86" i="22"/>
  <c r="F86" i="22" s="1"/>
  <c r="J49" i="22"/>
  <c r="N49" i="22"/>
  <c r="R49" i="22"/>
  <c r="F49" i="22"/>
  <c r="Y91" i="22"/>
  <c r="J54" i="22"/>
  <c r="N54" i="22"/>
  <c r="R54" i="22"/>
  <c r="F54" i="22"/>
  <c r="Y95" i="22"/>
  <c r="J58" i="22"/>
  <c r="N58" i="22"/>
  <c r="F58" i="22"/>
  <c r="Y100" i="22"/>
  <c r="F63" i="22"/>
  <c r="W63" i="22" s="1"/>
  <c r="X63" i="22" s="1"/>
  <c r="Y105" i="22"/>
  <c r="F105" i="22" s="1"/>
  <c r="F68" i="22"/>
  <c r="W68" i="22" s="1"/>
  <c r="X68" i="22" s="1"/>
  <c r="E98" i="22"/>
  <c r="J43" i="22"/>
  <c r="N43" i="22"/>
  <c r="F43" i="22"/>
  <c r="Y85" i="22"/>
  <c r="J48" i="22"/>
  <c r="N48" i="22"/>
  <c r="F48" i="22"/>
  <c r="Y94" i="22"/>
  <c r="J57" i="22"/>
  <c r="F57" i="22"/>
  <c r="W57" i="22" s="1"/>
  <c r="X57" i="22" s="1"/>
  <c r="Y99" i="22"/>
  <c r="F99" i="22" s="1"/>
  <c r="F62" i="22"/>
  <c r="W62" i="22" s="1"/>
  <c r="Y108" i="22"/>
  <c r="F108" i="22" s="1"/>
  <c r="F71" i="22"/>
  <c r="W71" i="22" s="1"/>
  <c r="X71" i="22" s="1"/>
  <c r="J41" i="22"/>
  <c r="N41" i="22"/>
  <c r="F41" i="22"/>
  <c r="Y87" i="22"/>
  <c r="Y124" i="22" s="1"/>
  <c r="J50" i="22"/>
  <c r="F50" i="22"/>
  <c r="Y92" i="22"/>
  <c r="Y129" i="22" s="1"/>
  <c r="F55" i="22"/>
  <c r="Y101" i="22"/>
  <c r="F64" i="22"/>
  <c r="Y106" i="22"/>
  <c r="Y143" i="22" s="1"/>
  <c r="F69" i="22"/>
  <c r="W69" i="22" s="1"/>
  <c r="X69" i="22" s="1"/>
  <c r="Y109" i="22"/>
  <c r="J72" i="22"/>
  <c r="F72" i="22"/>
  <c r="W55" i="22"/>
  <c r="X55" i="22" s="1"/>
  <c r="W47" i="22"/>
  <c r="X47" i="22" s="1"/>
  <c r="W59" i="22"/>
  <c r="AB29" i="22"/>
  <c r="J86" i="22"/>
  <c r="U96" i="22"/>
  <c r="Q96" i="22"/>
  <c r="M96" i="22"/>
  <c r="I96" i="22"/>
  <c r="N88" i="22"/>
  <c r="R98" i="22"/>
  <c r="N98" i="22"/>
  <c r="N107" i="22"/>
  <c r="J107" i="22"/>
  <c r="F91" i="22"/>
  <c r="J100" i="22"/>
  <c r="F100" i="22"/>
  <c r="U110" i="22"/>
  <c r="Q110" i="22"/>
  <c r="M110" i="22"/>
  <c r="I110" i="22"/>
  <c r="Q89" i="22"/>
  <c r="M89" i="22"/>
  <c r="U89" i="22"/>
  <c r="I89" i="22"/>
  <c r="F92" i="22"/>
  <c r="Y138" i="22"/>
  <c r="J138" i="22" s="1"/>
  <c r="J101" i="22"/>
  <c r="F101" i="22"/>
  <c r="F109" i="22"/>
  <c r="J109" i="22"/>
  <c r="N102" i="22"/>
  <c r="F102" i="22"/>
  <c r="J102" i="22"/>
  <c r="F95" i="22"/>
  <c r="N95" i="22"/>
  <c r="J95" i="22"/>
  <c r="N85" i="22"/>
  <c r="J85" i="22"/>
  <c r="F85" i="22"/>
  <c r="J94" i="22"/>
  <c r="F94" i="22"/>
  <c r="U103" i="22"/>
  <c r="Q103" i="22"/>
  <c r="M103" i="22"/>
  <c r="I103" i="22"/>
  <c r="AB25" i="22"/>
  <c r="AB27" i="22"/>
  <c r="AB32" i="22"/>
  <c r="AB34" i="22"/>
  <c r="AB6" i="22"/>
  <c r="AB7" i="22"/>
  <c r="AB5" i="22"/>
  <c r="AB8" i="22"/>
  <c r="AB24" i="22"/>
  <c r="AB26" i="22"/>
  <c r="AB28" i="22"/>
  <c r="AB31" i="22"/>
  <c r="AB33" i="22"/>
  <c r="AB35" i="22"/>
  <c r="W64" i="22"/>
  <c r="X64" i="22" s="1"/>
  <c r="Z5" i="22"/>
  <c r="X37" i="22"/>
  <c r="Z8" i="22"/>
  <c r="Z4" i="22"/>
  <c r="Z6" i="22"/>
  <c r="Z7" i="22"/>
  <c r="Z25" i="22"/>
  <c r="Z27" i="22"/>
  <c r="Z29" i="22"/>
  <c r="Z32" i="22"/>
  <c r="Z34" i="22"/>
  <c r="Z36" i="22"/>
  <c r="Z24" i="22"/>
  <c r="Z26" i="22"/>
  <c r="Z28" i="22"/>
  <c r="Z31" i="22"/>
  <c r="Z33" i="22"/>
  <c r="Z35" i="22"/>
  <c r="W52" i="22"/>
  <c r="X52" i="22" s="1"/>
  <c r="D67" i="22"/>
  <c r="W3" i="22"/>
  <c r="X3" i="22" s="1"/>
  <c r="X30" i="22"/>
  <c r="W48" i="22"/>
  <c r="X48" i="22" s="1"/>
  <c r="E79" i="22"/>
  <c r="E116" i="22" s="1"/>
  <c r="D352" i="22"/>
  <c r="D389" i="22" s="1"/>
  <c r="D426" i="22" s="1"/>
  <c r="D198" i="22"/>
  <c r="D235" i="22" s="1"/>
  <c r="D272" i="22" s="1"/>
  <c r="D309" i="22" s="1"/>
  <c r="D346" i="22" s="1"/>
  <c r="D181" i="22"/>
  <c r="D160" i="22"/>
  <c r="D197" i="22" s="1"/>
  <c r="D234" i="22" s="1"/>
  <c r="D271" i="22" s="1"/>
  <c r="D308" i="22" s="1"/>
  <c r="D74" i="22"/>
  <c r="D105" i="22"/>
  <c r="E92" i="22"/>
  <c r="E129" i="22" s="1"/>
  <c r="D284" i="22"/>
  <c r="D321" i="22" s="1"/>
  <c r="D358" i="22" s="1"/>
  <c r="D395" i="22" s="1"/>
  <c r="Y79" i="22"/>
  <c r="D97" i="22"/>
  <c r="D128" i="22"/>
  <c r="Y80" i="22"/>
  <c r="D98" i="22"/>
  <c r="E100" i="22"/>
  <c r="E137" i="22" s="1"/>
  <c r="E174" i="22" s="1"/>
  <c r="U44" i="22"/>
  <c r="Q44" i="22"/>
  <c r="M44" i="22"/>
  <c r="I44" i="22"/>
  <c r="X73" i="22"/>
  <c r="E84" i="22"/>
  <c r="D90" i="22"/>
  <c r="D121" i="22"/>
  <c r="D158" i="22" s="1"/>
  <c r="D195" i="22" s="1"/>
  <c r="D53" i="22"/>
  <c r="Y82" i="22"/>
  <c r="U45" i="22"/>
  <c r="Q45" i="22"/>
  <c r="I45" i="22"/>
  <c r="M45" i="22"/>
  <c r="E88" i="22"/>
  <c r="D60" i="22"/>
  <c r="E138" i="22"/>
  <c r="W89" i="22"/>
  <c r="X89" i="22" s="1"/>
  <c r="E126" i="22"/>
  <c r="E122" i="22"/>
  <c r="E144" i="22"/>
  <c r="W99" i="22"/>
  <c r="X99" i="22" s="1"/>
  <c r="E136" i="22"/>
  <c r="E128" i="22"/>
  <c r="W93" i="22"/>
  <c r="X93" i="22" s="1"/>
  <c r="E130" i="22"/>
  <c r="E139" i="22"/>
  <c r="E123" i="22"/>
  <c r="E94" i="22"/>
  <c r="E106" i="22"/>
  <c r="E110" i="22"/>
  <c r="X96" i="22"/>
  <c r="E105" i="22"/>
  <c r="E109" i="22"/>
  <c r="E133" i="22"/>
  <c r="E108" i="22"/>
  <c r="E87" i="22"/>
  <c r="E95" i="22"/>
  <c r="E103" i="22"/>
  <c r="X59" i="22"/>
  <c r="D79" i="22"/>
  <c r="D116" i="22" s="1"/>
  <c r="D153" i="22" s="1"/>
  <c r="D190" i="22" s="1"/>
  <c r="D227" i="22" s="1"/>
  <c r="D264" i="22" s="1"/>
  <c r="D301" i="22" s="1"/>
  <c r="D338" i="22" s="1"/>
  <c r="D375" i="22" s="1"/>
  <c r="D412" i="22" s="1"/>
  <c r="D78" i="22"/>
  <c r="D115" i="22" s="1"/>
  <c r="D152" i="22" s="1"/>
  <c r="D189" i="22" s="1"/>
  <c r="D226" i="22" s="1"/>
  <c r="D263" i="22" s="1"/>
  <c r="D300" i="22" s="1"/>
  <c r="D337" i="22" s="1"/>
  <c r="D374" i="22" s="1"/>
  <c r="D411" i="22" s="1"/>
  <c r="D188" i="22"/>
  <c r="D225" i="22" s="1"/>
  <c r="W81" i="22"/>
  <c r="E118" i="22"/>
  <c r="E115" i="22"/>
  <c r="E114" i="22"/>
  <c r="E119" i="22"/>
  <c r="D46" i="22"/>
  <c r="X9" i="22"/>
  <c r="Y78" i="22"/>
  <c r="Y131" i="22"/>
  <c r="Y130" i="22"/>
  <c r="Y135" i="22"/>
  <c r="Y139" i="22"/>
  <c r="J139" i="22" s="1"/>
  <c r="Y122" i="22"/>
  <c r="Y126" i="22"/>
  <c r="Y133" i="22"/>
  <c r="Y84" i="22"/>
  <c r="Y147" i="22"/>
  <c r="Y81" i="22"/>
  <c r="X66" i="22"/>
  <c r="Y77" i="22"/>
  <c r="E117" i="22"/>
  <c r="W44" i="22"/>
  <c r="X44" i="22" s="1"/>
  <c r="W24" i="22"/>
  <c r="X24" i="22" s="1"/>
  <c r="W25" i="22"/>
  <c r="X25" i="22" s="1"/>
  <c r="W26" i="22"/>
  <c r="X26" i="22" s="1"/>
  <c r="W28" i="22"/>
  <c r="X28" i="22" s="1"/>
  <c r="W29" i="22"/>
  <c r="X29" i="22" s="1"/>
  <c r="W27" i="22"/>
  <c r="X27" i="22" s="1"/>
  <c r="Y137" i="22"/>
  <c r="F137" i="22" s="1"/>
  <c r="Y146" i="22"/>
  <c r="Y140" i="22"/>
  <c r="Y136" i="22"/>
  <c r="F136" i="22" s="1"/>
  <c r="X62" i="22"/>
  <c r="Y144" i="22"/>
  <c r="Y132" i="22"/>
  <c r="U15" i="22"/>
  <c r="Q15" i="22"/>
  <c r="M15" i="22"/>
  <c r="I15" i="22"/>
  <c r="W58" i="22" l="1"/>
  <c r="X58" i="22" s="1"/>
  <c r="W49" i="22"/>
  <c r="X49" i="22" s="1"/>
  <c r="W70" i="22"/>
  <c r="X70" i="22" s="1"/>
  <c r="W50" i="22"/>
  <c r="X50" i="22" s="1"/>
  <c r="W41" i="22"/>
  <c r="X41" i="22" s="1"/>
  <c r="W43" i="22"/>
  <c r="X43" i="22" s="1"/>
  <c r="N91" i="22"/>
  <c r="R91" i="22"/>
  <c r="W40" i="22"/>
  <c r="X40" i="22" s="1"/>
  <c r="W61" i="22"/>
  <c r="X61" i="22" s="1"/>
  <c r="F87" i="22"/>
  <c r="J87" i="22"/>
  <c r="W72" i="22"/>
  <c r="X72" i="22" s="1"/>
  <c r="W54" i="22"/>
  <c r="X54" i="22" s="1"/>
  <c r="W65" i="22"/>
  <c r="X65" i="22" s="1"/>
  <c r="V42" i="22"/>
  <c r="F143" i="22"/>
  <c r="Y180" i="22"/>
  <c r="F180" i="22" s="1"/>
  <c r="F129" i="22"/>
  <c r="W129" i="22" s="1"/>
  <c r="X129" i="22" s="1"/>
  <c r="Y166" i="22"/>
  <c r="F166" i="22" s="1"/>
  <c r="Y123" i="22"/>
  <c r="F123" i="22" s="1"/>
  <c r="Y142" i="22"/>
  <c r="F142" i="22" s="1"/>
  <c r="W42" i="22"/>
  <c r="X42" i="22" s="1"/>
  <c r="Y145" i="22"/>
  <c r="F145" i="22" s="1"/>
  <c r="W107" i="22"/>
  <c r="X107" i="22" s="1"/>
  <c r="AB15" i="22"/>
  <c r="Y128" i="22"/>
  <c r="R128" i="22" s="1"/>
  <c r="Y125" i="22"/>
  <c r="Y162" i="22" s="1"/>
  <c r="W102" i="22"/>
  <c r="X102" i="22" s="1"/>
  <c r="W101" i="22"/>
  <c r="X101" i="22" s="1"/>
  <c r="J91" i="22"/>
  <c r="F98" i="22"/>
  <c r="W98" i="22" s="1"/>
  <c r="X98" i="22" s="1"/>
  <c r="F106" i="22"/>
  <c r="W106" i="22" s="1"/>
  <c r="X106" i="22" s="1"/>
  <c r="N87" i="22"/>
  <c r="N86" i="22"/>
  <c r="W86" i="22" s="1"/>
  <c r="X86" i="22" s="1"/>
  <c r="W85" i="22"/>
  <c r="X85" i="22" s="1"/>
  <c r="J88" i="22"/>
  <c r="Y117" i="22"/>
  <c r="N80" i="22"/>
  <c r="J80" i="22"/>
  <c r="F80" i="22"/>
  <c r="N77" i="22"/>
  <c r="J77" i="22"/>
  <c r="F77" i="22"/>
  <c r="R135" i="22"/>
  <c r="N135" i="22"/>
  <c r="F135" i="22"/>
  <c r="J135" i="22"/>
  <c r="N144" i="22"/>
  <c r="F144" i="22"/>
  <c r="J144" i="22"/>
  <c r="F138" i="22"/>
  <c r="W138" i="22" s="1"/>
  <c r="X138" i="22" s="1"/>
  <c r="F128" i="22"/>
  <c r="J128" i="22"/>
  <c r="N84" i="22"/>
  <c r="J84" i="22"/>
  <c r="F84" i="22"/>
  <c r="F130" i="22"/>
  <c r="J130" i="22"/>
  <c r="F146" i="22"/>
  <c r="J146" i="22"/>
  <c r="N125" i="22"/>
  <c r="U133" i="22"/>
  <c r="Q133" i="22"/>
  <c r="M133" i="22"/>
  <c r="I133" i="22"/>
  <c r="Y175" i="22"/>
  <c r="F175" i="22" s="1"/>
  <c r="J131" i="22"/>
  <c r="F131" i="22"/>
  <c r="X82" i="22"/>
  <c r="Q82" i="22"/>
  <c r="U82" i="22"/>
  <c r="M82" i="22"/>
  <c r="I82" i="22"/>
  <c r="Y116" i="22"/>
  <c r="Y153" i="22" s="1"/>
  <c r="J79" i="22"/>
  <c r="F79" i="22"/>
  <c r="Y161" i="22"/>
  <c r="J124" i="22"/>
  <c r="F124" i="22"/>
  <c r="F139" i="22"/>
  <c r="U140" i="22"/>
  <c r="Q140" i="22"/>
  <c r="M140" i="22"/>
  <c r="I140" i="22"/>
  <c r="U81" i="22"/>
  <c r="Q81" i="22"/>
  <c r="M81" i="22"/>
  <c r="I81" i="22"/>
  <c r="U126" i="22"/>
  <c r="Q126" i="22"/>
  <c r="M126" i="22"/>
  <c r="I126" i="22"/>
  <c r="F132" i="22"/>
  <c r="J132" i="22"/>
  <c r="U147" i="22"/>
  <c r="Q147" i="22"/>
  <c r="M147" i="22"/>
  <c r="I147" i="22"/>
  <c r="N122" i="22"/>
  <c r="J122" i="22"/>
  <c r="F122" i="22"/>
  <c r="N78" i="22"/>
  <c r="J78" i="22"/>
  <c r="F78" i="22"/>
  <c r="R78" i="22"/>
  <c r="AB47" i="22"/>
  <c r="AB13" i="22"/>
  <c r="AB41" i="22"/>
  <c r="AB44" i="22"/>
  <c r="AB40" i="22"/>
  <c r="AB43" i="22"/>
  <c r="AB42" i="22"/>
  <c r="AB11" i="22"/>
  <c r="AB14" i="22"/>
  <c r="AB45" i="22"/>
  <c r="AB30" i="22"/>
  <c r="AB37" i="22"/>
  <c r="Z10" i="22"/>
  <c r="Z12" i="22"/>
  <c r="Z14" i="22"/>
  <c r="W137" i="22"/>
  <c r="X137" i="22" s="1"/>
  <c r="W100" i="22"/>
  <c r="X100" i="22" s="1"/>
  <c r="Z47" i="22"/>
  <c r="Z40" i="22"/>
  <c r="Z41" i="22"/>
  <c r="W92" i="22"/>
  <c r="X92" i="22" s="1"/>
  <c r="Z44" i="22"/>
  <c r="Z43" i="22"/>
  <c r="Z42" i="22"/>
  <c r="Z11" i="22"/>
  <c r="Z13" i="22"/>
  <c r="Z15" i="22"/>
  <c r="E166" i="22"/>
  <c r="W166" i="22" s="1"/>
  <c r="X166" i="22" s="1"/>
  <c r="Z45" i="22"/>
  <c r="Y119" i="22"/>
  <c r="X46" i="22"/>
  <c r="E125" i="22"/>
  <c r="W88" i="22"/>
  <c r="X88" i="22" s="1"/>
  <c r="D201" i="22"/>
  <c r="D232" i="22"/>
  <c r="D218" i="22"/>
  <c r="E121" i="22"/>
  <c r="W84" i="22"/>
  <c r="X84" i="22" s="1"/>
  <c r="D111" i="22"/>
  <c r="D142" i="22"/>
  <c r="D345" i="22"/>
  <c r="D382" i="22" s="1"/>
  <c r="D104" i="22"/>
  <c r="D135" i="22"/>
  <c r="D127" i="22"/>
  <c r="D134" i="22"/>
  <c r="D165" i="22"/>
  <c r="D164" i="22"/>
  <c r="W103" i="22"/>
  <c r="X103" i="22" s="1"/>
  <c r="E140" i="22"/>
  <c r="W133" i="22"/>
  <c r="X133" i="22" s="1"/>
  <c r="E170" i="22"/>
  <c r="E135" i="22"/>
  <c r="E160" i="22"/>
  <c r="E143" i="22"/>
  <c r="E211" i="22"/>
  <c r="E167" i="22"/>
  <c r="E165" i="22"/>
  <c r="E181" i="22"/>
  <c r="E159" i="22"/>
  <c r="E175" i="22"/>
  <c r="W87" i="22"/>
  <c r="X87" i="22" s="1"/>
  <c r="E124" i="22"/>
  <c r="W105" i="22"/>
  <c r="X105" i="22" s="1"/>
  <c r="E142" i="22"/>
  <c r="E147" i="22"/>
  <c r="W110" i="22"/>
  <c r="X110" i="22" s="1"/>
  <c r="E176" i="22"/>
  <c r="W139" i="22"/>
  <c r="X139" i="22" s="1"/>
  <c r="W95" i="22"/>
  <c r="X95" i="22" s="1"/>
  <c r="E132" i="22"/>
  <c r="E145" i="22"/>
  <c r="W108" i="22"/>
  <c r="X108" i="22" s="1"/>
  <c r="E146" i="22"/>
  <c r="W109" i="22"/>
  <c r="X109" i="22" s="1"/>
  <c r="E131" i="22"/>
  <c r="W94" i="22"/>
  <c r="X94" i="22" s="1"/>
  <c r="E173" i="22"/>
  <c r="W136" i="22"/>
  <c r="X136" i="22" s="1"/>
  <c r="W126" i="22"/>
  <c r="X126" i="22" s="1"/>
  <c r="E163" i="22"/>
  <c r="X16" i="22"/>
  <c r="D83" i="22"/>
  <c r="D120" i="22"/>
  <c r="D157" i="22"/>
  <c r="D194" i="22"/>
  <c r="D231" i="22"/>
  <c r="D262" i="22"/>
  <c r="E151" i="22"/>
  <c r="W118" i="22"/>
  <c r="E155" i="22"/>
  <c r="W119" i="22"/>
  <c r="E156" i="22"/>
  <c r="E152" i="22"/>
  <c r="X81" i="22"/>
  <c r="Y184" i="22"/>
  <c r="Y115" i="22"/>
  <c r="W45" i="22"/>
  <c r="X45" i="22" s="1"/>
  <c r="Y159" i="22"/>
  <c r="Y167" i="22"/>
  <c r="Y177" i="22"/>
  <c r="Y121" i="22"/>
  <c r="Y163" i="22"/>
  <c r="Y173" i="22"/>
  <c r="F173" i="22" s="1"/>
  <c r="Y160" i="22"/>
  <c r="Y179" i="22"/>
  <c r="F179" i="22" s="1"/>
  <c r="Y176" i="22"/>
  <c r="Y168" i="22"/>
  <c r="Y169" i="22"/>
  <c r="Y165" i="22"/>
  <c r="Y183" i="22"/>
  <c r="Y182" i="22"/>
  <c r="F182" i="22" s="1"/>
  <c r="Y172" i="22"/>
  <c r="Y170" i="22"/>
  <c r="E153" i="22"/>
  <c r="E154" i="22"/>
  <c r="Y174" i="22"/>
  <c r="F174" i="22" s="1"/>
  <c r="W174" i="22" s="1"/>
  <c r="Y118" i="22"/>
  <c r="Y114" i="22"/>
  <c r="Y181" i="22"/>
  <c r="W91" i="22" l="1"/>
  <c r="X91" i="22" s="1"/>
  <c r="W79" i="22"/>
  <c r="X79" i="22" s="1"/>
  <c r="N128" i="22"/>
  <c r="M37" i="22"/>
  <c r="W80" i="22"/>
  <c r="X80" i="22" s="1"/>
  <c r="J162" i="22"/>
  <c r="F162" i="22"/>
  <c r="J153" i="22"/>
  <c r="F153" i="22"/>
  <c r="J181" i="22"/>
  <c r="N181" i="22"/>
  <c r="F181" i="22"/>
  <c r="J183" i="22"/>
  <c r="F183" i="22"/>
  <c r="J176" i="22"/>
  <c r="F176" i="22"/>
  <c r="N176" i="22"/>
  <c r="J159" i="22"/>
  <c r="N159" i="22"/>
  <c r="F159" i="22"/>
  <c r="J161" i="22"/>
  <c r="F161" i="22"/>
  <c r="J123" i="22"/>
  <c r="W123" i="22" s="1"/>
  <c r="X123" i="22" s="1"/>
  <c r="F125" i="22"/>
  <c r="W130" i="22"/>
  <c r="X130" i="22" s="1"/>
  <c r="J168" i="22"/>
  <c r="F168" i="22"/>
  <c r="J167" i="22"/>
  <c r="F167" i="22"/>
  <c r="J172" i="22"/>
  <c r="R172" i="22"/>
  <c r="F172" i="22"/>
  <c r="N172" i="22"/>
  <c r="J169" i="22"/>
  <c r="F169" i="22"/>
  <c r="J160" i="22"/>
  <c r="N160" i="22"/>
  <c r="F160" i="22"/>
  <c r="J165" i="22"/>
  <c r="F165" i="22"/>
  <c r="N165" i="22"/>
  <c r="R165" i="22"/>
  <c r="J125" i="22"/>
  <c r="W128" i="22"/>
  <c r="X128" i="22" s="1"/>
  <c r="W78" i="22"/>
  <c r="X78" i="22" s="1"/>
  <c r="W122" i="22"/>
  <c r="X122" i="22" s="1"/>
  <c r="W144" i="22"/>
  <c r="X144" i="22" s="1"/>
  <c r="W77" i="22"/>
  <c r="X77" i="22" s="1"/>
  <c r="U177" i="22"/>
  <c r="Q177" i="22"/>
  <c r="M177" i="22"/>
  <c r="I177" i="22"/>
  <c r="Y156" i="22"/>
  <c r="U119" i="22"/>
  <c r="Q119" i="22"/>
  <c r="M119" i="22"/>
  <c r="I119" i="22"/>
  <c r="F116" i="22"/>
  <c r="J116" i="22"/>
  <c r="F114" i="22"/>
  <c r="R114" i="22"/>
  <c r="N114" i="22"/>
  <c r="J114" i="22"/>
  <c r="U170" i="22"/>
  <c r="Q170" i="22"/>
  <c r="M170" i="22"/>
  <c r="I170" i="22"/>
  <c r="U118" i="22"/>
  <c r="Q118" i="22"/>
  <c r="M118" i="22"/>
  <c r="I118" i="22"/>
  <c r="N115" i="22"/>
  <c r="J115" i="22"/>
  <c r="F115" i="22"/>
  <c r="U163" i="22"/>
  <c r="Q163" i="22"/>
  <c r="M163" i="22"/>
  <c r="I163" i="22"/>
  <c r="U184" i="22"/>
  <c r="Q184" i="22"/>
  <c r="M184" i="22"/>
  <c r="I184" i="22"/>
  <c r="R121" i="22"/>
  <c r="N121" i="22"/>
  <c r="F121" i="22"/>
  <c r="J121" i="22"/>
  <c r="Y154" i="22"/>
  <c r="J117" i="22"/>
  <c r="F117" i="22"/>
  <c r="AB46" i="22"/>
  <c r="AB78" i="22"/>
  <c r="D419" i="22"/>
  <c r="X174" i="22"/>
  <c r="E203" i="22"/>
  <c r="E240" i="22" s="1"/>
  <c r="X119" i="22"/>
  <c r="Z78" i="22"/>
  <c r="Z46" i="22"/>
  <c r="E158" i="22"/>
  <c r="D171" i="22"/>
  <c r="D202" i="22"/>
  <c r="E162" i="22"/>
  <c r="D255" i="22"/>
  <c r="D292" i="22" s="1"/>
  <c r="D329" i="22" s="1"/>
  <c r="D366" i="22" s="1"/>
  <c r="D403" i="22" s="1"/>
  <c r="D141" i="22"/>
  <c r="D172" i="22"/>
  <c r="D179" i="22"/>
  <c r="D148" i="22"/>
  <c r="D238" i="22"/>
  <c r="D269" i="22"/>
  <c r="E180" i="22"/>
  <c r="W143" i="22"/>
  <c r="X143" i="22" s="1"/>
  <c r="E172" i="22"/>
  <c r="W135" i="22"/>
  <c r="X135" i="22" s="1"/>
  <c r="W173" i="22"/>
  <c r="X173" i="22" s="1"/>
  <c r="E210" i="22"/>
  <c r="W146" i="22"/>
  <c r="X146" i="22" s="1"/>
  <c r="E183" i="22"/>
  <c r="W181" i="22"/>
  <c r="X181" i="22" s="1"/>
  <c r="E218" i="22"/>
  <c r="E204" i="22"/>
  <c r="E177" i="22"/>
  <c r="W140" i="22"/>
  <c r="X140" i="22" s="1"/>
  <c r="E200" i="22"/>
  <c r="W163" i="22"/>
  <c r="X163" i="22" s="1"/>
  <c r="W132" i="22"/>
  <c r="X132" i="22" s="1"/>
  <c r="E169" i="22"/>
  <c r="E161" i="22"/>
  <c r="W124" i="22"/>
  <c r="X124" i="22" s="1"/>
  <c r="E248" i="22"/>
  <c r="E197" i="22"/>
  <c r="W142" i="22"/>
  <c r="X142" i="22" s="1"/>
  <c r="E179" i="22"/>
  <c r="E184" i="22"/>
  <c r="W147" i="22"/>
  <c r="X147" i="22" s="1"/>
  <c r="E212" i="22"/>
  <c r="W175" i="22"/>
  <c r="X175" i="22" s="1"/>
  <c r="E168" i="22"/>
  <c r="W131" i="22"/>
  <c r="X131" i="22" s="1"/>
  <c r="W145" i="22"/>
  <c r="X145" i="22" s="1"/>
  <c r="E182" i="22"/>
  <c r="E213" i="22"/>
  <c r="W159" i="22"/>
  <c r="X159" i="22" s="1"/>
  <c r="E196" i="22"/>
  <c r="E202" i="22"/>
  <c r="E207" i="22"/>
  <c r="W170" i="22"/>
  <c r="X170" i="22" s="1"/>
  <c r="AB16" i="22"/>
  <c r="D268" i="22"/>
  <c r="D299" i="22"/>
  <c r="X118" i="22"/>
  <c r="W156" i="22"/>
  <c r="E193" i="22"/>
  <c r="E188" i="22"/>
  <c r="E189" i="22"/>
  <c r="W155" i="22"/>
  <c r="E192" i="22"/>
  <c r="Y152" i="22"/>
  <c r="Y158" i="22"/>
  <c r="E190" i="22"/>
  <c r="E191" i="22"/>
  <c r="Y155" i="22"/>
  <c r="Y151" i="22"/>
  <c r="W125" i="22" l="1"/>
  <c r="X125" i="22" s="1"/>
  <c r="W160" i="22"/>
  <c r="X160" i="22" s="1"/>
  <c r="W167" i="22"/>
  <c r="X167" i="22" s="1"/>
  <c r="W176" i="22"/>
  <c r="X176" i="22" s="1"/>
  <c r="W153" i="22"/>
  <c r="X153" i="22" s="1"/>
  <c r="W165" i="22"/>
  <c r="X165" i="22" s="1"/>
  <c r="J158" i="22"/>
  <c r="N158" i="22"/>
  <c r="R158" i="22"/>
  <c r="F158" i="22"/>
  <c r="J152" i="22"/>
  <c r="N152" i="22"/>
  <c r="F152" i="22"/>
  <c r="J154" i="22"/>
  <c r="F154" i="22"/>
  <c r="J151" i="22"/>
  <c r="N151" i="22"/>
  <c r="R151" i="22"/>
  <c r="F151" i="22"/>
  <c r="W121" i="22"/>
  <c r="X121" i="22" s="1"/>
  <c r="X156" i="22"/>
  <c r="W115" i="22"/>
  <c r="X115" i="22" s="1"/>
  <c r="W116" i="22"/>
  <c r="X116" i="22" s="1"/>
  <c r="U156" i="22"/>
  <c r="Q156" i="22"/>
  <c r="M156" i="22"/>
  <c r="I156" i="22"/>
  <c r="W114" i="22"/>
  <c r="X114" i="22" s="1"/>
  <c r="I155" i="22"/>
  <c r="U155" i="22"/>
  <c r="Q155" i="22"/>
  <c r="M155" i="22"/>
  <c r="W117" i="22"/>
  <c r="X117" i="22" s="1"/>
  <c r="E195" i="22"/>
  <c r="D216" i="22"/>
  <c r="D185" i="22"/>
  <c r="D208" i="22"/>
  <c r="D239" i="22"/>
  <c r="E199" i="22"/>
  <c r="W162" i="22"/>
  <c r="X162" i="22" s="1"/>
  <c r="X155" i="22"/>
  <c r="D275" i="22"/>
  <c r="D306" i="22"/>
  <c r="D178" i="22"/>
  <c r="D209" i="22"/>
  <c r="E250" i="22"/>
  <c r="W180" i="22"/>
  <c r="X180" i="22" s="1"/>
  <c r="E217" i="22"/>
  <c r="E244" i="22"/>
  <c r="W207" i="22"/>
  <c r="E234" i="22"/>
  <c r="E233" i="22"/>
  <c r="E219" i="22"/>
  <c r="W182" i="22"/>
  <c r="X182" i="22" s="1"/>
  <c r="E216" i="22"/>
  <c r="W179" i="22"/>
  <c r="X179" i="22" s="1"/>
  <c r="W177" i="22"/>
  <c r="X177" i="22" s="1"/>
  <c r="E214" i="22"/>
  <c r="W172" i="22"/>
  <c r="X172" i="22" s="1"/>
  <c r="E209" i="22"/>
  <c r="E239" i="22"/>
  <c r="W161" i="22"/>
  <c r="X161" i="22" s="1"/>
  <c r="E198" i="22"/>
  <c r="W200" i="22"/>
  <c r="E237" i="22"/>
  <c r="E241" i="22"/>
  <c r="E277" i="22"/>
  <c r="E249" i="22"/>
  <c r="W183" i="22"/>
  <c r="X183" i="22" s="1"/>
  <c r="E220" i="22"/>
  <c r="E247" i="22"/>
  <c r="W168" i="22"/>
  <c r="X168" i="22" s="1"/>
  <c r="E205" i="22"/>
  <c r="W184" i="22"/>
  <c r="X184" i="22" s="1"/>
  <c r="E221" i="22"/>
  <c r="E285" i="22"/>
  <c r="E206" i="22"/>
  <c r="W169" i="22"/>
  <c r="X169" i="22" s="1"/>
  <c r="E255" i="22"/>
  <c r="D305" i="22"/>
  <c r="D336" i="22"/>
  <c r="W193" i="22"/>
  <c r="E230" i="22"/>
  <c r="E225" i="22"/>
  <c r="E226" i="22"/>
  <c r="W192" i="22"/>
  <c r="E229" i="22"/>
  <c r="E227" i="22"/>
  <c r="E228" i="22"/>
  <c r="W158" i="22" l="1"/>
  <c r="X158" i="22" s="1"/>
  <c r="W151" i="22"/>
  <c r="X151" i="22" s="1"/>
  <c r="W154" i="22"/>
  <c r="X154" i="22" s="1"/>
  <c r="W152" i="22"/>
  <c r="X152" i="22" s="1"/>
  <c r="D342" i="22"/>
  <c r="D373" i="22"/>
  <c r="D276" i="22"/>
  <c r="D245" i="22"/>
  <c r="D343" i="22"/>
  <c r="D312" i="22"/>
  <c r="E232" i="22"/>
  <c r="E236" i="22"/>
  <c r="D215" i="22"/>
  <c r="D246" i="22"/>
  <c r="D253" i="22"/>
  <c r="D222" i="22"/>
  <c r="E292" i="22"/>
  <c r="E243" i="22"/>
  <c r="E284" i="22"/>
  <c r="E276" i="22"/>
  <c r="E253" i="22"/>
  <c r="E270" i="22"/>
  <c r="W244" i="22"/>
  <c r="E281" i="22"/>
  <c r="V281" i="22" s="1"/>
  <c r="W221" i="22"/>
  <c r="E258" i="22"/>
  <c r="V258" i="22" s="1"/>
  <c r="E286" i="22"/>
  <c r="E278" i="22"/>
  <c r="E235" i="22"/>
  <c r="E287" i="22"/>
  <c r="E256" i="22"/>
  <c r="E322" i="22"/>
  <c r="E242" i="22"/>
  <c r="E257" i="22"/>
  <c r="E314" i="22"/>
  <c r="W237" i="22"/>
  <c r="E274" i="22"/>
  <c r="V274" i="22" s="1"/>
  <c r="E246" i="22"/>
  <c r="E251" i="22"/>
  <c r="V251" i="22" s="1"/>
  <c r="W214" i="22"/>
  <c r="E271" i="22"/>
  <c r="E254" i="22"/>
  <c r="W230" i="22"/>
  <c r="E267" i="22"/>
  <c r="V267" i="22" s="1"/>
  <c r="E262" i="22"/>
  <c r="E263" i="22"/>
  <c r="E266" i="22"/>
  <c r="V266" i="22" s="1"/>
  <c r="W229" i="22"/>
  <c r="E264" i="22"/>
  <c r="E265" i="22"/>
  <c r="AA369" i="22"/>
  <c r="AA368" i="22"/>
  <c r="AA367" i="22"/>
  <c r="AA366" i="22"/>
  <c r="AA365" i="22"/>
  <c r="AA364" i="22"/>
  <c r="AA362" i="22"/>
  <c r="AA361" i="22"/>
  <c r="AA360" i="22"/>
  <c r="AA359" i="22"/>
  <c r="AA358" i="22"/>
  <c r="AA357" i="22"/>
  <c r="AA355" i="22"/>
  <c r="AA354" i="22"/>
  <c r="AA353" i="22"/>
  <c r="AA352" i="22"/>
  <c r="AA351" i="22"/>
  <c r="AA350" i="22"/>
  <c r="AA348" i="22"/>
  <c r="AA347" i="22"/>
  <c r="AA346" i="22"/>
  <c r="AA345" i="22"/>
  <c r="AA344" i="22"/>
  <c r="AA343" i="22"/>
  <c r="AA341" i="22"/>
  <c r="AA340" i="22"/>
  <c r="AA339" i="22"/>
  <c r="AA338" i="22"/>
  <c r="AA337" i="22"/>
  <c r="AA336" i="22"/>
  <c r="AA332" i="22"/>
  <c r="AA331" i="22"/>
  <c r="AA330" i="22"/>
  <c r="AA329" i="22"/>
  <c r="AA328" i="22"/>
  <c r="AA327" i="22"/>
  <c r="AA325" i="22"/>
  <c r="AA324" i="22"/>
  <c r="AA323" i="22"/>
  <c r="AA322" i="22"/>
  <c r="AA321" i="22"/>
  <c r="AA320" i="22"/>
  <c r="AA318" i="22"/>
  <c r="AA317" i="22"/>
  <c r="AA316" i="22"/>
  <c r="AA315" i="22"/>
  <c r="AA314" i="22"/>
  <c r="AA313" i="22"/>
  <c r="AA311" i="22"/>
  <c r="AA310" i="22"/>
  <c r="AA309" i="22"/>
  <c r="AA308" i="22"/>
  <c r="AA307" i="22"/>
  <c r="AA306" i="22"/>
  <c r="AA304" i="22"/>
  <c r="AA303" i="22"/>
  <c r="AA302" i="22"/>
  <c r="AA301" i="22"/>
  <c r="AA300" i="22"/>
  <c r="AA299" i="22"/>
  <c r="AA295" i="22"/>
  <c r="AA294" i="22"/>
  <c r="AA293" i="22"/>
  <c r="AA292" i="22"/>
  <c r="AA291" i="22"/>
  <c r="AA290" i="22"/>
  <c r="AA288" i="22"/>
  <c r="AA287" i="22"/>
  <c r="AA286" i="22"/>
  <c r="AA285" i="22"/>
  <c r="AA284" i="22"/>
  <c r="AA283" i="22"/>
  <c r="AA281" i="22"/>
  <c r="AA280" i="22"/>
  <c r="AA279" i="22"/>
  <c r="AA278" i="22"/>
  <c r="AA277" i="22"/>
  <c r="AA276" i="22"/>
  <c r="AA274" i="22"/>
  <c r="AA273" i="22"/>
  <c r="AA272" i="22"/>
  <c r="AA271" i="22"/>
  <c r="AA270" i="22"/>
  <c r="AA269" i="22"/>
  <c r="AA267" i="22"/>
  <c r="AA266" i="22"/>
  <c r="AA265" i="22"/>
  <c r="AA264" i="22"/>
  <c r="AA263" i="22"/>
  <c r="AA262" i="22"/>
  <c r="AA258" i="22"/>
  <c r="AA257" i="22"/>
  <c r="AA256" i="22"/>
  <c r="AA255" i="22"/>
  <c r="AA254" i="22"/>
  <c r="AA253" i="22"/>
  <c r="AA251" i="22"/>
  <c r="AA250" i="22"/>
  <c r="AA249" i="22"/>
  <c r="AA248" i="22"/>
  <c r="AA247" i="22"/>
  <c r="AA246" i="22"/>
  <c r="AA244" i="22"/>
  <c r="V244" i="22"/>
  <c r="AA243" i="22"/>
  <c r="AA242" i="22"/>
  <c r="AA241" i="22"/>
  <c r="AA240" i="22"/>
  <c r="AA239" i="22"/>
  <c r="AA237" i="22"/>
  <c r="V237" i="22"/>
  <c r="AA236" i="22"/>
  <c r="AA235" i="22"/>
  <c r="AA234" i="22"/>
  <c r="AA233" i="22"/>
  <c r="AA232" i="22"/>
  <c r="AA230" i="22"/>
  <c r="V230" i="22"/>
  <c r="AA229" i="22"/>
  <c r="V229" i="22"/>
  <c r="AA228" i="22"/>
  <c r="AA227" i="22"/>
  <c r="AA226" i="22"/>
  <c r="AA225" i="22"/>
  <c r="AA221" i="22"/>
  <c r="V221" i="22"/>
  <c r="AA220" i="22"/>
  <c r="AA219" i="22"/>
  <c r="AA218" i="22"/>
  <c r="AA217" i="22"/>
  <c r="AA216" i="22"/>
  <c r="AA214" i="22"/>
  <c r="V214" i="22"/>
  <c r="AA213" i="22"/>
  <c r="AA212" i="22"/>
  <c r="AA211" i="22"/>
  <c r="AA210" i="22"/>
  <c r="AA209" i="22"/>
  <c r="AA207" i="22"/>
  <c r="V207" i="22"/>
  <c r="AA206" i="22"/>
  <c r="AA205" i="22"/>
  <c r="AA204" i="22"/>
  <c r="AA203" i="22"/>
  <c r="AA202" i="22"/>
  <c r="AA200" i="22"/>
  <c r="V200" i="22"/>
  <c r="AA199" i="22"/>
  <c r="AA198" i="22"/>
  <c r="AA197" i="22"/>
  <c r="AA196" i="22"/>
  <c r="AA195" i="22"/>
  <c r="AA193" i="22"/>
  <c r="V193" i="22"/>
  <c r="AA192" i="22"/>
  <c r="V192" i="22"/>
  <c r="AA191" i="22"/>
  <c r="AA190" i="22"/>
  <c r="AA189" i="22"/>
  <c r="AA188" i="22"/>
  <c r="AA184" i="22"/>
  <c r="V184" i="22"/>
  <c r="AA183" i="22"/>
  <c r="V183" i="22"/>
  <c r="AA182" i="22"/>
  <c r="V182" i="22"/>
  <c r="AA181" i="22"/>
  <c r="V181" i="22"/>
  <c r="AA180" i="22"/>
  <c r="V180" i="22"/>
  <c r="AA179" i="22"/>
  <c r="V179" i="22"/>
  <c r="AA177" i="22"/>
  <c r="V177" i="22"/>
  <c r="AA176" i="22"/>
  <c r="V176" i="22"/>
  <c r="AA175" i="22"/>
  <c r="V175" i="22"/>
  <c r="AA174" i="22"/>
  <c r="V174" i="22"/>
  <c r="AA173" i="22"/>
  <c r="V173" i="22"/>
  <c r="AA172" i="22"/>
  <c r="V172" i="22"/>
  <c r="AA170" i="22"/>
  <c r="V170" i="22"/>
  <c r="AA169" i="22"/>
  <c r="V169" i="22"/>
  <c r="AA168" i="22"/>
  <c r="V168" i="22"/>
  <c r="AA167" i="22"/>
  <c r="V167" i="22"/>
  <c r="AA166" i="22"/>
  <c r="V166" i="22"/>
  <c r="AA165" i="22"/>
  <c r="V165" i="22"/>
  <c r="AA163" i="22"/>
  <c r="V163" i="22"/>
  <c r="AA162" i="22"/>
  <c r="V162" i="22"/>
  <c r="AA161" i="22"/>
  <c r="V161" i="22"/>
  <c r="AA160" i="22"/>
  <c r="V160" i="22"/>
  <c r="AA159" i="22"/>
  <c r="V159" i="22"/>
  <c r="AA158" i="22"/>
  <c r="V158" i="22"/>
  <c r="AA156" i="22"/>
  <c r="V156" i="22"/>
  <c r="AA155" i="22"/>
  <c r="V155" i="22"/>
  <c r="AA154" i="22"/>
  <c r="V154" i="22"/>
  <c r="AA153" i="22"/>
  <c r="V153" i="22"/>
  <c r="AA152" i="22"/>
  <c r="V152" i="22"/>
  <c r="AA151" i="22"/>
  <c r="V151" i="22"/>
  <c r="AA147" i="22"/>
  <c r="V147" i="22"/>
  <c r="AA146" i="22"/>
  <c r="V146" i="22"/>
  <c r="AA145" i="22"/>
  <c r="V145" i="22"/>
  <c r="AA144" i="22"/>
  <c r="V144" i="22"/>
  <c r="AA143" i="22"/>
  <c r="V143" i="22"/>
  <c r="AA142" i="22"/>
  <c r="V142" i="22"/>
  <c r="AA140" i="22"/>
  <c r="V140" i="22"/>
  <c r="AA139" i="22"/>
  <c r="V139" i="22"/>
  <c r="AA138" i="22"/>
  <c r="V138" i="22"/>
  <c r="AA137" i="22"/>
  <c r="V137" i="22"/>
  <c r="AA136" i="22"/>
  <c r="V136" i="22"/>
  <c r="AA135" i="22"/>
  <c r="V135" i="22"/>
  <c r="AA133" i="22"/>
  <c r="V133" i="22"/>
  <c r="AA132" i="22"/>
  <c r="V132" i="22"/>
  <c r="AA131" i="22"/>
  <c r="V131" i="22"/>
  <c r="AA130" i="22"/>
  <c r="V130" i="22"/>
  <c r="AA129" i="22"/>
  <c r="V129" i="22"/>
  <c r="AA128" i="22"/>
  <c r="V128" i="22"/>
  <c r="AA126" i="22"/>
  <c r="V126" i="22"/>
  <c r="AA125" i="22"/>
  <c r="V125" i="22"/>
  <c r="AA124" i="22"/>
  <c r="V124" i="22"/>
  <c r="AA123" i="22"/>
  <c r="V123" i="22"/>
  <c r="AA122" i="22"/>
  <c r="V122" i="22"/>
  <c r="AA121" i="22"/>
  <c r="V121" i="22"/>
  <c r="AA119" i="22"/>
  <c r="V119" i="22"/>
  <c r="AA118" i="22"/>
  <c r="V118" i="22"/>
  <c r="AA117" i="22"/>
  <c r="V117" i="22"/>
  <c r="AA116" i="22"/>
  <c r="V116" i="22"/>
  <c r="AA115" i="22"/>
  <c r="V115" i="22"/>
  <c r="AA114" i="22"/>
  <c r="V114" i="22"/>
  <c r="AA110" i="22"/>
  <c r="V110" i="22"/>
  <c r="AA109" i="22"/>
  <c r="V109" i="22"/>
  <c r="AA108" i="22"/>
  <c r="V108" i="22"/>
  <c r="AA107" i="22"/>
  <c r="V107" i="22"/>
  <c r="AA106" i="22"/>
  <c r="V106" i="22"/>
  <c r="AA105" i="22"/>
  <c r="V105" i="22"/>
  <c r="AA103" i="22"/>
  <c r="V103" i="22"/>
  <c r="AA102" i="22"/>
  <c r="V102" i="22"/>
  <c r="AA101" i="22"/>
  <c r="V101" i="22"/>
  <c r="AA100" i="22"/>
  <c r="V100" i="22"/>
  <c r="AA99" i="22"/>
  <c r="V99" i="22"/>
  <c r="AA98" i="22"/>
  <c r="V98" i="22"/>
  <c r="AA96" i="22"/>
  <c r="V96" i="22"/>
  <c r="AA95" i="22"/>
  <c r="V95" i="22"/>
  <c r="AA94" i="22"/>
  <c r="V94" i="22"/>
  <c r="AA93" i="22"/>
  <c r="V93" i="22"/>
  <c r="AA92" i="22"/>
  <c r="V92" i="22"/>
  <c r="AA91" i="22"/>
  <c r="V91" i="22"/>
  <c r="AA89" i="22"/>
  <c r="V89" i="22"/>
  <c r="AA88" i="22"/>
  <c r="V88" i="22"/>
  <c r="AA87" i="22"/>
  <c r="V87" i="22"/>
  <c r="AA86" i="22"/>
  <c r="V86" i="22"/>
  <c r="AA85" i="22"/>
  <c r="V85" i="22"/>
  <c r="AA84" i="22"/>
  <c r="V84" i="22"/>
  <c r="AA82" i="22"/>
  <c r="V82" i="22"/>
  <c r="AA81" i="22"/>
  <c r="V81" i="22"/>
  <c r="AA80" i="22"/>
  <c r="V80" i="22"/>
  <c r="AA79" i="22"/>
  <c r="V79" i="22"/>
  <c r="AA78" i="22"/>
  <c r="V78" i="22"/>
  <c r="AA77" i="22"/>
  <c r="V77" i="22"/>
  <c r="C77" i="22"/>
  <c r="C114" i="22" s="1"/>
  <c r="C151" i="22" s="1"/>
  <c r="C188" i="22" s="1"/>
  <c r="C225" i="22" s="1"/>
  <c r="C262" i="22" s="1"/>
  <c r="C299" i="22" s="1"/>
  <c r="C336" i="22" s="1"/>
  <c r="C373" i="22" s="1"/>
  <c r="C410" i="22" s="1"/>
  <c r="C74" i="22"/>
  <c r="C111" i="22" s="1"/>
  <c r="C148" i="22" s="1"/>
  <c r="C185" i="22" s="1"/>
  <c r="C222" i="22" s="1"/>
  <c r="C259" i="22" s="1"/>
  <c r="C296" i="22" s="1"/>
  <c r="C333" i="22" s="1"/>
  <c r="C370" i="22" s="1"/>
  <c r="C407" i="22" s="1"/>
  <c r="B74" i="22"/>
  <c r="B111" i="22" s="1"/>
  <c r="B148" i="22" s="1"/>
  <c r="B185" i="22" s="1"/>
  <c r="B222" i="22" s="1"/>
  <c r="B259" i="22" s="1"/>
  <c r="B296" i="22" s="1"/>
  <c r="B333" i="22" s="1"/>
  <c r="B370" i="22" s="1"/>
  <c r="B407" i="22" s="1"/>
  <c r="B444" i="22" s="1"/>
  <c r="AA73" i="22"/>
  <c r="V73" i="22"/>
  <c r="U73" i="22"/>
  <c r="C73" i="22"/>
  <c r="C110" i="22" s="1"/>
  <c r="C147" i="22" s="1"/>
  <c r="C184" i="22" s="1"/>
  <c r="C221" i="22" s="1"/>
  <c r="C258" i="22" s="1"/>
  <c r="C295" i="22" s="1"/>
  <c r="C332" i="22" s="1"/>
  <c r="C369" i="22" s="1"/>
  <c r="C406" i="22" s="1"/>
  <c r="B73" i="22"/>
  <c r="B110" i="22" s="1"/>
  <c r="B147" i="22" s="1"/>
  <c r="B184" i="22" s="1"/>
  <c r="B221" i="22" s="1"/>
  <c r="B258" i="22" s="1"/>
  <c r="B295" i="22" s="1"/>
  <c r="B332" i="22" s="1"/>
  <c r="B369" i="22" s="1"/>
  <c r="B406" i="22" s="1"/>
  <c r="B443" i="22" s="1"/>
  <c r="AA72" i="22"/>
  <c r="V72" i="22"/>
  <c r="C72" i="22"/>
  <c r="C109" i="22" s="1"/>
  <c r="C146" i="22" s="1"/>
  <c r="C183" i="22" s="1"/>
  <c r="C220" i="22" s="1"/>
  <c r="C257" i="22" s="1"/>
  <c r="C294" i="22" s="1"/>
  <c r="C331" i="22" s="1"/>
  <c r="C368" i="22" s="1"/>
  <c r="C405" i="22" s="1"/>
  <c r="B72" i="22"/>
  <c r="B109" i="22" s="1"/>
  <c r="B146" i="22" s="1"/>
  <c r="B183" i="22" s="1"/>
  <c r="B220" i="22" s="1"/>
  <c r="B257" i="22" s="1"/>
  <c r="B294" i="22" s="1"/>
  <c r="B331" i="22" s="1"/>
  <c r="B368" i="22" s="1"/>
  <c r="B405" i="22" s="1"/>
  <c r="AA71" i="22"/>
  <c r="V71" i="22"/>
  <c r="C71" i="22"/>
  <c r="C108" i="22" s="1"/>
  <c r="C145" i="22" s="1"/>
  <c r="C182" i="22" s="1"/>
  <c r="C219" i="22" s="1"/>
  <c r="C256" i="22" s="1"/>
  <c r="C293" i="22" s="1"/>
  <c r="C330" i="22" s="1"/>
  <c r="C367" i="22" s="1"/>
  <c r="C404" i="22" s="1"/>
  <c r="B71" i="22"/>
  <c r="B108" i="22" s="1"/>
  <c r="B145" i="22" s="1"/>
  <c r="B182" i="22" s="1"/>
  <c r="B219" i="22" s="1"/>
  <c r="B256" i="22" s="1"/>
  <c r="B293" i="22" s="1"/>
  <c r="B330" i="22" s="1"/>
  <c r="B367" i="22" s="1"/>
  <c r="B404" i="22" s="1"/>
  <c r="AA70" i="22"/>
  <c r="V70" i="22"/>
  <c r="C70" i="22"/>
  <c r="C107" i="22" s="1"/>
  <c r="C144" i="22" s="1"/>
  <c r="C181" i="22" s="1"/>
  <c r="C218" i="22" s="1"/>
  <c r="C255" i="22" s="1"/>
  <c r="C292" i="22" s="1"/>
  <c r="C329" i="22" s="1"/>
  <c r="C366" i="22" s="1"/>
  <c r="C403" i="22" s="1"/>
  <c r="B70" i="22"/>
  <c r="B107" i="22" s="1"/>
  <c r="B144" i="22" s="1"/>
  <c r="B181" i="22" s="1"/>
  <c r="B218" i="22" s="1"/>
  <c r="B255" i="22" s="1"/>
  <c r="B329" i="22" s="1"/>
  <c r="B366" i="22" s="1"/>
  <c r="B403" i="22" s="1"/>
  <c r="AA69" i="22"/>
  <c r="V69" i="22"/>
  <c r="C69" i="22"/>
  <c r="C106" i="22" s="1"/>
  <c r="C143" i="22" s="1"/>
  <c r="C180" i="22" s="1"/>
  <c r="C217" i="22" s="1"/>
  <c r="C254" i="22" s="1"/>
  <c r="C291" i="22" s="1"/>
  <c r="C328" i="22" s="1"/>
  <c r="C365" i="22" s="1"/>
  <c r="C402" i="22" s="1"/>
  <c r="B69" i="22"/>
  <c r="B106" i="22" s="1"/>
  <c r="B143" i="22" s="1"/>
  <c r="B180" i="22" s="1"/>
  <c r="B217" i="22" s="1"/>
  <c r="B254" i="22" s="1"/>
  <c r="B291" i="22" s="1"/>
  <c r="B328" i="22" s="1"/>
  <c r="B365" i="22" s="1"/>
  <c r="B402" i="22" s="1"/>
  <c r="AA68" i="22"/>
  <c r="V68" i="22"/>
  <c r="C68" i="22"/>
  <c r="C105" i="22" s="1"/>
  <c r="C142" i="22" s="1"/>
  <c r="C179" i="22" s="1"/>
  <c r="C216" i="22" s="1"/>
  <c r="C253" i="22" s="1"/>
  <c r="C290" i="22" s="1"/>
  <c r="C327" i="22" s="1"/>
  <c r="C364" i="22" s="1"/>
  <c r="C401" i="22" s="1"/>
  <c r="B68" i="22"/>
  <c r="B105" i="22" s="1"/>
  <c r="B142" i="22" s="1"/>
  <c r="B179" i="22" s="1"/>
  <c r="B216" i="22" s="1"/>
  <c r="B253" i="22" s="1"/>
  <c r="B290" i="22" s="1"/>
  <c r="B327" i="22" s="1"/>
  <c r="B364" i="22" s="1"/>
  <c r="B401" i="22" s="1"/>
  <c r="C67" i="22"/>
  <c r="C104" i="22" s="1"/>
  <c r="C141" i="22" s="1"/>
  <c r="C178" i="22" s="1"/>
  <c r="C215" i="22" s="1"/>
  <c r="C252" i="22" s="1"/>
  <c r="C289" i="22" s="1"/>
  <c r="C326" i="22" s="1"/>
  <c r="C363" i="22" s="1"/>
  <c r="C400" i="22" s="1"/>
  <c r="C437" i="22" s="1"/>
  <c r="B67" i="22"/>
  <c r="B104" i="22" s="1"/>
  <c r="B141" i="22" s="1"/>
  <c r="B178" i="22" s="1"/>
  <c r="B215" i="22" s="1"/>
  <c r="B252" i="22" s="1"/>
  <c r="B289" i="22" s="1"/>
  <c r="B326" i="22" s="1"/>
  <c r="B363" i="22" s="1"/>
  <c r="B400" i="22" s="1"/>
  <c r="B437" i="22" s="1"/>
  <c r="AA66" i="22"/>
  <c r="V66" i="22"/>
  <c r="C66" i="22"/>
  <c r="C103" i="22" s="1"/>
  <c r="C140" i="22" s="1"/>
  <c r="C177" i="22" s="1"/>
  <c r="C214" i="22" s="1"/>
  <c r="C251" i="22" s="1"/>
  <c r="C288" i="22" s="1"/>
  <c r="C325" i="22" s="1"/>
  <c r="C362" i="22" s="1"/>
  <c r="C399" i="22" s="1"/>
  <c r="C436" i="22" s="1"/>
  <c r="B66" i="22"/>
  <c r="B103" i="22" s="1"/>
  <c r="B140" i="22" s="1"/>
  <c r="B177" i="22" s="1"/>
  <c r="B214" i="22" s="1"/>
  <c r="B251" i="22" s="1"/>
  <c r="B288" i="22" s="1"/>
  <c r="B325" i="22" s="1"/>
  <c r="B362" i="22" s="1"/>
  <c r="B399" i="22" s="1"/>
  <c r="B436" i="22" s="1"/>
  <c r="AA65" i="22"/>
  <c r="V65" i="22"/>
  <c r="C65" i="22"/>
  <c r="C102" i="22" s="1"/>
  <c r="C139" i="22" s="1"/>
  <c r="C176" i="22" s="1"/>
  <c r="C213" i="22" s="1"/>
  <c r="C250" i="22" s="1"/>
  <c r="C287" i="22" s="1"/>
  <c r="C361" i="22" s="1"/>
  <c r="C398" i="22" s="1"/>
  <c r="C435" i="22" s="1"/>
  <c r="B65" i="22"/>
  <c r="B102" i="22" s="1"/>
  <c r="B139" i="22" s="1"/>
  <c r="B176" i="22" s="1"/>
  <c r="B213" i="22" s="1"/>
  <c r="B287" i="22" s="1"/>
  <c r="B361" i="22" s="1"/>
  <c r="B398" i="22" s="1"/>
  <c r="B435" i="22" s="1"/>
  <c r="AA64" i="22"/>
  <c r="V64" i="22"/>
  <c r="C64" i="22"/>
  <c r="C101" i="22" s="1"/>
  <c r="C138" i="22" s="1"/>
  <c r="C175" i="22" s="1"/>
  <c r="C212" i="22" s="1"/>
  <c r="C249" i="22" s="1"/>
  <c r="C286" i="22" s="1"/>
  <c r="C323" i="22" s="1"/>
  <c r="C360" i="22" s="1"/>
  <c r="C397" i="22" s="1"/>
  <c r="B64" i="22"/>
  <c r="B101" i="22" s="1"/>
  <c r="B138" i="22" s="1"/>
  <c r="B175" i="22" s="1"/>
  <c r="B212" i="22" s="1"/>
  <c r="B249" i="22" s="1"/>
  <c r="B286" i="22" s="1"/>
  <c r="B323" i="22" s="1"/>
  <c r="B360" i="22" s="1"/>
  <c r="B397" i="22" s="1"/>
  <c r="AA63" i="22"/>
  <c r="V63" i="22"/>
  <c r="C63" i="22"/>
  <c r="C100" i="22" s="1"/>
  <c r="C137" i="22" s="1"/>
  <c r="C174" i="22" s="1"/>
  <c r="C211" i="22" s="1"/>
  <c r="C248" i="22" s="1"/>
  <c r="C285" i="22" s="1"/>
  <c r="C322" i="22" s="1"/>
  <c r="C359" i="22" s="1"/>
  <c r="C396" i="22" s="1"/>
  <c r="B63" i="22"/>
  <c r="B100" i="22" s="1"/>
  <c r="B137" i="22" s="1"/>
  <c r="B174" i="22" s="1"/>
  <c r="B211" i="22" s="1"/>
  <c r="B248" i="22" s="1"/>
  <c r="B285" i="22" s="1"/>
  <c r="B359" i="22" s="1"/>
  <c r="AA62" i="22"/>
  <c r="V62" i="22"/>
  <c r="C62" i="22"/>
  <c r="C99" i="22" s="1"/>
  <c r="C136" i="22" s="1"/>
  <c r="C173" i="22" s="1"/>
  <c r="C210" i="22" s="1"/>
  <c r="C247" i="22" s="1"/>
  <c r="C284" i="22" s="1"/>
  <c r="C321" i="22" s="1"/>
  <c r="C358" i="22" s="1"/>
  <c r="B62" i="22"/>
  <c r="B99" i="22" s="1"/>
  <c r="B173" i="22" s="1"/>
  <c r="B210" i="22" s="1"/>
  <c r="B247" i="22" s="1"/>
  <c r="B284" i="22" s="1"/>
  <c r="B321" i="22" s="1"/>
  <c r="B358" i="22" s="1"/>
  <c r="AA61" i="22"/>
  <c r="V61" i="22"/>
  <c r="C61" i="22"/>
  <c r="C98" i="22" s="1"/>
  <c r="C135" i="22" s="1"/>
  <c r="C172" i="22" s="1"/>
  <c r="C209" i="22" s="1"/>
  <c r="C246" i="22" s="1"/>
  <c r="C283" i="22" s="1"/>
  <c r="C320" i="22" s="1"/>
  <c r="C357" i="22" s="1"/>
  <c r="B61" i="22"/>
  <c r="B98" i="22" s="1"/>
  <c r="B209" i="22" s="1"/>
  <c r="B246" i="22" s="1"/>
  <c r="B283" i="22" s="1"/>
  <c r="B320" i="22" s="1"/>
  <c r="B357" i="22" s="1"/>
  <c r="C60" i="22"/>
  <c r="C97" i="22" s="1"/>
  <c r="C134" i="22" s="1"/>
  <c r="C171" i="22" s="1"/>
  <c r="C208" i="22" s="1"/>
  <c r="C245" i="22" s="1"/>
  <c r="C282" i="22" s="1"/>
  <c r="C319" i="22" s="1"/>
  <c r="C356" i="22" s="1"/>
  <c r="C393" i="22" s="1"/>
  <c r="C430" i="22" s="1"/>
  <c r="B60" i="22"/>
  <c r="B97" i="22" s="1"/>
  <c r="B134" i="22" s="1"/>
  <c r="B171" i="22" s="1"/>
  <c r="B208" i="22" s="1"/>
  <c r="B245" i="22" s="1"/>
  <c r="B282" i="22" s="1"/>
  <c r="B319" i="22" s="1"/>
  <c r="B356" i="22" s="1"/>
  <c r="B393" i="22" s="1"/>
  <c r="B430" i="22" s="1"/>
  <c r="AA59" i="22"/>
  <c r="U59" i="22"/>
  <c r="V59" i="22"/>
  <c r="C59" i="22"/>
  <c r="C96" i="22" s="1"/>
  <c r="C133" i="22" s="1"/>
  <c r="C170" i="22" s="1"/>
  <c r="C207" i="22" s="1"/>
  <c r="C244" i="22" s="1"/>
  <c r="C281" i="22" s="1"/>
  <c r="C318" i="22" s="1"/>
  <c r="C355" i="22" s="1"/>
  <c r="C392" i="22" s="1"/>
  <c r="C429" i="22" s="1"/>
  <c r="B59" i="22"/>
  <c r="B96" i="22" s="1"/>
  <c r="B133" i="22" s="1"/>
  <c r="B170" i="22" s="1"/>
  <c r="B207" i="22" s="1"/>
  <c r="B244" i="22" s="1"/>
  <c r="B281" i="22" s="1"/>
  <c r="B318" i="22" s="1"/>
  <c r="B355" i="22" s="1"/>
  <c r="B392" i="22" s="1"/>
  <c r="B429" i="22" s="1"/>
  <c r="AA58" i="22"/>
  <c r="V58" i="22"/>
  <c r="C58" i="22"/>
  <c r="C95" i="22" s="1"/>
  <c r="C132" i="22" s="1"/>
  <c r="C169" i="22" s="1"/>
  <c r="C206" i="22" s="1"/>
  <c r="C243" i="22" s="1"/>
  <c r="C280" i="22" s="1"/>
  <c r="C354" i="22" s="1"/>
  <c r="C391" i="22" s="1"/>
  <c r="C428" i="22" s="1"/>
  <c r="B58" i="22"/>
  <c r="B95" i="22" s="1"/>
  <c r="B132" i="22" s="1"/>
  <c r="B169" i="22" s="1"/>
  <c r="B206" i="22" s="1"/>
  <c r="B243" i="22" s="1"/>
  <c r="B280" i="22" s="1"/>
  <c r="B354" i="22" s="1"/>
  <c r="B391" i="22" s="1"/>
  <c r="B428" i="22" s="1"/>
  <c r="AA57" i="22"/>
  <c r="V57" i="22"/>
  <c r="C57" i="22"/>
  <c r="C94" i="22" s="1"/>
  <c r="C131" i="22" s="1"/>
  <c r="C168" i="22" s="1"/>
  <c r="C205" i="22" s="1"/>
  <c r="C242" i="22" s="1"/>
  <c r="C279" i="22" s="1"/>
  <c r="C316" i="22" s="1"/>
  <c r="C353" i="22" s="1"/>
  <c r="C390" i="22" s="1"/>
  <c r="C427" i="22" s="1"/>
  <c r="B57" i="22"/>
  <c r="B94" i="22" s="1"/>
  <c r="B131" i="22" s="1"/>
  <c r="B168" i="22" s="1"/>
  <c r="B205" i="22" s="1"/>
  <c r="B279" i="22" s="1"/>
  <c r="B390" i="22" s="1"/>
  <c r="B427" i="22" s="1"/>
  <c r="AA56" i="22"/>
  <c r="V56" i="22"/>
  <c r="C56" i="22"/>
  <c r="C93" i="22" s="1"/>
  <c r="C130" i="22" s="1"/>
  <c r="C167" i="22" s="1"/>
  <c r="C204" i="22" s="1"/>
  <c r="C241" i="22" s="1"/>
  <c r="C278" i="22" s="1"/>
  <c r="C315" i="22" s="1"/>
  <c r="C352" i="22" s="1"/>
  <c r="C389" i="22" s="1"/>
  <c r="C426" i="22" s="1"/>
  <c r="B56" i="22"/>
  <c r="B93" i="22" s="1"/>
  <c r="B130" i="22" s="1"/>
  <c r="B167" i="22" s="1"/>
  <c r="B204" i="22" s="1"/>
  <c r="B241" i="22" s="1"/>
  <c r="B278" i="22" s="1"/>
  <c r="B315" i="22" s="1"/>
  <c r="B352" i="22" s="1"/>
  <c r="B389" i="22" s="1"/>
  <c r="B426" i="22" s="1"/>
  <c r="AA55" i="22"/>
  <c r="V55" i="22"/>
  <c r="C55" i="22"/>
  <c r="C92" i="22" s="1"/>
  <c r="C129" i="22" s="1"/>
  <c r="C166" i="22" s="1"/>
  <c r="C203" i="22" s="1"/>
  <c r="C240" i="22" s="1"/>
  <c r="C277" i="22" s="1"/>
  <c r="C314" i="22" s="1"/>
  <c r="C351" i="22" s="1"/>
  <c r="C388" i="22" s="1"/>
  <c r="C425" i="22" s="1"/>
  <c r="B55" i="22"/>
  <c r="B92" i="22" s="1"/>
  <c r="B129" i="22" s="1"/>
  <c r="B166" i="22" s="1"/>
  <c r="B203" i="22" s="1"/>
  <c r="B240" i="22" s="1"/>
  <c r="B277" i="22" s="1"/>
  <c r="B314" i="22" s="1"/>
  <c r="B351" i="22" s="1"/>
  <c r="B388" i="22" s="1"/>
  <c r="B425" i="22" s="1"/>
  <c r="AA54" i="22"/>
  <c r="V54" i="22"/>
  <c r="C54" i="22"/>
  <c r="C91" i="22" s="1"/>
  <c r="C128" i="22" s="1"/>
  <c r="C165" i="22" s="1"/>
  <c r="C202" i="22" s="1"/>
  <c r="C239" i="22" s="1"/>
  <c r="C276" i="22" s="1"/>
  <c r="C313" i="22" s="1"/>
  <c r="C350" i="22" s="1"/>
  <c r="C387" i="22" s="1"/>
  <c r="B91" i="22"/>
  <c r="B128" i="22" s="1"/>
  <c r="B165" i="22" s="1"/>
  <c r="B202" i="22" s="1"/>
  <c r="B239" i="22" s="1"/>
  <c r="B276" i="22" s="1"/>
  <c r="B313" i="22" s="1"/>
  <c r="B350" i="22" s="1"/>
  <c r="C53" i="22"/>
  <c r="C90" i="22" s="1"/>
  <c r="C127" i="22" s="1"/>
  <c r="C164" i="22" s="1"/>
  <c r="C201" i="22" s="1"/>
  <c r="C238" i="22" s="1"/>
  <c r="C275" i="22" s="1"/>
  <c r="C312" i="22" s="1"/>
  <c r="C349" i="22" s="1"/>
  <c r="C386" i="22" s="1"/>
  <c r="C423" i="22" s="1"/>
  <c r="B53" i="22"/>
  <c r="B90" i="22" s="1"/>
  <c r="B127" i="22" s="1"/>
  <c r="B164" i="22" s="1"/>
  <c r="B201" i="22" s="1"/>
  <c r="B238" i="22" s="1"/>
  <c r="B275" i="22" s="1"/>
  <c r="B312" i="22" s="1"/>
  <c r="B349" i="22" s="1"/>
  <c r="B386" i="22" s="1"/>
  <c r="B423" i="22" s="1"/>
  <c r="AA52" i="22"/>
  <c r="V52" i="22"/>
  <c r="C52" i="22"/>
  <c r="C89" i="22" s="1"/>
  <c r="C126" i="22" s="1"/>
  <c r="C163" i="22" s="1"/>
  <c r="C200" i="22" s="1"/>
  <c r="C237" i="22" s="1"/>
  <c r="C274" i="22" s="1"/>
  <c r="C311" i="22" s="1"/>
  <c r="C348" i="22" s="1"/>
  <c r="C385" i="22" s="1"/>
  <c r="C422" i="22" s="1"/>
  <c r="B52" i="22"/>
  <c r="B89" i="22" s="1"/>
  <c r="B126" i="22" s="1"/>
  <c r="B163" i="22" s="1"/>
  <c r="B200" i="22" s="1"/>
  <c r="B237" i="22" s="1"/>
  <c r="B274" i="22" s="1"/>
  <c r="B311" i="22" s="1"/>
  <c r="B348" i="22" s="1"/>
  <c r="B385" i="22" s="1"/>
  <c r="B422" i="22" s="1"/>
  <c r="AA51" i="22"/>
  <c r="V51" i="22"/>
  <c r="C51" i="22"/>
  <c r="C88" i="22" s="1"/>
  <c r="C125" i="22" s="1"/>
  <c r="C162" i="22" s="1"/>
  <c r="C199" i="22" s="1"/>
  <c r="C236" i="22" s="1"/>
  <c r="C310" i="22" s="1"/>
  <c r="C347" i="22" s="1"/>
  <c r="C384" i="22" s="1"/>
  <c r="C421" i="22" s="1"/>
  <c r="B51" i="22"/>
  <c r="B88" i="22" s="1"/>
  <c r="B125" i="22" s="1"/>
  <c r="B162" i="22" s="1"/>
  <c r="B199" i="22" s="1"/>
  <c r="B310" i="22" s="1"/>
  <c r="B347" i="22" s="1"/>
  <c r="B384" i="22" s="1"/>
  <c r="B421" i="22" s="1"/>
  <c r="AA50" i="22"/>
  <c r="V50" i="22"/>
  <c r="C50" i="22"/>
  <c r="C87" i="22" s="1"/>
  <c r="C124" i="22" s="1"/>
  <c r="C161" i="22" s="1"/>
  <c r="C198" i="22" s="1"/>
  <c r="C235" i="22" s="1"/>
  <c r="C272" i="22" s="1"/>
  <c r="C309" i="22" s="1"/>
  <c r="C346" i="22" s="1"/>
  <c r="B50" i="22"/>
  <c r="B87" i="22" s="1"/>
  <c r="B124" i="22" s="1"/>
  <c r="B161" i="22" s="1"/>
  <c r="B235" i="22" s="1"/>
  <c r="B309" i="22" s="1"/>
  <c r="B346" i="22" s="1"/>
  <c r="AA49" i="22"/>
  <c r="V49" i="22"/>
  <c r="C49" i="22"/>
  <c r="C86" i="22" s="1"/>
  <c r="C123" i="22" s="1"/>
  <c r="C160" i="22" s="1"/>
  <c r="C197" i="22" s="1"/>
  <c r="C234" i="22" s="1"/>
  <c r="C271" i="22" s="1"/>
  <c r="C308" i="22" s="1"/>
  <c r="C345" i="22" s="1"/>
  <c r="C382" i="22" s="1"/>
  <c r="C419" i="22" s="1"/>
  <c r="B49" i="22"/>
  <c r="B86" i="22" s="1"/>
  <c r="B123" i="22" s="1"/>
  <c r="B160" i="22" s="1"/>
  <c r="B197" i="22" s="1"/>
  <c r="B234" i="22" s="1"/>
  <c r="B271" i="22" s="1"/>
  <c r="B308" i="22" s="1"/>
  <c r="B345" i="22" s="1"/>
  <c r="B382" i="22" s="1"/>
  <c r="AA48" i="22"/>
  <c r="V48" i="22"/>
  <c r="C48" i="22"/>
  <c r="C85" i="22" s="1"/>
  <c r="C122" i="22" s="1"/>
  <c r="C159" i="22" s="1"/>
  <c r="C196" i="22" s="1"/>
  <c r="C233" i="22" s="1"/>
  <c r="C270" i="22" s="1"/>
  <c r="C307" i="22" s="1"/>
  <c r="C344" i="22" s="1"/>
  <c r="C381" i="22" s="1"/>
  <c r="B48" i="22"/>
  <c r="B85" i="22" s="1"/>
  <c r="B122" i="22" s="1"/>
  <c r="B159" i="22" s="1"/>
  <c r="B196" i="22" s="1"/>
  <c r="B233" i="22" s="1"/>
  <c r="B270" i="22" s="1"/>
  <c r="B307" i="22" s="1"/>
  <c r="B344" i="22" s="1"/>
  <c r="AA47" i="22"/>
  <c r="V47" i="22"/>
  <c r="C47" i="22"/>
  <c r="C84" i="22" s="1"/>
  <c r="C121" i="22" s="1"/>
  <c r="C158" i="22" s="1"/>
  <c r="C195" i="22" s="1"/>
  <c r="C232" i="22" s="1"/>
  <c r="C269" i="22" s="1"/>
  <c r="C306" i="22" s="1"/>
  <c r="C343" i="22" s="1"/>
  <c r="C380" i="22" s="1"/>
  <c r="B47" i="22"/>
  <c r="B84" i="22" s="1"/>
  <c r="B121" i="22" s="1"/>
  <c r="B195" i="22" s="1"/>
  <c r="B232" i="22" s="1"/>
  <c r="B269" i="22" s="1"/>
  <c r="B306" i="22" s="1"/>
  <c r="B343" i="22" s="1"/>
  <c r="B380" i="22" s="1"/>
  <c r="C46" i="22"/>
  <c r="C83" i="22" s="1"/>
  <c r="C120" i="22" s="1"/>
  <c r="C157" i="22" s="1"/>
  <c r="C194" i="22" s="1"/>
  <c r="C231" i="22" s="1"/>
  <c r="C268" i="22" s="1"/>
  <c r="C305" i="22" s="1"/>
  <c r="C342" i="22" s="1"/>
  <c r="C379" i="22" s="1"/>
  <c r="C416" i="22" s="1"/>
  <c r="B46" i="22"/>
  <c r="B83" i="22" s="1"/>
  <c r="B120" i="22" s="1"/>
  <c r="B157" i="22" s="1"/>
  <c r="B194" i="22" s="1"/>
  <c r="B231" i="22" s="1"/>
  <c r="B268" i="22" s="1"/>
  <c r="B305" i="22" s="1"/>
  <c r="B342" i="22" s="1"/>
  <c r="B379" i="22" s="1"/>
  <c r="B416" i="22" s="1"/>
  <c r="AA45" i="22"/>
  <c r="V45" i="22"/>
  <c r="C45" i="22"/>
  <c r="C82" i="22" s="1"/>
  <c r="C119" i="22" s="1"/>
  <c r="C156" i="22" s="1"/>
  <c r="C193" i="22" s="1"/>
  <c r="C230" i="22" s="1"/>
  <c r="C267" i="22" s="1"/>
  <c r="C304" i="22" s="1"/>
  <c r="C341" i="22" s="1"/>
  <c r="C378" i="22" s="1"/>
  <c r="C415" i="22" s="1"/>
  <c r="B45" i="22"/>
  <c r="B82" i="22" s="1"/>
  <c r="B119" i="22" s="1"/>
  <c r="B156" i="22" s="1"/>
  <c r="B193" i="22" s="1"/>
  <c r="B230" i="22" s="1"/>
  <c r="B267" i="22" s="1"/>
  <c r="B304" i="22" s="1"/>
  <c r="B341" i="22" s="1"/>
  <c r="B378" i="22" s="1"/>
  <c r="B415" i="22" s="1"/>
  <c r="AA44" i="22"/>
  <c r="V44" i="22"/>
  <c r="C44" i="22"/>
  <c r="C81" i="22" s="1"/>
  <c r="C118" i="22" s="1"/>
  <c r="C155" i="22" s="1"/>
  <c r="C192" i="22" s="1"/>
  <c r="C229" i="22" s="1"/>
  <c r="C266" i="22" s="1"/>
  <c r="C303" i="22" s="1"/>
  <c r="C340" i="22" s="1"/>
  <c r="C377" i="22" s="1"/>
  <c r="C414" i="22" s="1"/>
  <c r="B44" i="22"/>
  <c r="B81" i="22" s="1"/>
  <c r="B118" i="22" s="1"/>
  <c r="B155" i="22" s="1"/>
  <c r="B192" i="22" s="1"/>
  <c r="B229" i="22" s="1"/>
  <c r="B266" i="22" s="1"/>
  <c r="B303" i="22" s="1"/>
  <c r="B340" i="22" s="1"/>
  <c r="B377" i="22" s="1"/>
  <c r="B414" i="22" s="1"/>
  <c r="AA43" i="22"/>
  <c r="V43" i="22"/>
  <c r="C43" i="22"/>
  <c r="C80" i="22" s="1"/>
  <c r="C117" i="22" s="1"/>
  <c r="C154" i="22" s="1"/>
  <c r="C191" i="22" s="1"/>
  <c r="C228" i="22" s="1"/>
  <c r="C265" i="22" s="1"/>
  <c r="C302" i="22" s="1"/>
  <c r="C339" i="22" s="1"/>
  <c r="C376" i="22" s="1"/>
  <c r="B43" i="22"/>
  <c r="B80" i="22" s="1"/>
  <c r="B117" i="22" s="1"/>
  <c r="B154" i="22" s="1"/>
  <c r="B191" i="22" s="1"/>
  <c r="B228" i="22" s="1"/>
  <c r="B265" i="22" s="1"/>
  <c r="B302" i="22" s="1"/>
  <c r="B339" i="22" s="1"/>
  <c r="AA42" i="22"/>
  <c r="C42" i="22"/>
  <c r="C79" i="22" s="1"/>
  <c r="C116" i="22" s="1"/>
  <c r="C153" i="22" s="1"/>
  <c r="C190" i="22" s="1"/>
  <c r="C227" i="22" s="1"/>
  <c r="C264" i="22" s="1"/>
  <c r="C301" i="22" s="1"/>
  <c r="C338" i="22" s="1"/>
  <c r="C375" i="22" s="1"/>
  <c r="B42" i="22"/>
  <c r="B79" i="22" s="1"/>
  <c r="B116" i="22" s="1"/>
  <c r="B153" i="22" s="1"/>
  <c r="B190" i="22" s="1"/>
  <c r="B227" i="22" s="1"/>
  <c r="B264" i="22" s="1"/>
  <c r="B301" i="22" s="1"/>
  <c r="B338" i="22" s="1"/>
  <c r="B375" i="22" s="1"/>
  <c r="AA41" i="22"/>
  <c r="V41" i="22"/>
  <c r="C41" i="22"/>
  <c r="C78" i="22" s="1"/>
  <c r="C115" i="22" s="1"/>
  <c r="C152" i="22" s="1"/>
  <c r="C189" i="22" s="1"/>
  <c r="C226" i="22" s="1"/>
  <c r="C263" i="22" s="1"/>
  <c r="C300" i="22" s="1"/>
  <c r="C337" i="22" s="1"/>
  <c r="C374" i="22" s="1"/>
  <c r="C411" i="22" s="1"/>
  <c r="B41" i="22"/>
  <c r="B78" i="22" s="1"/>
  <c r="B115" i="22" s="1"/>
  <c r="B152" i="22" s="1"/>
  <c r="B189" i="22" s="1"/>
  <c r="B226" i="22" s="1"/>
  <c r="B263" i="22" s="1"/>
  <c r="B300" i="22" s="1"/>
  <c r="B337" i="22" s="1"/>
  <c r="AA40" i="22"/>
  <c r="V40" i="22"/>
  <c r="B40" i="22"/>
  <c r="B77" i="22" s="1"/>
  <c r="B188" i="22" s="1"/>
  <c r="B225" i="22" s="1"/>
  <c r="B262" i="22" s="1"/>
  <c r="B299" i="22" s="1"/>
  <c r="B336" i="22" s="1"/>
  <c r="B373" i="22" s="1"/>
  <c r="D37" i="22"/>
  <c r="AA36" i="22"/>
  <c r="V36" i="22"/>
  <c r="AA35" i="22"/>
  <c r="V35" i="22"/>
  <c r="AA34" i="22"/>
  <c r="V34" i="22"/>
  <c r="AA33" i="22"/>
  <c r="V33" i="22"/>
  <c r="AA32" i="22"/>
  <c r="V32" i="22"/>
  <c r="AA31" i="22"/>
  <c r="V31" i="22"/>
  <c r="D30" i="22"/>
  <c r="AA29" i="22"/>
  <c r="V29" i="22"/>
  <c r="AA28" i="22"/>
  <c r="V28" i="22"/>
  <c r="AA27" i="22"/>
  <c r="V27" i="22"/>
  <c r="AA26" i="22"/>
  <c r="V26" i="22"/>
  <c r="AA25" i="22"/>
  <c r="V25" i="22"/>
  <c r="AA24" i="22"/>
  <c r="V24" i="22"/>
  <c r="D23" i="22"/>
  <c r="AA22" i="22"/>
  <c r="V22" i="22"/>
  <c r="U22" i="22"/>
  <c r="Q22" i="22"/>
  <c r="M22" i="22"/>
  <c r="I22" i="22"/>
  <c r="AA21" i="22"/>
  <c r="V21" i="22"/>
  <c r="AA20" i="22"/>
  <c r="V20" i="22"/>
  <c r="AA19" i="22"/>
  <c r="V19" i="22"/>
  <c r="AA18" i="22"/>
  <c r="V18" i="22"/>
  <c r="AA17" i="22"/>
  <c r="V17" i="22"/>
  <c r="AA15" i="22"/>
  <c r="V15" i="22"/>
  <c r="AA14" i="22"/>
  <c r="AA13" i="22"/>
  <c r="V13" i="22"/>
  <c r="AA12" i="22"/>
  <c r="V12" i="22"/>
  <c r="AA11" i="22"/>
  <c r="V11" i="22"/>
  <c r="A17" i="22"/>
  <c r="AA10" i="22"/>
  <c r="AA8" i="22"/>
  <c r="V8" i="22"/>
  <c r="AA7" i="22"/>
  <c r="V7" i="22"/>
  <c r="AA6" i="22"/>
  <c r="AA5" i="22"/>
  <c r="AA4" i="22"/>
  <c r="AA3" i="22"/>
  <c r="V3" i="22"/>
  <c r="A1" i="20"/>
  <c r="G111" i="22" l="1"/>
  <c r="O148" i="22"/>
  <c r="K148" i="22"/>
  <c r="G185" i="22"/>
  <c r="O74" i="22"/>
  <c r="H111" i="22"/>
  <c r="P148" i="22"/>
  <c r="L148" i="22"/>
  <c r="H185" i="22"/>
  <c r="H259" i="22"/>
  <c r="P296" i="22"/>
  <c r="P333" i="22"/>
  <c r="G37" i="22"/>
  <c r="O111" i="22"/>
  <c r="S111" i="22" s="1"/>
  <c r="K111" i="22"/>
  <c r="G148" i="22"/>
  <c r="O185" i="22"/>
  <c r="S185" i="22" s="1"/>
  <c r="K185" i="22"/>
  <c r="L259" i="22"/>
  <c r="L370" i="22"/>
  <c r="H37" i="22"/>
  <c r="P111" i="22"/>
  <c r="T111" i="22" s="1"/>
  <c r="L111" i="22"/>
  <c r="H148" i="22"/>
  <c r="T148" i="22" s="1"/>
  <c r="P185" i="22"/>
  <c r="T185" i="22" s="1"/>
  <c r="L185" i="22"/>
  <c r="P259" i="22"/>
  <c r="G74" i="22"/>
  <c r="P74" i="22"/>
  <c r="L296" i="22"/>
  <c r="L333" i="22"/>
  <c r="H370" i="22"/>
  <c r="L37" i="22"/>
  <c r="P37" i="22"/>
  <c r="T37" i="22" s="1"/>
  <c r="H74" i="22"/>
  <c r="T74" i="22" s="1"/>
  <c r="K74" i="22"/>
  <c r="L74" i="22"/>
  <c r="S148" i="22"/>
  <c r="H296" i="22"/>
  <c r="T296" i="22" s="1"/>
  <c r="H333" i="22"/>
  <c r="P370" i="22"/>
  <c r="P222" i="22"/>
  <c r="L222" i="22"/>
  <c r="H222" i="22"/>
  <c r="A32" i="22"/>
  <c r="A31" i="22" s="1"/>
  <c r="A24" i="22"/>
  <c r="AB21" i="22"/>
  <c r="AB18" i="22"/>
  <c r="AB19" i="22"/>
  <c r="AB22" i="22"/>
  <c r="AB17" i="22"/>
  <c r="AB20" i="22"/>
  <c r="D349" i="22"/>
  <c r="D380" i="22"/>
  <c r="D379" i="22"/>
  <c r="D410" i="22"/>
  <c r="D416" i="22" s="1"/>
  <c r="Z19" i="22"/>
  <c r="I37" i="22" s="1"/>
  <c r="Z22" i="22"/>
  <c r="Z18" i="22"/>
  <c r="Z21" i="22"/>
  <c r="Z17" i="22"/>
  <c r="Z20" i="22"/>
  <c r="E269" i="22"/>
  <c r="AA222" i="22"/>
  <c r="D283" i="22"/>
  <c r="D252" i="22"/>
  <c r="V30" i="22"/>
  <c r="D259" i="22"/>
  <c r="D290" i="22"/>
  <c r="AA30" i="22"/>
  <c r="D313" i="22"/>
  <c r="D282" i="22"/>
  <c r="E272" i="22"/>
  <c r="E290" i="22"/>
  <c r="E323" i="22"/>
  <c r="W281" i="22"/>
  <c r="E318" i="22"/>
  <c r="E321" i="22"/>
  <c r="E288" i="22"/>
  <c r="W251" i="22"/>
  <c r="E293" i="22"/>
  <c r="E307" i="22"/>
  <c r="E313" i="22"/>
  <c r="E280" i="22"/>
  <c r="E308" i="22"/>
  <c r="E294" i="22"/>
  <c r="E324" i="22"/>
  <c r="E329" i="22"/>
  <c r="E283" i="22"/>
  <c r="E311" i="22"/>
  <c r="W274" i="22"/>
  <c r="E359" i="22"/>
  <c r="E396" i="22" s="1"/>
  <c r="E291" i="22"/>
  <c r="E351" i="22"/>
  <c r="E388" i="22" s="1"/>
  <c r="E279" i="22"/>
  <c r="E315" i="22"/>
  <c r="E295" i="22"/>
  <c r="W258" i="22"/>
  <c r="V23" i="22"/>
  <c r="V37" i="22"/>
  <c r="X23" i="22"/>
  <c r="AA37" i="22"/>
  <c r="AA16" i="22"/>
  <c r="AA23" i="22"/>
  <c r="E300" i="22"/>
  <c r="E303" i="22"/>
  <c r="W266" i="22"/>
  <c r="E299" i="22"/>
  <c r="W267" i="22"/>
  <c r="E304" i="22"/>
  <c r="E301" i="22"/>
  <c r="E302" i="22"/>
  <c r="AB9" i="22"/>
  <c r="V90" i="22"/>
  <c r="U52" i="22"/>
  <c r="Q59" i="22"/>
  <c r="U66" i="22"/>
  <c r="AA111" i="22"/>
  <c r="V148" i="22"/>
  <c r="AA148" i="22"/>
  <c r="V74" i="22"/>
  <c r="AA97" i="22"/>
  <c r="V141" i="22"/>
  <c r="AA157" i="22"/>
  <c r="AA171" i="22"/>
  <c r="AA201" i="22"/>
  <c r="V83" i="22"/>
  <c r="V134" i="22"/>
  <c r="V164" i="22"/>
  <c r="AA104" i="22"/>
  <c r="AA231" i="22"/>
  <c r="AA252" i="22"/>
  <c r="AA259" i="22"/>
  <c r="AA275" i="22"/>
  <c r="AA333" i="22"/>
  <c r="V111" i="22"/>
  <c r="AA127" i="22"/>
  <c r="AA178" i="22"/>
  <c r="AA215" i="22"/>
  <c r="AA53" i="22"/>
  <c r="I59" i="22"/>
  <c r="M66" i="22"/>
  <c r="I73" i="22"/>
  <c r="AA120" i="22"/>
  <c r="V171" i="22"/>
  <c r="AA245" i="22"/>
  <c r="AA282" i="22"/>
  <c r="AA296" i="22"/>
  <c r="AA305" i="22"/>
  <c r="AA326" i="22"/>
  <c r="M59" i="22"/>
  <c r="Q73" i="22"/>
  <c r="AA342" i="22"/>
  <c r="AA349" i="22"/>
  <c r="AA356" i="22"/>
  <c r="AA370" i="22"/>
  <c r="V60" i="22"/>
  <c r="AA83" i="22"/>
  <c r="V157" i="22"/>
  <c r="AA238" i="22"/>
  <c r="V46" i="22"/>
  <c r="M52" i="22"/>
  <c r="AB71" i="22"/>
  <c r="V127" i="22"/>
  <c r="AA141" i="22"/>
  <c r="AA194" i="22"/>
  <c r="AA67" i="22"/>
  <c r="AA90" i="22"/>
  <c r="V104" i="22"/>
  <c r="V120" i="22"/>
  <c r="AA164" i="22"/>
  <c r="V185" i="22"/>
  <c r="AA208" i="22"/>
  <c r="AA9" i="22"/>
  <c r="Q66" i="22"/>
  <c r="I66" i="22"/>
  <c r="AB72" i="22"/>
  <c r="V10" i="22"/>
  <c r="V53" i="22"/>
  <c r="AA60" i="22"/>
  <c r="AA185" i="22"/>
  <c r="AB105" i="22"/>
  <c r="AA134" i="22"/>
  <c r="AA74" i="22"/>
  <c r="V97" i="22"/>
  <c r="I52" i="22"/>
  <c r="Q52" i="22"/>
  <c r="V5" i="22"/>
  <c r="V9" i="22" s="1"/>
  <c r="AA46" i="22"/>
  <c r="V67" i="22"/>
  <c r="V178" i="22"/>
  <c r="AA289" i="22"/>
  <c r="AA312" i="22"/>
  <c r="M73" i="22"/>
  <c r="AA319" i="22"/>
  <c r="AA363" i="22"/>
  <c r="AA268" i="22"/>
  <c r="S74" i="22" l="1"/>
  <c r="T370" i="22"/>
  <c r="T333" i="22"/>
  <c r="T259" i="22"/>
  <c r="Q37" i="22"/>
  <c r="U37" i="22" s="1"/>
  <c r="O37" i="22"/>
  <c r="S37" i="22" s="1"/>
  <c r="V16" i="22"/>
  <c r="K37" i="22"/>
  <c r="T222" i="22"/>
  <c r="W111" i="22"/>
  <c r="AB59" i="22"/>
  <c r="AB66" i="22"/>
  <c r="W178" i="22"/>
  <c r="W171" i="22"/>
  <c r="AB57" i="22"/>
  <c r="AB68" i="22"/>
  <c r="AB70" i="22"/>
  <c r="AB58" i="22"/>
  <c r="AB55" i="22"/>
  <c r="AB65" i="22"/>
  <c r="AB62" i="22"/>
  <c r="AB56" i="22"/>
  <c r="AB69" i="22"/>
  <c r="AB49" i="22"/>
  <c r="AB50" i="22"/>
  <c r="AB51" i="22"/>
  <c r="AB64" i="22"/>
  <c r="AB63" i="22"/>
  <c r="AB52" i="22"/>
  <c r="AB54" i="22"/>
  <c r="AB73" i="22"/>
  <c r="AB61" i="22"/>
  <c r="AB48" i="22"/>
  <c r="E433" i="22"/>
  <c r="D423" i="22"/>
  <c r="D386" i="22"/>
  <c r="E425" i="22"/>
  <c r="W16" i="22"/>
  <c r="Z62" i="22"/>
  <c r="Z56" i="22"/>
  <c r="Z63" i="22"/>
  <c r="Z58" i="22"/>
  <c r="Z55" i="22"/>
  <c r="Z70" i="22"/>
  <c r="Z72" i="22"/>
  <c r="Z65" i="22"/>
  <c r="Z105" i="22"/>
  <c r="Z66" i="22"/>
  <c r="Z73" i="22"/>
  <c r="Z57" i="22"/>
  <c r="Z69" i="22"/>
  <c r="Z50" i="22"/>
  <c r="Z71" i="22"/>
  <c r="Z51" i="22"/>
  <c r="Z49" i="22"/>
  <c r="Z64" i="22"/>
  <c r="Z52" i="22"/>
  <c r="Z61" i="22"/>
  <c r="Z48" i="22"/>
  <c r="Z59" i="22"/>
  <c r="Z68" i="22"/>
  <c r="Z54" i="22"/>
  <c r="W9" i="22"/>
  <c r="W127" i="22"/>
  <c r="W148" i="22"/>
  <c r="W53" i="22"/>
  <c r="W134" i="22"/>
  <c r="W37" i="22"/>
  <c r="W30" i="22"/>
  <c r="W83" i="22"/>
  <c r="E306" i="22"/>
  <c r="D296" i="22"/>
  <c r="D327" i="22"/>
  <c r="W120" i="22"/>
  <c r="D350" i="22"/>
  <c r="D319" i="22"/>
  <c r="W104" i="22"/>
  <c r="W23" i="22"/>
  <c r="D289" i="22"/>
  <c r="D320" i="22"/>
  <c r="W164" i="22"/>
  <c r="W273" i="22"/>
  <c r="E310" i="22"/>
  <c r="V273" i="22"/>
  <c r="E358" i="22"/>
  <c r="E395" i="22" s="1"/>
  <c r="E309" i="22"/>
  <c r="E352" i="22"/>
  <c r="E389" i="22" s="1"/>
  <c r="E320" i="22"/>
  <c r="E350" i="22"/>
  <c r="E387" i="22" s="1"/>
  <c r="E361" i="22"/>
  <c r="E398" i="22" s="1"/>
  <c r="W324" i="22"/>
  <c r="V324" i="22"/>
  <c r="E344" i="22"/>
  <c r="E381" i="22" s="1"/>
  <c r="W288" i="22"/>
  <c r="E325" i="22"/>
  <c r="V288" i="22"/>
  <c r="Z30" i="22"/>
  <c r="E366" i="22"/>
  <c r="E403" i="22" s="1"/>
  <c r="E360" i="22"/>
  <c r="E397" i="22" s="1"/>
  <c r="E316" i="22"/>
  <c r="E345" i="22"/>
  <c r="E382" i="22" s="1"/>
  <c r="E330" i="22"/>
  <c r="E332" i="22"/>
  <c r="W295" i="22"/>
  <c r="V295" i="22"/>
  <c r="E328" i="22"/>
  <c r="W311" i="22"/>
  <c r="E348" i="22"/>
  <c r="E385" i="22" s="1"/>
  <c r="V311" i="22"/>
  <c r="E331" i="22"/>
  <c r="E355" i="22"/>
  <c r="E392" i="22" s="1"/>
  <c r="W318" i="22"/>
  <c r="V318" i="22"/>
  <c r="E327" i="22"/>
  <c r="Z16" i="22"/>
  <c r="Z23" i="22"/>
  <c r="AB23" i="22"/>
  <c r="AB1" i="22" s="1"/>
  <c r="Z37" i="22"/>
  <c r="W46" i="22"/>
  <c r="W67" i="22"/>
  <c r="E337" i="22"/>
  <c r="E374" i="22" s="1"/>
  <c r="W303" i="22"/>
  <c r="E340" i="22"/>
  <c r="E377" i="22" s="1"/>
  <c r="V303" i="22"/>
  <c r="E336" i="22"/>
  <c r="E373" i="22" s="1"/>
  <c r="E341" i="22"/>
  <c r="E378" i="22" s="1"/>
  <c r="W304" i="22"/>
  <c r="V304" i="22"/>
  <c r="AA334" i="22"/>
  <c r="AA149" i="22"/>
  <c r="D149" i="22" s="1"/>
  <c r="W185" i="22"/>
  <c r="W157" i="22"/>
  <c r="AA112" i="22"/>
  <c r="D112" i="22" s="1"/>
  <c r="W141" i="22"/>
  <c r="W97" i="22"/>
  <c r="W90" i="22"/>
  <c r="W74" i="22"/>
  <c r="W60" i="22"/>
  <c r="X60" i="22"/>
  <c r="X67" i="22"/>
  <c r="X53" i="22"/>
  <c r="X74" i="22"/>
  <c r="E338" i="22"/>
  <c r="E375" i="22" s="1"/>
  <c r="E339" i="22"/>
  <c r="E376" i="22" s="1"/>
  <c r="Z100" i="22"/>
  <c r="AA297" i="22"/>
  <c r="V75" i="22"/>
  <c r="AA186" i="22"/>
  <c r="D186" i="22" s="1"/>
  <c r="V38" i="22"/>
  <c r="V112" i="22"/>
  <c r="V149" i="22"/>
  <c r="AA75" i="22"/>
  <c r="D75" i="22" s="1"/>
  <c r="AA223" i="22"/>
  <c r="D223" i="22" s="1"/>
  <c r="AA1" i="22"/>
  <c r="D1" i="22" s="1"/>
  <c r="V1" i="22"/>
  <c r="Z9" i="22"/>
  <c r="AA260" i="22"/>
  <c r="AB79" i="22"/>
  <c r="AA38" i="22"/>
  <c r="D38" i="22" s="1"/>
  <c r="I74" i="22" l="1"/>
  <c r="U74" i="22" s="1"/>
  <c r="Q74" i="22"/>
  <c r="M74" i="22"/>
  <c r="D260" i="22"/>
  <c r="AB89" i="22"/>
  <c r="AB98" i="22"/>
  <c r="AB106" i="22"/>
  <c r="AB77" i="22"/>
  <c r="AB142" i="22"/>
  <c r="AB102" i="22"/>
  <c r="AB74" i="22"/>
  <c r="AB67" i="22"/>
  <c r="AB60" i="22"/>
  <c r="AB53" i="22"/>
  <c r="AB85" i="22"/>
  <c r="AB137" i="22"/>
  <c r="AB103" i="22"/>
  <c r="AB93" i="22"/>
  <c r="AB119" i="22"/>
  <c r="AB109" i="22"/>
  <c r="AB100" i="22"/>
  <c r="AB86" i="22"/>
  <c r="AB94" i="22"/>
  <c r="AB110" i="22"/>
  <c r="AB131" i="22"/>
  <c r="AB123" i="22"/>
  <c r="AB82" i="22"/>
  <c r="AB92" i="22"/>
  <c r="AB84" i="22"/>
  <c r="AB139" i="22"/>
  <c r="AB117" i="22"/>
  <c r="AB99" i="22"/>
  <c r="AB91" i="22"/>
  <c r="AB88" i="22"/>
  <c r="AB101" i="22"/>
  <c r="AB87" i="22"/>
  <c r="AB95" i="22"/>
  <c r="AB115" i="22"/>
  <c r="AB80" i="22"/>
  <c r="AB81" i="22"/>
  <c r="AB107" i="22"/>
  <c r="AB129" i="22"/>
  <c r="AB96" i="22"/>
  <c r="AB108" i="22"/>
  <c r="V425" i="22"/>
  <c r="W425" i="22"/>
  <c r="W403" i="22"/>
  <c r="V403" i="22"/>
  <c r="E440" i="22"/>
  <c r="E424" i="22"/>
  <c r="E418" i="22"/>
  <c r="E412" i="22"/>
  <c r="E415" i="22"/>
  <c r="W378" i="22"/>
  <c r="V378" i="22"/>
  <c r="W75" i="22"/>
  <c r="E411" i="22"/>
  <c r="E429" i="22"/>
  <c r="V392" i="22"/>
  <c r="W392" i="22"/>
  <c r="E410" i="22"/>
  <c r="E432" i="22"/>
  <c r="W385" i="22"/>
  <c r="V385" i="22"/>
  <c r="E422" i="22"/>
  <c r="E419" i="22"/>
  <c r="D356" i="22"/>
  <c r="D387" i="22"/>
  <c r="E414" i="22"/>
  <c r="W377" i="22"/>
  <c r="V377" i="22"/>
  <c r="E435" i="22"/>
  <c r="W398" i="22"/>
  <c r="V398" i="22"/>
  <c r="E426" i="22"/>
  <c r="V433" i="22"/>
  <c r="W433" i="22"/>
  <c r="Z60" i="22"/>
  <c r="Z67" i="22"/>
  <c r="Z84" i="22"/>
  <c r="Z101" i="22"/>
  <c r="Z91" i="22"/>
  <c r="Z139" i="22"/>
  <c r="Z98" i="22"/>
  <c r="Z142" i="22"/>
  <c r="Z89" i="22"/>
  <c r="Z102" i="22"/>
  <c r="Z81" i="22"/>
  <c r="Z106" i="22"/>
  <c r="Z87" i="22"/>
  <c r="Z117" i="22"/>
  <c r="Z99" i="22"/>
  <c r="Z96" i="22"/>
  <c r="Z108" i="22"/>
  <c r="Z95" i="22"/>
  <c r="Z115" i="22"/>
  <c r="Z77" i="22"/>
  <c r="Z53" i="22"/>
  <c r="Z107" i="22"/>
  <c r="Z129" i="22"/>
  <c r="Z86" i="22"/>
  <c r="Z94" i="22"/>
  <c r="Z110" i="22"/>
  <c r="Z85" i="22"/>
  <c r="Z137" i="22"/>
  <c r="Z103" i="22"/>
  <c r="Z93" i="22"/>
  <c r="Z119" i="22"/>
  <c r="Z109" i="22"/>
  <c r="Z82" i="22"/>
  <c r="Z92" i="22"/>
  <c r="Z74" i="22"/>
  <c r="Z88" i="22"/>
  <c r="Z79" i="22"/>
  <c r="Z131" i="22"/>
  <c r="Z123" i="22"/>
  <c r="Z80" i="22"/>
  <c r="W1" i="22"/>
  <c r="V310" i="22"/>
  <c r="E347" i="22"/>
  <c r="E384" i="22" s="1"/>
  <c r="W310" i="22"/>
  <c r="D333" i="22"/>
  <c r="D364" i="22"/>
  <c r="E343" i="22"/>
  <c r="E380" i="22" s="1"/>
  <c r="D326" i="22"/>
  <c r="D357" i="22"/>
  <c r="W112" i="22"/>
  <c r="E368" i="22"/>
  <c r="E405" i="22" s="1"/>
  <c r="E353" i="22"/>
  <c r="E390" i="22" s="1"/>
  <c r="E367" i="22"/>
  <c r="E404" i="22" s="1"/>
  <c r="W317" i="22"/>
  <c r="E354" i="22"/>
  <c r="E391" i="22" s="1"/>
  <c r="V317" i="22"/>
  <c r="W361" i="22"/>
  <c r="V361" i="22"/>
  <c r="E364" i="22"/>
  <c r="E401" i="22" s="1"/>
  <c r="W348" i="22"/>
  <c r="V348" i="22"/>
  <c r="E365" i="22"/>
  <c r="E402" i="22" s="1"/>
  <c r="W355" i="22"/>
  <c r="V355" i="22"/>
  <c r="E369" i="22"/>
  <c r="E406" i="22" s="1"/>
  <c r="W332" i="22"/>
  <c r="V332" i="22"/>
  <c r="W325" i="22"/>
  <c r="E362" i="22"/>
  <c r="E399" i="22" s="1"/>
  <c r="V325" i="22"/>
  <c r="E357" i="22"/>
  <c r="E394" i="22" s="1"/>
  <c r="E346" i="22"/>
  <c r="E383" i="22" s="1"/>
  <c r="W340" i="22"/>
  <c r="V340" i="22"/>
  <c r="W341" i="22"/>
  <c r="V341" i="22"/>
  <c r="W149" i="22"/>
  <c r="X111" i="22"/>
  <c r="X83" i="22"/>
  <c r="X104" i="22"/>
  <c r="X90" i="22"/>
  <c r="X97" i="22"/>
  <c r="W38" i="22"/>
  <c r="Y221" i="22"/>
  <c r="Z1" i="22"/>
  <c r="AB126" i="22"/>
  <c r="Y203" i="22"/>
  <c r="Y216" i="22"/>
  <c r="Y213" i="22"/>
  <c r="Y193" i="22"/>
  <c r="Y197" i="22"/>
  <c r="Y189" i="22"/>
  <c r="Y211" i="22"/>
  <c r="Y205" i="22"/>
  <c r="Y191" i="22"/>
  <c r="F211" i="22" l="1"/>
  <c r="F213" i="22"/>
  <c r="J216" i="22"/>
  <c r="F216" i="22"/>
  <c r="I111" i="22"/>
  <c r="J191" i="22"/>
  <c r="F191" i="22"/>
  <c r="F203" i="22"/>
  <c r="J205" i="22"/>
  <c r="F205" i="22"/>
  <c r="Q111" i="22"/>
  <c r="J189" i="22"/>
  <c r="F189" i="22"/>
  <c r="J197" i="22"/>
  <c r="N197" i="22"/>
  <c r="F197" i="22"/>
  <c r="M111" i="22"/>
  <c r="D297" i="22"/>
  <c r="X193" i="22"/>
  <c r="U193" i="22"/>
  <c r="Q193" i="22"/>
  <c r="M193" i="22"/>
  <c r="I193" i="22"/>
  <c r="X221" i="22"/>
  <c r="U221" i="22"/>
  <c r="Q221" i="22"/>
  <c r="M221" i="22"/>
  <c r="I221" i="22"/>
  <c r="AB83" i="22"/>
  <c r="AB140" i="22"/>
  <c r="AB145" i="22"/>
  <c r="AB125" i="22"/>
  <c r="AB124" i="22"/>
  <c r="AB152" i="22"/>
  <c r="AB144" i="22"/>
  <c r="AB136" i="22"/>
  <c r="AB174" i="22"/>
  <c r="AB111" i="22"/>
  <c r="AB104" i="22"/>
  <c r="AB154" i="22"/>
  <c r="AB176" i="22"/>
  <c r="AB179" i="22"/>
  <c r="AB138" i="22"/>
  <c r="AB118" i="22"/>
  <c r="AB160" i="22"/>
  <c r="AB90" i="22"/>
  <c r="AB114" i="22"/>
  <c r="AB135" i="22"/>
  <c r="AB130" i="22"/>
  <c r="AB147" i="22"/>
  <c r="AB146" i="22"/>
  <c r="AB121" i="22"/>
  <c r="AB156" i="22"/>
  <c r="AB166" i="22"/>
  <c r="AB143" i="22"/>
  <c r="AB128" i="22"/>
  <c r="AB97" i="22"/>
  <c r="AB168" i="22"/>
  <c r="AB132" i="22"/>
  <c r="AB116" i="22"/>
  <c r="AB122" i="22"/>
  <c r="AB133" i="22"/>
  <c r="E417" i="22"/>
  <c r="V426" i="22"/>
  <c r="W426" i="22"/>
  <c r="V414" i="22"/>
  <c r="W414" i="22"/>
  <c r="E431" i="22"/>
  <c r="E438" i="22"/>
  <c r="W401" i="22"/>
  <c r="V401" i="22"/>
  <c r="E427" i="22"/>
  <c r="D370" i="22"/>
  <c r="D401" i="22"/>
  <c r="D393" i="22"/>
  <c r="D424" i="22"/>
  <c r="D430" i="22" s="1"/>
  <c r="V422" i="22"/>
  <c r="W422" i="22"/>
  <c r="D363" i="22"/>
  <c r="D394" i="22"/>
  <c r="W383" i="22"/>
  <c r="V383" i="22"/>
  <c r="E420" i="22"/>
  <c r="E443" i="22"/>
  <c r="W406" i="22"/>
  <c r="V406" i="22"/>
  <c r="E439" i="22"/>
  <c r="W402" i="22"/>
  <c r="V402" i="22"/>
  <c r="V405" i="22"/>
  <c r="W405" i="22"/>
  <c r="V434" i="22"/>
  <c r="W434" i="22"/>
  <c r="E441" i="22"/>
  <c r="W404" i="22"/>
  <c r="V404" i="22"/>
  <c r="W435" i="22"/>
  <c r="V435" i="22"/>
  <c r="W415" i="22"/>
  <c r="V415" i="22"/>
  <c r="W399" i="22"/>
  <c r="V399" i="22"/>
  <c r="E436" i="22"/>
  <c r="E421" i="22"/>
  <c r="V384" i="22"/>
  <c r="W384" i="22"/>
  <c r="V432" i="22"/>
  <c r="W432" i="22"/>
  <c r="V429" i="22"/>
  <c r="W429" i="22"/>
  <c r="V424" i="22"/>
  <c r="W424" i="22"/>
  <c r="V391" i="22"/>
  <c r="W391" i="22"/>
  <c r="E428" i="22"/>
  <c r="V440" i="22"/>
  <c r="W440" i="22"/>
  <c r="Z145" i="22"/>
  <c r="Z104" i="22"/>
  <c r="Z176" i="22"/>
  <c r="Z179" i="22"/>
  <c r="Z144" i="22"/>
  <c r="Z97" i="22"/>
  <c r="Z114" i="22"/>
  <c r="Z83" i="22"/>
  <c r="Z90" i="22"/>
  <c r="Z124" i="22"/>
  <c r="Z138" i="22"/>
  <c r="Z118" i="22"/>
  <c r="Z160" i="22"/>
  <c r="Z147" i="22"/>
  <c r="Z111" i="22"/>
  <c r="Z136" i="22"/>
  <c r="Z174" i="22"/>
  <c r="Z135" i="22"/>
  <c r="Z143" i="22"/>
  <c r="Z128" i="22"/>
  <c r="Z154" i="22"/>
  <c r="Z146" i="22"/>
  <c r="Z130" i="22"/>
  <c r="Z121" i="22"/>
  <c r="M148" i="22" s="1"/>
  <c r="Z156" i="22"/>
  <c r="Z166" i="22"/>
  <c r="Z133" i="22"/>
  <c r="Z140" i="22"/>
  <c r="Z152" i="22"/>
  <c r="Z126" i="22"/>
  <c r="Z168" i="22"/>
  <c r="Z132" i="22"/>
  <c r="Z116" i="22"/>
  <c r="Z122" i="22"/>
  <c r="Z125" i="22"/>
  <c r="W347" i="22"/>
  <c r="V347" i="22"/>
  <c r="W369" i="22"/>
  <c r="V369" i="22"/>
  <c r="W354" i="22"/>
  <c r="V354" i="22"/>
  <c r="W362" i="22"/>
  <c r="V362" i="22"/>
  <c r="AB38" i="22"/>
  <c r="X148" i="22"/>
  <c r="X141" i="22"/>
  <c r="X120" i="22"/>
  <c r="X134" i="22"/>
  <c r="X127" i="22"/>
  <c r="Y199" i="22"/>
  <c r="Y219" i="22"/>
  <c r="Y207" i="22"/>
  <c r="Y188" i="22"/>
  <c r="Y202" i="22"/>
  <c r="Y217" i="22"/>
  <c r="Z38" i="22"/>
  <c r="Y210" i="22"/>
  <c r="Y195" i="22"/>
  <c r="Y214" i="22"/>
  <c r="Y248" i="22"/>
  <c r="Y212" i="22"/>
  <c r="Y192" i="22"/>
  <c r="Y250" i="22"/>
  <c r="Y209" i="22"/>
  <c r="Y204" i="22"/>
  <c r="Y242" i="22"/>
  <c r="Y190" i="22"/>
  <c r="Y226" i="22"/>
  <c r="Y240" i="22"/>
  <c r="Y218" i="22"/>
  <c r="Y228" i="22"/>
  <c r="Y234" i="22"/>
  <c r="Y230" i="22"/>
  <c r="Y258" i="22"/>
  <c r="Y220" i="22"/>
  <c r="Y253" i="22"/>
  <c r="Y198" i="22"/>
  <c r="Y206" i="22"/>
  <c r="Y196" i="22"/>
  <c r="Y200" i="22"/>
  <c r="F234" i="22" l="1"/>
  <c r="N234" i="22"/>
  <c r="J234" i="22"/>
  <c r="F250" i="22"/>
  <c r="J250" i="22"/>
  <c r="F228" i="22"/>
  <c r="J228" i="22"/>
  <c r="F240" i="22"/>
  <c r="N226" i="22"/>
  <c r="F226" i="22"/>
  <c r="J226" i="22"/>
  <c r="F242" i="22"/>
  <c r="J242" i="22"/>
  <c r="F253" i="22"/>
  <c r="F248" i="22"/>
  <c r="N188" i="22"/>
  <c r="R188" i="22"/>
  <c r="J188" i="22"/>
  <c r="F188" i="22"/>
  <c r="J220" i="22"/>
  <c r="F220" i="22"/>
  <c r="J190" i="22"/>
  <c r="F190" i="22"/>
  <c r="F219" i="22"/>
  <c r="W191" i="22"/>
  <c r="X191" i="22" s="1"/>
  <c r="V191" i="22"/>
  <c r="W213" i="22"/>
  <c r="X213" i="22" s="1"/>
  <c r="V213" i="22"/>
  <c r="F195" i="22"/>
  <c r="R195" i="22"/>
  <c r="N195" i="22"/>
  <c r="J195" i="22"/>
  <c r="F199" i="22"/>
  <c r="W197" i="22"/>
  <c r="X197" i="22" s="1"/>
  <c r="V197" i="22"/>
  <c r="W203" i="22"/>
  <c r="X203" i="22" s="1"/>
  <c r="V203" i="22"/>
  <c r="F204" i="22"/>
  <c r="J210" i="22"/>
  <c r="F210" i="22"/>
  <c r="R209" i="22"/>
  <c r="N209" i="22"/>
  <c r="J209" i="22"/>
  <c r="F209" i="22"/>
  <c r="Q148" i="22"/>
  <c r="W205" i="22"/>
  <c r="X205" i="22" s="1"/>
  <c r="V205" i="22"/>
  <c r="U111" i="22"/>
  <c r="W211" i="22"/>
  <c r="X211" i="22" s="1"/>
  <c r="V211" i="22"/>
  <c r="F198" i="22"/>
  <c r="J196" i="22"/>
  <c r="F196" i="22"/>
  <c r="J217" i="22"/>
  <c r="F217" i="22"/>
  <c r="I148" i="22"/>
  <c r="U148" i="22" s="1"/>
  <c r="F212" i="22"/>
  <c r="F206" i="22"/>
  <c r="J218" i="22"/>
  <c r="F218" i="22"/>
  <c r="N202" i="22"/>
  <c r="R202" i="22"/>
  <c r="J202" i="22"/>
  <c r="F202" i="22"/>
  <c r="W189" i="22"/>
  <c r="X189" i="22" s="1"/>
  <c r="V189" i="22"/>
  <c r="W216" i="22"/>
  <c r="X216" i="22" s="1"/>
  <c r="V216" i="22"/>
  <c r="D334" i="22"/>
  <c r="X258" i="22"/>
  <c r="U258" i="22"/>
  <c r="Q258" i="22"/>
  <c r="M258" i="22"/>
  <c r="I258" i="22"/>
  <c r="X207" i="22"/>
  <c r="U207" i="22"/>
  <c r="Q207" i="22"/>
  <c r="M207" i="22"/>
  <c r="I207" i="22"/>
  <c r="X230" i="22"/>
  <c r="U230" i="22"/>
  <c r="Q230" i="22"/>
  <c r="M230" i="22"/>
  <c r="I230" i="22"/>
  <c r="X200" i="22"/>
  <c r="U200" i="22"/>
  <c r="Q200" i="22"/>
  <c r="M200" i="22"/>
  <c r="I200" i="22"/>
  <c r="X214" i="22"/>
  <c r="U214" i="22"/>
  <c r="Q214" i="22"/>
  <c r="M214" i="22"/>
  <c r="I214" i="22"/>
  <c r="X192" i="22"/>
  <c r="I192" i="22"/>
  <c r="U192" i="22"/>
  <c r="Q192" i="22"/>
  <c r="M192" i="22"/>
  <c r="AB148" i="22"/>
  <c r="AB163" i="22"/>
  <c r="AB170" i="22"/>
  <c r="AB193" i="22"/>
  <c r="AB162" i="22"/>
  <c r="AB197" i="22"/>
  <c r="AB175" i="22"/>
  <c r="AB141" i="22"/>
  <c r="AB180" i="22"/>
  <c r="AB161" i="22"/>
  <c r="AB182" i="22"/>
  <c r="AB183" i="22"/>
  <c r="AB189" i="22"/>
  <c r="AB191" i="22"/>
  <c r="AB167" i="22"/>
  <c r="AB155" i="22"/>
  <c r="AB173" i="22"/>
  <c r="AB184" i="22"/>
  <c r="AB134" i="22"/>
  <c r="AB127" i="22"/>
  <c r="AB216" i="22"/>
  <c r="AB221" i="22"/>
  <c r="AB205" i="22"/>
  <c r="AB158" i="22"/>
  <c r="AB213" i="22"/>
  <c r="AB165" i="22"/>
  <c r="AB169" i="22"/>
  <c r="AB181" i="22"/>
  <c r="AB153" i="22"/>
  <c r="AB211" i="22"/>
  <c r="AB151" i="22"/>
  <c r="AB120" i="22"/>
  <c r="AB177" i="22"/>
  <c r="AB159" i="22"/>
  <c r="AB203" i="22"/>
  <c r="AB172" i="22"/>
  <c r="V421" i="22"/>
  <c r="W421" i="22"/>
  <c r="V436" i="22"/>
  <c r="W436" i="22"/>
  <c r="D437" i="22"/>
  <c r="D400" i="22"/>
  <c r="D407" i="22"/>
  <c r="D438" i="22"/>
  <c r="D444" i="22" s="1"/>
  <c r="W438" i="22"/>
  <c r="V438" i="22"/>
  <c r="W439" i="22"/>
  <c r="V439" i="22"/>
  <c r="V407" i="22"/>
  <c r="W407" i="22" s="1"/>
  <c r="W431" i="22"/>
  <c r="V431" i="22"/>
  <c r="V441" i="22"/>
  <c r="W441" i="22"/>
  <c r="W443" i="22"/>
  <c r="V443" i="22"/>
  <c r="W427" i="22"/>
  <c r="V427" i="22"/>
  <c r="V428" i="22"/>
  <c r="W428" i="22"/>
  <c r="V442" i="22"/>
  <c r="W442" i="22"/>
  <c r="V420" i="22"/>
  <c r="W420" i="22"/>
  <c r="Z148" i="22"/>
  <c r="Z162" i="22"/>
  <c r="Z193" i="22"/>
  <c r="Z181" i="22"/>
  <c r="Z120" i="22"/>
  <c r="Z151" i="22"/>
  <c r="Z163" i="22"/>
  <c r="Z183" i="22"/>
  <c r="Z197" i="22"/>
  <c r="Z203" i="22"/>
  <c r="Z175" i="22"/>
  <c r="Z177" i="22"/>
  <c r="Z170" i="22"/>
  <c r="Z182" i="22"/>
  <c r="Z213" i="22"/>
  <c r="Z169" i="22"/>
  <c r="Z172" i="22"/>
  <c r="Z180" i="22"/>
  <c r="Z191" i="22"/>
  <c r="Z167" i="22"/>
  <c r="Z155" i="22"/>
  <c r="Z173" i="22"/>
  <c r="Z141" i="22"/>
  <c r="Z165" i="22"/>
  <c r="Z159" i="22"/>
  <c r="Z161" i="22"/>
  <c r="Z189" i="22"/>
  <c r="Z134" i="22"/>
  <c r="Z216" i="22"/>
  <c r="Z221" i="22"/>
  <c r="Z205" i="22"/>
  <c r="Z158" i="22"/>
  <c r="Z127" i="22"/>
  <c r="Z153" i="22"/>
  <c r="Z211" i="22"/>
  <c r="Z184" i="22"/>
  <c r="AB75" i="22"/>
  <c r="X185" i="22"/>
  <c r="X178" i="22"/>
  <c r="X164" i="22"/>
  <c r="X157" i="22"/>
  <c r="X171" i="22"/>
  <c r="Y256" i="22"/>
  <c r="Y225" i="22"/>
  <c r="Y236" i="22"/>
  <c r="Y244" i="22"/>
  <c r="Y239" i="22"/>
  <c r="Y254" i="22"/>
  <c r="Z75" i="22"/>
  <c r="Y249" i="22"/>
  <c r="Y251" i="22"/>
  <c r="Y247" i="22"/>
  <c r="Y233" i="22"/>
  <c r="Y290" i="22"/>
  <c r="Y295" i="22"/>
  <c r="Y271" i="22"/>
  <c r="Y255" i="22"/>
  <c r="Y263" i="22"/>
  <c r="Y279" i="22"/>
  <c r="Y229" i="22"/>
  <c r="Y243" i="22"/>
  <c r="Y237" i="22"/>
  <c r="Y235" i="22"/>
  <c r="AB198" i="22"/>
  <c r="Y257" i="22"/>
  <c r="Y246" i="22"/>
  <c r="Y287" i="22"/>
  <c r="Y232" i="22"/>
  <c r="Y277" i="22"/>
  <c r="Y267" i="22"/>
  <c r="Y265" i="22"/>
  <c r="Y227" i="22"/>
  <c r="Y241" i="22"/>
  <c r="Y285" i="22"/>
  <c r="F271" i="22" l="1"/>
  <c r="N271" i="22"/>
  <c r="J271" i="22"/>
  <c r="F235" i="22"/>
  <c r="W248" i="22"/>
  <c r="X248" i="22" s="1"/>
  <c r="V248" i="22"/>
  <c r="F290" i="22"/>
  <c r="F265" i="22"/>
  <c r="J265" i="22"/>
  <c r="F277" i="22"/>
  <c r="F243" i="22"/>
  <c r="J243" i="22"/>
  <c r="F233" i="22"/>
  <c r="J233" i="22"/>
  <c r="W253" i="22"/>
  <c r="X253" i="22" s="1"/>
  <c r="V253" i="22"/>
  <c r="V250" i="22"/>
  <c r="W250" i="22"/>
  <c r="X250" i="22" s="1"/>
  <c r="F227" i="22"/>
  <c r="N227" i="22"/>
  <c r="J227" i="22"/>
  <c r="F256" i="22"/>
  <c r="V226" i="22"/>
  <c r="W226" i="22"/>
  <c r="X226" i="22" s="1"/>
  <c r="F232" i="22"/>
  <c r="N232" i="22"/>
  <c r="J232" i="22"/>
  <c r="F247" i="22"/>
  <c r="F254" i="22"/>
  <c r="W240" i="22"/>
  <c r="X240" i="22" s="1"/>
  <c r="V240" i="22"/>
  <c r="R239" i="22"/>
  <c r="J239" i="22"/>
  <c r="N239" i="22"/>
  <c r="F239" i="22"/>
  <c r="F287" i="22"/>
  <c r="J287" i="22"/>
  <c r="F246" i="22"/>
  <c r="R246" i="22"/>
  <c r="N246" i="22"/>
  <c r="J246" i="22"/>
  <c r="W242" i="22"/>
  <c r="X242" i="22" s="1"/>
  <c r="V242" i="22"/>
  <c r="F279" i="22"/>
  <c r="J279" i="22"/>
  <c r="F285" i="22"/>
  <c r="N263" i="22"/>
  <c r="J263" i="22"/>
  <c r="F263" i="22"/>
  <c r="F249" i="22"/>
  <c r="F241" i="22"/>
  <c r="J257" i="22"/>
  <c r="F257" i="22"/>
  <c r="F255" i="22"/>
  <c r="J255" i="22"/>
  <c r="F236" i="22"/>
  <c r="W228" i="22"/>
  <c r="X228" i="22" s="1"/>
  <c r="V228" i="22"/>
  <c r="W234" i="22"/>
  <c r="X234" i="22" s="1"/>
  <c r="V234" i="22"/>
  <c r="F225" i="22"/>
  <c r="R225" i="22"/>
  <c r="N225" i="22"/>
  <c r="J225" i="22"/>
  <c r="W202" i="22"/>
  <c r="X202" i="22" s="1"/>
  <c r="V202" i="22"/>
  <c r="V206" i="22"/>
  <c r="W206" i="22"/>
  <c r="X206" i="22" s="1"/>
  <c r="W204" i="22"/>
  <c r="X204" i="22" s="1"/>
  <c r="V204" i="22"/>
  <c r="W196" i="22"/>
  <c r="X196" i="22" s="1"/>
  <c r="V196" i="22"/>
  <c r="W219" i="22"/>
  <c r="X219" i="22" s="1"/>
  <c r="V219" i="22"/>
  <c r="W188" i="22"/>
  <c r="X188" i="22" s="1"/>
  <c r="V188" i="22"/>
  <c r="Q185" i="22"/>
  <c r="W212" i="22"/>
  <c r="X212" i="22" s="1"/>
  <c r="V212" i="22"/>
  <c r="M185" i="22"/>
  <c r="V195" i="22"/>
  <c r="W195" i="22"/>
  <c r="X195" i="22" s="1"/>
  <c r="W190" i="22"/>
  <c r="X190" i="22" s="1"/>
  <c r="V190" i="22"/>
  <c r="I185" i="22"/>
  <c r="W198" i="22"/>
  <c r="X198" i="22" s="1"/>
  <c r="V198" i="22"/>
  <c r="W218" i="22"/>
  <c r="X218" i="22" s="1"/>
  <c r="V218" i="22"/>
  <c r="W209" i="22"/>
  <c r="X209" i="22" s="1"/>
  <c r="V209" i="22"/>
  <c r="W210" i="22"/>
  <c r="X210" i="22" s="1"/>
  <c r="V210" i="22"/>
  <c r="V217" i="22"/>
  <c r="W217" i="22"/>
  <c r="X217" i="22" s="1"/>
  <c r="V199" i="22"/>
  <c r="W199" i="22"/>
  <c r="X199" i="22" s="1"/>
  <c r="W220" i="22"/>
  <c r="X220" i="22" s="1"/>
  <c r="V220" i="22"/>
  <c r="D371" i="22"/>
  <c r="D408" i="22"/>
  <c r="AB214" i="22"/>
  <c r="X229" i="22"/>
  <c r="I229" i="22"/>
  <c r="U229" i="22"/>
  <c r="Q229" i="22"/>
  <c r="M229" i="22"/>
  <c r="X251" i="22"/>
  <c r="U251" i="22"/>
  <c r="AB251" i="22" s="1"/>
  <c r="Q251" i="22"/>
  <c r="M251" i="22"/>
  <c r="I251" i="22"/>
  <c r="X295" i="22"/>
  <c r="U295" i="22"/>
  <c r="Q295" i="22"/>
  <c r="M295" i="22"/>
  <c r="I295" i="22"/>
  <c r="X244" i="22"/>
  <c r="U244" i="22"/>
  <c r="Q244" i="22"/>
  <c r="M244" i="22"/>
  <c r="I244" i="22"/>
  <c r="X267" i="22"/>
  <c r="U267" i="22"/>
  <c r="Q267" i="22"/>
  <c r="M267" i="22"/>
  <c r="I267" i="22"/>
  <c r="X237" i="22"/>
  <c r="U237" i="22"/>
  <c r="Q237" i="22"/>
  <c r="M237" i="22"/>
  <c r="I237" i="22"/>
  <c r="V430" i="22"/>
  <c r="W430" i="22" s="1"/>
  <c r="AB207" i="22"/>
  <c r="AB220" i="22"/>
  <c r="AB195" i="22"/>
  <c r="AB185" i="22"/>
  <c r="AB202" i="22"/>
  <c r="AB226" i="22"/>
  <c r="AB188" i="22"/>
  <c r="AB190" i="22"/>
  <c r="AB242" i="22"/>
  <c r="AB157" i="22"/>
  <c r="AB164" i="22"/>
  <c r="AB248" i="22"/>
  <c r="AB250" i="22"/>
  <c r="AB178" i="22"/>
  <c r="AB171" i="22"/>
  <c r="AB212" i="22"/>
  <c r="AB206" i="22"/>
  <c r="AB204" i="22"/>
  <c r="AB234" i="22"/>
  <c r="AB196" i="22"/>
  <c r="AB219" i="22"/>
  <c r="AB228" i="22"/>
  <c r="AB200" i="22"/>
  <c r="AB253" i="22"/>
  <c r="AB209" i="22"/>
  <c r="AB240" i="22"/>
  <c r="AB192" i="22"/>
  <c r="AB218" i="22"/>
  <c r="AB210" i="22"/>
  <c r="AB217" i="22"/>
  <c r="AB258" i="22"/>
  <c r="AB230" i="22"/>
  <c r="AB199" i="22"/>
  <c r="V437" i="22"/>
  <c r="W437" i="22" s="1"/>
  <c r="V444" i="22"/>
  <c r="W444" i="22" s="1"/>
  <c r="Z206" i="22"/>
  <c r="Z185" i="22"/>
  <c r="Z171" i="22"/>
  <c r="Z217" i="22"/>
  <c r="Z190" i="22"/>
  <c r="Z202" i="22"/>
  <c r="Z164" i="22"/>
  <c r="Z157" i="22"/>
  <c r="Z220" i="22"/>
  <c r="Z242" i="22"/>
  <c r="Z214" i="22"/>
  <c r="Z219" i="22"/>
  <c r="Z228" i="22"/>
  <c r="Z200" i="22"/>
  <c r="Z253" i="22"/>
  <c r="Z188" i="22"/>
  <c r="Z209" i="22"/>
  <c r="Z230" i="22"/>
  <c r="Z240" i="22"/>
  <c r="Z192" i="22"/>
  <c r="Z218" i="22"/>
  <c r="Z210" i="22"/>
  <c r="Z207" i="22"/>
  <c r="Z195" i="22"/>
  <c r="Z258" i="22"/>
  <c r="Z248" i="22"/>
  <c r="Z250" i="22"/>
  <c r="Z198" i="22"/>
  <c r="Z226" i="22"/>
  <c r="Z212" i="22"/>
  <c r="Z178" i="22"/>
  <c r="Z204" i="22"/>
  <c r="Z234" i="22"/>
  <c r="Z196" i="22"/>
  <c r="Z199" i="22"/>
  <c r="AB112" i="22"/>
  <c r="X222" i="22"/>
  <c r="X201" i="22"/>
  <c r="X208" i="22"/>
  <c r="X194" i="22"/>
  <c r="X215" i="22"/>
  <c r="Y293" i="22"/>
  <c r="Y276" i="22"/>
  <c r="Y262" i="22"/>
  <c r="Y273" i="22"/>
  <c r="X273" i="22" s="1"/>
  <c r="Y281" i="22"/>
  <c r="Y291" i="22"/>
  <c r="Z112" i="22"/>
  <c r="Y322" i="22"/>
  <c r="Y278" i="22"/>
  <c r="Y324" i="22"/>
  <c r="X324" i="22" s="1"/>
  <c r="Y274" i="22"/>
  <c r="Y316" i="22"/>
  <c r="Y332" i="22"/>
  <c r="Y280" i="22"/>
  <c r="Y302" i="22"/>
  <c r="Y314" i="22"/>
  <c r="Y283" i="22"/>
  <c r="Y272" i="22"/>
  <c r="Y266" i="22"/>
  <c r="Y292" i="22"/>
  <c r="Y284" i="22"/>
  <c r="Y286" i="22"/>
  <c r="Y304" i="22"/>
  <c r="Y294" i="22"/>
  <c r="Y288" i="22"/>
  <c r="Y264" i="22"/>
  <c r="Y269" i="22"/>
  <c r="Y300" i="22"/>
  <c r="Y308" i="22"/>
  <c r="Y327" i="22"/>
  <c r="Y270" i="22"/>
  <c r="V236" i="22" l="1"/>
  <c r="W236" i="22"/>
  <c r="X236" i="22" s="1"/>
  <c r="W241" i="22"/>
  <c r="X241" i="22" s="1"/>
  <c r="V241" i="22"/>
  <c r="W285" i="22"/>
  <c r="X285" i="22" s="1"/>
  <c r="V285" i="22"/>
  <c r="W239" i="22"/>
  <c r="X239" i="22" s="1"/>
  <c r="V239" i="22"/>
  <c r="V245" i="22" s="1"/>
  <c r="W245" i="22" s="1"/>
  <c r="F269" i="22"/>
  <c r="R269" i="22"/>
  <c r="N269" i="22"/>
  <c r="J269" i="22"/>
  <c r="F292" i="22"/>
  <c r="F316" i="22"/>
  <c r="J316" i="22"/>
  <c r="V247" i="22"/>
  <c r="W247" i="22"/>
  <c r="X247" i="22" s="1"/>
  <c r="W256" i="22"/>
  <c r="X256" i="22" s="1"/>
  <c r="V256" i="22"/>
  <c r="W277" i="22"/>
  <c r="X277" i="22" s="1"/>
  <c r="V277" i="22"/>
  <c r="F308" i="22"/>
  <c r="J308" i="22"/>
  <c r="J300" i="22"/>
  <c r="N300" i="22"/>
  <c r="F300" i="22"/>
  <c r="F264" i="22"/>
  <c r="J264" i="22"/>
  <c r="W225" i="22"/>
  <c r="X225" i="22" s="1"/>
  <c r="V225" i="22"/>
  <c r="W249" i="22"/>
  <c r="X249" i="22" s="1"/>
  <c r="V249" i="22"/>
  <c r="W235" i="22"/>
  <c r="X235" i="22" s="1"/>
  <c r="V235" i="22"/>
  <c r="F284" i="22"/>
  <c r="F272" i="22"/>
  <c r="J272" i="22"/>
  <c r="F291" i="22"/>
  <c r="V255" i="22"/>
  <c r="W255" i="22"/>
  <c r="X255" i="22" s="1"/>
  <c r="W279" i="22"/>
  <c r="X279" i="22" s="1"/>
  <c r="V279" i="22"/>
  <c r="W246" i="22"/>
  <c r="X246" i="22" s="1"/>
  <c r="V246" i="22"/>
  <c r="V252" i="22" s="1"/>
  <c r="W252" i="22" s="1"/>
  <c r="J280" i="22"/>
  <c r="F280" i="22"/>
  <c r="F283" i="22"/>
  <c r="R283" i="22"/>
  <c r="N283" i="22"/>
  <c r="J283" i="22"/>
  <c r="F278" i="22"/>
  <c r="W263" i="22"/>
  <c r="X263" i="22" s="1"/>
  <c r="V263" i="22"/>
  <c r="W233" i="22"/>
  <c r="X233" i="22" s="1"/>
  <c r="V233" i="22"/>
  <c r="W265" i="22"/>
  <c r="X265" i="22" s="1"/>
  <c r="V265" i="22"/>
  <c r="J270" i="22"/>
  <c r="F270" i="22"/>
  <c r="F294" i="22"/>
  <c r="J294" i="22"/>
  <c r="F314" i="22"/>
  <c r="F322" i="22"/>
  <c r="J322" i="22"/>
  <c r="V222" i="22"/>
  <c r="W222" i="22" s="1"/>
  <c r="W257" i="22"/>
  <c r="X257" i="22" s="1"/>
  <c r="V257" i="22"/>
  <c r="V232" i="22"/>
  <c r="W232" i="22"/>
  <c r="X232" i="22" s="1"/>
  <c r="W227" i="22"/>
  <c r="X227" i="22" s="1"/>
  <c r="V227" i="22"/>
  <c r="F286" i="22"/>
  <c r="F293" i="22"/>
  <c r="F327" i="22"/>
  <c r="J327" i="22"/>
  <c r="F302" i="22"/>
  <c r="J302" i="22"/>
  <c r="F262" i="22"/>
  <c r="R262" i="22"/>
  <c r="N262" i="22"/>
  <c r="J262" i="22"/>
  <c r="U185" i="22"/>
  <c r="V287" i="22"/>
  <c r="W287" i="22"/>
  <c r="X287" i="22" s="1"/>
  <c r="W290" i="22"/>
  <c r="X290" i="22" s="1"/>
  <c r="V290" i="22"/>
  <c r="W271" i="22"/>
  <c r="X271" i="22" s="1"/>
  <c r="V271" i="22"/>
  <c r="R276" i="22"/>
  <c r="N276" i="22"/>
  <c r="F276" i="22"/>
  <c r="J276" i="22"/>
  <c r="V254" i="22"/>
  <c r="V259" i="22" s="1"/>
  <c r="W259" i="22" s="1"/>
  <c r="W254" i="22"/>
  <c r="X254" i="22" s="1"/>
  <c r="W243" i="22"/>
  <c r="X243" i="22" s="1"/>
  <c r="V243" i="22"/>
  <c r="G222" i="22"/>
  <c r="V194" i="22"/>
  <c r="O222" i="22"/>
  <c r="V215" i="22"/>
  <c r="W215" i="22" s="1"/>
  <c r="V208" i="22"/>
  <c r="W208" i="22" s="1"/>
  <c r="K222" i="22"/>
  <c r="V201" i="22"/>
  <c r="W201" i="22" s="1"/>
  <c r="I222" i="22"/>
  <c r="Q222" i="22"/>
  <c r="M222" i="22"/>
  <c r="X288" i="22"/>
  <c r="U288" i="22"/>
  <c r="Q288" i="22"/>
  <c r="M288" i="22"/>
  <c r="I288" i="22"/>
  <c r="X281" i="22"/>
  <c r="U281" i="22"/>
  <c r="Q281" i="22"/>
  <c r="M281" i="22"/>
  <c r="I281" i="22"/>
  <c r="X304" i="22"/>
  <c r="U304" i="22"/>
  <c r="Q304" i="22"/>
  <c r="M304" i="22"/>
  <c r="I304" i="22"/>
  <c r="X332" i="22"/>
  <c r="U332" i="22"/>
  <c r="Q332" i="22"/>
  <c r="M332" i="22"/>
  <c r="I332" i="22"/>
  <c r="X266" i="22"/>
  <c r="U266" i="22"/>
  <c r="Q266" i="22"/>
  <c r="M266" i="22"/>
  <c r="I266" i="22"/>
  <c r="X274" i="22"/>
  <c r="U274" i="22"/>
  <c r="Q274" i="22"/>
  <c r="M274" i="22"/>
  <c r="I274" i="22"/>
  <c r="AB194" i="22"/>
  <c r="AB233" i="22"/>
  <c r="AB267" i="22"/>
  <c r="AB295" i="22"/>
  <c r="AB244" i="22"/>
  <c r="AB239" i="22"/>
  <c r="AB235" i="22"/>
  <c r="AB222" i="22"/>
  <c r="AB215" i="22"/>
  <c r="AB208" i="22"/>
  <c r="AB201" i="22"/>
  <c r="AB263" i="22"/>
  <c r="AB279" i="22"/>
  <c r="AB246" i="22"/>
  <c r="AB287" i="22"/>
  <c r="AB236" i="22"/>
  <c r="AB256" i="22"/>
  <c r="AB271" i="22"/>
  <c r="AB227" i="22"/>
  <c r="AB247" i="22"/>
  <c r="AB277" i="22"/>
  <c r="AB285" i="22"/>
  <c r="AB290" i="22"/>
  <c r="AB232" i="22"/>
  <c r="AB257" i="22"/>
  <c r="AB229" i="22"/>
  <c r="AB243" i="22"/>
  <c r="AB237" i="22"/>
  <c r="AB254" i="22"/>
  <c r="AB249" i="22"/>
  <c r="AB255" i="22"/>
  <c r="AB265" i="22"/>
  <c r="AB241" i="22"/>
  <c r="AB225" i="22"/>
  <c r="Z208" i="22"/>
  <c r="Z194" i="22"/>
  <c r="Z222" i="22"/>
  <c r="Z246" i="22"/>
  <c r="Z244" i="22"/>
  <c r="Z271" i="22"/>
  <c r="Z227" i="22"/>
  <c r="Z247" i="22"/>
  <c r="Z277" i="22"/>
  <c r="Z285" i="22"/>
  <c r="Z239" i="22"/>
  <c r="Z201" i="22"/>
  <c r="Z254" i="22"/>
  <c r="Z290" i="22"/>
  <c r="Z232" i="22"/>
  <c r="Z257" i="22"/>
  <c r="Z229" i="22"/>
  <c r="Z243" i="22"/>
  <c r="Z237" i="22"/>
  <c r="Z215" i="22"/>
  <c r="Z263" i="22"/>
  <c r="Z251" i="22"/>
  <c r="Z279" i="22"/>
  <c r="Z225" i="22"/>
  <c r="Z249" i="22"/>
  <c r="Z255" i="22"/>
  <c r="Z265" i="22"/>
  <c r="Z241" i="22"/>
  <c r="Z236" i="22"/>
  <c r="Z256" i="22"/>
  <c r="Z287" i="22"/>
  <c r="Z233" i="22"/>
  <c r="Z267" i="22"/>
  <c r="Z235" i="22"/>
  <c r="Z295" i="22"/>
  <c r="AB149" i="22"/>
  <c r="X259" i="22"/>
  <c r="X245" i="22"/>
  <c r="X238" i="22"/>
  <c r="X252" i="22"/>
  <c r="X231" i="22"/>
  <c r="Y330" i="22"/>
  <c r="Y313" i="22"/>
  <c r="Y299" i="22"/>
  <c r="Y310" i="22"/>
  <c r="Y318" i="22"/>
  <c r="Y328" i="22"/>
  <c r="Z149" i="22"/>
  <c r="Y307" i="22"/>
  <c r="Y325" i="22"/>
  <c r="Y341" i="22"/>
  <c r="Y323" i="22"/>
  <c r="AB286" i="22"/>
  <c r="Y329" i="22"/>
  <c r="Y359" i="22"/>
  <c r="Y345" i="22"/>
  <c r="Y337" i="22"/>
  <c r="Y303" i="22"/>
  <c r="Y317" i="22"/>
  <c r="X317" i="22" s="1"/>
  <c r="Y353" i="22"/>
  <c r="F353" i="22" s="1"/>
  <c r="Y361" i="22"/>
  <c r="Y301" i="22"/>
  <c r="Y309" i="22"/>
  <c r="Y320" i="22"/>
  <c r="Y369" i="22"/>
  <c r="Y364" i="22"/>
  <c r="F364" i="22" s="1"/>
  <c r="Y306" i="22"/>
  <c r="Y331" i="22"/>
  <c r="Y321" i="22"/>
  <c r="Y351" i="22"/>
  <c r="F351" i="22" s="1"/>
  <c r="Y339" i="22"/>
  <c r="Y311" i="22"/>
  <c r="Y315" i="22"/>
  <c r="V322" i="22" l="1"/>
  <c r="W322" i="22"/>
  <c r="X322" i="22" s="1"/>
  <c r="V327" i="22"/>
  <c r="W327" i="22"/>
  <c r="X327" i="22" s="1"/>
  <c r="V292" i="22"/>
  <c r="W292" i="22"/>
  <c r="X292" i="22" s="1"/>
  <c r="F315" i="22"/>
  <c r="J339" i="22"/>
  <c r="F339" i="22"/>
  <c r="F309" i="22"/>
  <c r="Y396" i="22"/>
  <c r="F396" i="22" s="1"/>
  <c r="F359" i="22"/>
  <c r="J359" i="22"/>
  <c r="F328" i="22"/>
  <c r="J328" i="22"/>
  <c r="V238" i="22"/>
  <c r="W238" i="22" s="1"/>
  <c r="K259" i="22"/>
  <c r="W314" i="22"/>
  <c r="X314" i="22" s="1"/>
  <c r="V314" i="22"/>
  <c r="N337" i="22"/>
  <c r="F337" i="22"/>
  <c r="J337" i="22"/>
  <c r="V262" i="22"/>
  <c r="W262" i="22"/>
  <c r="X262" i="22" s="1"/>
  <c r="W293" i="22"/>
  <c r="X293" i="22" s="1"/>
  <c r="V293" i="22"/>
  <c r="W272" i="22"/>
  <c r="X272" i="22" s="1"/>
  <c r="V272" i="22"/>
  <c r="V231" i="22"/>
  <c r="G259" i="22"/>
  <c r="W291" i="22"/>
  <c r="X291" i="22" s="1"/>
  <c r="V291" i="22"/>
  <c r="V296" i="22" s="1"/>
  <c r="W296" i="22" s="1"/>
  <c r="F301" i="22"/>
  <c r="J301" i="22"/>
  <c r="J307" i="22"/>
  <c r="F307" i="22"/>
  <c r="W278" i="22"/>
  <c r="X278" i="22" s="1"/>
  <c r="V278" i="22"/>
  <c r="F320" i="22"/>
  <c r="R320" i="22"/>
  <c r="N320" i="22"/>
  <c r="J320" i="22"/>
  <c r="F329" i="22"/>
  <c r="F321" i="22"/>
  <c r="J331" i="22"/>
  <c r="F331" i="22"/>
  <c r="W353" i="22"/>
  <c r="V353" i="22"/>
  <c r="J323" i="22"/>
  <c r="F323" i="22"/>
  <c r="F299" i="22"/>
  <c r="R299" i="22"/>
  <c r="N299" i="22"/>
  <c r="J299" i="22"/>
  <c r="V286" i="22"/>
  <c r="W286" i="22"/>
  <c r="X286" i="22" s="1"/>
  <c r="V294" i="22"/>
  <c r="W294" i="22"/>
  <c r="X294" i="22" s="1"/>
  <c r="W283" i="22"/>
  <c r="X283" i="22" s="1"/>
  <c r="V283" i="22"/>
  <c r="V289" i="22" s="1"/>
  <c r="W289" i="22" s="1"/>
  <c r="V284" i="22"/>
  <c r="W284" i="22"/>
  <c r="X284" i="22" s="1"/>
  <c r="V308" i="22"/>
  <c r="W308" i="22"/>
  <c r="X308" i="22" s="1"/>
  <c r="W300" i="22"/>
  <c r="X300" i="22" s="1"/>
  <c r="V300" i="22"/>
  <c r="F345" i="22"/>
  <c r="J345" i="22"/>
  <c r="F306" i="22"/>
  <c r="N306" i="22"/>
  <c r="J306" i="22"/>
  <c r="J313" i="22"/>
  <c r="R313" i="22"/>
  <c r="N313" i="22"/>
  <c r="F313" i="22"/>
  <c r="V276" i="22"/>
  <c r="W276" i="22"/>
  <c r="X276" i="22" s="1"/>
  <c r="W302" i="22"/>
  <c r="X302" i="22" s="1"/>
  <c r="V302" i="22"/>
  <c r="W264" i="22"/>
  <c r="X264" i="22" s="1"/>
  <c r="V264" i="22"/>
  <c r="W269" i="22"/>
  <c r="X269" i="22" s="1"/>
  <c r="V269" i="22"/>
  <c r="V351" i="22"/>
  <c r="W351" i="22"/>
  <c r="W364" i="22"/>
  <c r="V364" i="22"/>
  <c r="F330" i="22"/>
  <c r="O259" i="22"/>
  <c r="W270" i="22"/>
  <c r="X270" i="22" s="1"/>
  <c r="V270" i="22"/>
  <c r="W280" i="22"/>
  <c r="X280" i="22" s="1"/>
  <c r="V280" i="22"/>
  <c r="V316" i="22"/>
  <c r="W316" i="22"/>
  <c r="X316" i="22" s="1"/>
  <c r="Q259" i="22"/>
  <c r="I259" i="22"/>
  <c r="M259" i="22"/>
  <c r="V186" i="22"/>
  <c r="W186" i="22" s="1"/>
  <c r="W194" i="22"/>
  <c r="S222" i="22"/>
  <c r="U222" i="22"/>
  <c r="X318" i="22"/>
  <c r="U318" i="22"/>
  <c r="Q318" i="22"/>
  <c r="M318" i="22"/>
  <c r="I318" i="22"/>
  <c r="X303" i="22"/>
  <c r="I303" i="22"/>
  <c r="U303" i="22"/>
  <c r="Q303" i="22"/>
  <c r="M303" i="22"/>
  <c r="U369" i="22"/>
  <c r="Q369" i="22"/>
  <c r="M369" i="22"/>
  <c r="I369" i="22"/>
  <c r="U341" i="22"/>
  <c r="Q341" i="22"/>
  <c r="M341" i="22"/>
  <c r="I341" i="22"/>
  <c r="X311" i="22"/>
  <c r="U311" i="22"/>
  <c r="Q311" i="22"/>
  <c r="M311" i="22"/>
  <c r="I311" i="22"/>
  <c r="X325" i="22"/>
  <c r="U325" i="22"/>
  <c r="Q325" i="22"/>
  <c r="M325" i="22"/>
  <c r="I325" i="22"/>
  <c r="AB304" i="22"/>
  <c r="AB284" i="22"/>
  <c r="AB245" i="22"/>
  <c r="AB322" i="22"/>
  <c r="AB259" i="22"/>
  <c r="AB269" i="22"/>
  <c r="AB274" i="22"/>
  <c r="AB327" i="22"/>
  <c r="AB283" i="22"/>
  <c r="AB308" i="22"/>
  <c r="AB270" i="22"/>
  <c r="AB291" i="22"/>
  <c r="AB264" i="22"/>
  <c r="AB278" i="22"/>
  <c r="AB252" i="22"/>
  <c r="AB314" i="22"/>
  <c r="AB294" i="22"/>
  <c r="AB316" i="22"/>
  <c r="AB288" i="22"/>
  <c r="AB281" i="22"/>
  <c r="AB276" i="22"/>
  <c r="AB238" i="22"/>
  <c r="AB280" i="22"/>
  <c r="AB273" i="22"/>
  <c r="AB293" i="22"/>
  <c r="AB262" i="22"/>
  <c r="AB231" i="22"/>
  <c r="AB332" i="22"/>
  <c r="AB300" i="22"/>
  <c r="AB292" i="22"/>
  <c r="AB302" i="22"/>
  <c r="AB272" i="22"/>
  <c r="AB324" i="22"/>
  <c r="AB266" i="22"/>
  <c r="Y382" i="22"/>
  <c r="F382" i="22" s="1"/>
  <c r="X369" i="22"/>
  <c r="Y406" i="22"/>
  <c r="Y374" i="22"/>
  <c r="X353" i="22"/>
  <c r="Y390" i="22"/>
  <c r="F390" i="22" s="1"/>
  <c r="Y376" i="22"/>
  <c r="F376" i="22" s="1"/>
  <c r="X364" i="22"/>
  <c r="Y401" i="22"/>
  <c r="X351" i="22"/>
  <c r="Y388" i="22"/>
  <c r="F388" i="22" s="1"/>
  <c r="X341" i="22"/>
  <c r="Y378" i="22"/>
  <c r="X361" i="22"/>
  <c r="Z276" i="22"/>
  <c r="Z252" i="22"/>
  <c r="Z283" i="22"/>
  <c r="Z316" i="22"/>
  <c r="Z270" i="22"/>
  <c r="Z327" i="22"/>
  <c r="Z272" i="22"/>
  <c r="Z291" i="22"/>
  <c r="Z288" i="22"/>
  <c r="Z302" i="22"/>
  <c r="Z294" i="22"/>
  <c r="Z292" i="22"/>
  <c r="Z304" i="22"/>
  <c r="Z238" i="22"/>
  <c r="Z324" i="22"/>
  <c r="Z266" i="22"/>
  <c r="Z245" i="22"/>
  <c r="Z274" i="22"/>
  <c r="Z284" i="22"/>
  <c r="Z322" i="22"/>
  <c r="Z286" i="22"/>
  <c r="Z262" i="22"/>
  <c r="Z259" i="22"/>
  <c r="Z264" i="22"/>
  <c r="Z308" i="22"/>
  <c r="Z278" i="22"/>
  <c r="Z269" i="22"/>
  <c r="Z332" i="22"/>
  <c r="Z280" i="22"/>
  <c r="Z300" i="22"/>
  <c r="Z231" i="22"/>
  <c r="Z314" i="22"/>
  <c r="Z281" i="22"/>
  <c r="Z273" i="22"/>
  <c r="Z293" i="22"/>
  <c r="AB186" i="22"/>
  <c r="X296" i="22"/>
  <c r="X268" i="22"/>
  <c r="X282" i="22"/>
  <c r="X310" i="22"/>
  <c r="X275" i="22"/>
  <c r="X289" i="22"/>
  <c r="Y367" i="22"/>
  <c r="F367" i="22" s="1"/>
  <c r="Y347" i="22"/>
  <c r="Y350" i="22"/>
  <c r="Y336" i="22"/>
  <c r="Y355" i="22"/>
  <c r="Y365" i="22"/>
  <c r="F365" i="22" s="1"/>
  <c r="Z186" i="22"/>
  <c r="Y360" i="22"/>
  <c r="F360" i="22" s="1"/>
  <c r="Y348" i="22"/>
  <c r="Y357" i="22"/>
  <c r="Y338" i="22"/>
  <c r="F338" i="22" s="1"/>
  <c r="Y362" i="22"/>
  <c r="Y358" i="22"/>
  <c r="F358" i="22" s="1"/>
  <c r="Y346" i="22"/>
  <c r="F346" i="22" s="1"/>
  <c r="Y354" i="22"/>
  <c r="Y343" i="22"/>
  <c r="Y344" i="22"/>
  <c r="Y352" i="22"/>
  <c r="F352" i="22" s="1"/>
  <c r="Y368" i="22"/>
  <c r="Y340" i="22"/>
  <c r="Y366" i="22"/>
  <c r="F366" i="22" s="1"/>
  <c r="W337" i="22" l="1"/>
  <c r="X337" i="22" s="1"/>
  <c r="V337" i="22"/>
  <c r="V315" i="22"/>
  <c r="W315" i="22"/>
  <c r="X315" i="22" s="1"/>
  <c r="V338" i="22"/>
  <c r="W338" i="22"/>
  <c r="W331" i="22"/>
  <c r="X331" i="22" s="1"/>
  <c r="V331" i="22"/>
  <c r="V333" i="22" s="1"/>
  <c r="W333" i="22" s="1"/>
  <c r="W352" i="22"/>
  <c r="V352" i="22"/>
  <c r="F336" i="22"/>
  <c r="R336" i="22"/>
  <c r="N336" i="22"/>
  <c r="J336" i="22"/>
  <c r="W330" i="22"/>
  <c r="X330" i="22" s="1"/>
  <c r="V330" i="22"/>
  <c r="O296" i="22"/>
  <c r="W345" i="22"/>
  <c r="X345" i="22" s="1"/>
  <c r="V345" i="22"/>
  <c r="V299" i="22"/>
  <c r="W299" i="22"/>
  <c r="X299" i="22" s="1"/>
  <c r="Y395" i="22"/>
  <c r="F357" i="22"/>
  <c r="N357" i="22"/>
  <c r="J357" i="22"/>
  <c r="F344" i="22"/>
  <c r="J344" i="22"/>
  <c r="V388" i="22"/>
  <c r="W388" i="22"/>
  <c r="X388" i="22" s="1"/>
  <c r="V382" i="22"/>
  <c r="W382" i="22"/>
  <c r="X382" i="22" s="1"/>
  <c r="V320" i="22"/>
  <c r="W320" i="22"/>
  <c r="X320" i="22" s="1"/>
  <c r="V301" i="22"/>
  <c r="W301" i="22"/>
  <c r="X301" i="22" s="1"/>
  <c r="W359" i="22"/>
  <c r="X359" i="22" s="1"/>
  <c r="V359" i="22"/>
  <c r="Y387" i="22"/>
  <c r="R350" i="22"/>
  <c r="J350" i="22"/>
  <c r="N350" i="22"/>
  <c r="F350" i="22"/>
  <c r="F343" i="22"/>
  <c r="R343" i="22"/>
  <c r="N343" i="22"/>
  <c r="J343" i="22"/>
  <c r="V360" i="22"/>
  <c r="W360" i="22"/>
  <c r="V390" i="22"/>
  <c r="W390" i="22"/>
  <c r="W323" i="22"/>
  <c r="X323" i="22" s="1"/>
  <c r="V323" i="22"/>
  <c r="V321" i="22"/>
  <c r="W321" i="22"/>
  <c r="X321" i="22" s="1"/>
  <c r="V396" i="22"/>
  <c r="W396" i="22"/>
  <c r="F368" i="22"/>
  <c r="J368" i="22"/>
  <c r="W367" i="22"/>
  <c r="V367" i="22"/>
  <c r="W309" i="22"/>
  <c r="X309" i="22" s="1"/>
  <c r="V309" i="22"/>
  <c r="V346" i="22"/>
  <c r="W346" i="22"/>
  <c r="W329" i="22"/>
  <c r="X329" i="22" s="1"/>
  <c r="V329" i="22"/>
  <c r="V268" i="22"/>
  <c r="G296" i="22"/>
  <c r="F374" i="22"/>
  <c r="J374" i="22"/>
  <c r="W358" i="22"/>
  <c r="V358" i="22"/>
  <c r="V376" i="22"/>
  <c r="W376" i="22"/>
  <c r="X376" i="22" s="1"/>
  <c r="V282" i="22"/>
  <c r="W282" i="22" s="1"/>
  <c r="V306" i="22"/>
  <c r="W306" i="22"/>
  <c r="X306" i="22" s="1"/>
  <c r="W307" i="22"/>
  <c r="X307" i="22" s="1"/>
  <c r="V307" i="22"/>
  <c r="S259" i="22"/>
  <c r="W339" i="22"/>
  <c r="X339" i="22" s="1"/>
  <c r="V339" i="22"/>
  <c r="V366" i="22"/>
  <c r="W366" i="22"/>
  <c r="W365" i="22"/>
  <c r="X365" i="22" s="1"/>
  <c r="V365" i="22"/>
  <c r="K296" i="22"/>
  <c r="V275" i="22"/>
  <c r="W275" i="22" s="1"/>
  <c r="W313" i="22"/>
  <c r="X313" i="22" s="1"/>
  <c r="V313" i="22"/>
  <c r="V319" i="22" s="1"/>
  <c r="W319" i="22" s="1"/>
  <c r="W231" i="22"/>
  <c r="V223" i="22"/>
  <c r="W223" i="22" s="1"/>
  <c r="W328" i="22"/>
  <c r="X328" i="22" s="1"/>
  <c r="V328" i="22"/>
  <c r="I296" i="22"/>
  <c r="M296" i="22"/>
  <c r="Q296" i="22"/>
  <c r="U259" i="22"/>
  <c r="U340" i="22"/>
  <c r="I340" i="22"/>
  <c r="Q340" i="22"/>
  <c r="M340" i="22"/>
  <c r="U362" i="22"/>
  <c r="Q362" i="22"/>
  <c r="M362" i="22"/>
  <c r="I362" i="22"/>
  <c r="U406" i="22"/>
  <c r="Q406" i="22"/>
  <c r="M406" i="22"/>
  <c r="I406" i="22"/>
  <c r="U378" i="22"/>
  <c r="Q378" i="22"/>
  <c r="M378" i="22"/>
  <c r="I378" i="22"/>
  <c r="U355" i="22"/>
  <c r="Q355" i="22"/>
  <c r="M355" i="22"/>
  <c r="I355" i="22"/>
  <c r="U348" i="22"/>
  <c r="Q348" i="22"/>
  <c r="M348" i="22"/>
  <c r="I348" i="22"/>
  <c r="AB364" i="22"/>
  <c r="AB325" i="22"/>
  <c r="AB303" i="22"/>
  <c r="AB306" i="22"/>
  <c r="AB359" i="22"/>
  <c r="AB323" i="22"/>
  <c r="AB337" i="22"/>
  <c r="AB282" i="22"/>
  <c r="AB361" i="22"/>
  <c r="AB330" i="22"/>
  <c r="AB296" i="22"/>
  <c r="AB301" i="22"/>
  <c r="AB329" i="22"/>
  <c r="AB315" i="22"/>
  <c r="AB321" i="22"/>
  <c r="AB369" i="22"/>
  <c r="AB299" i="22"/>
  <c r="AB268" i="22"/>
  <c r="AB331" i="22"/>
  <c r="AB351" i="22"/>
  <c r="AB353" i="22"/>
  <c r="AB309" i="22"/>
  <c r="AB328" i="22"/>
  <c r="AB318" i="22"/>
  <c r="AB310" i="22"/>
  <c r="AB289" i="22"/>
  <c r="AB307" i="22"/>
  <c r="AB320" i="22"/>
  <c r="AB311" i="22"/>
  <c r="AB345" i="22"/>
  <c r="AB341" i="22"/>
  <c r="AB339" i="22"/>
  <c r="AB317" i="22"/>
  <c r="AB313" i="22"/>
  <c r="AB275" i="22"/>
  <c r="X362" i="22"/>
  <c r="Y399" i="22"/>
  <c r="Y380" i="22"/>
  <c r="X346" i="22"/>
  <c r="Y427" i="22"/>
  <c r="X390" i="22"/>
  <c r="Y411" i="22"/>
  <c r="F411" i="22" s="1"/>
  <c r="X348" i="22"/>
  <c r="Y385" i="22"/>
  <c r="Y373" i="22"/>
  <c r="Y424" i="22"/>
  <c r="Y435" i="22"/>
  <c r="X398" i="22"/>
  <c r="X406" i="22"/>
  <c r="Y381" i="22"/>
  <c r="F381" i="22" s="1"/>
  <c r="X354" i="22"/>
  <c r="X352" i="22"/>
  <c r="Y389" i="22"/>
  <c r="F389" i="22" s="1"/>
  <c r="X338" i="22"/>
  <c r="Y375" i="22"/>
  <c r="F375" i="22" s="1"/>
  <c r="Y402" i="22"/>
  <c r="X347" i="22"/>
  <c r="X367" i="22"/>
  <c r="Y404" i="22"/>
  <c r="Y415" i="22"/>
  <c r="X378" i="22"/>
  <c r="Y438" i="22"/>
  <c r="Y439" i="22" s="1"/>
  <c r="X401" i="22"/>
  <c r="X366" i="22"/>
  <c r="Y403" i="22"/>
  <c r="X358" i="22"/>
  <c r="Y425" i="22"/>
  <c r="X340" i="22"/>
  <c r="Y377" i="22"/>
  <c r="X360" i="22"/>
  <c r="Y397" i="22"/>
  <c r="Y433" i="22"/>
  <c r="X396" i="22"/>
  <c r="Y419" i="22"/>
  <c r="F419" i="22" s="1"/>
  <c r="Y405" i="22"/>
  <c r="X355" i="22"/>
  <c r="Y392" i="22"/>
  <c r="Z289" i="22"/>
  <c r="Z317" i="22"/>
  <c r="Z330" i="22"/>
  <c r="Z282" i="22"/>
  <c r="Z345" i="22"/>
  <c r="Z341" i="22"/>
  <c r="Z339" i="22"/>
  <c r="Z299" i="22"/>
  <c r="Z361" i="22"/>
  <c r="Z306" i="22"/>
  <c r="Z337" i="22"/>
  <c r="Z301" i="22"/>
  <c r="Z329" i="22"/>
  <c r="Z315" i="22"/>
  <c r="Z321" i="22"/>
  <c r="Z369" i="22"/>
  <c r="Z328" i="22"/>
  <c r="Z318" i="22"/>
  <c r="Z310" i="22"/>
  <c r="Z303" i="22"/>
  <c r="Z359" i="22"/>
  <c r="Z364" i="22"/>
  <c r="Z325" i="22"/>
  <c r="Z323" i="22"/>
  <c r="Z296" i="22"/>
  <c r="Z331" i="22"/>
  <c r="Z351" i="22"/>
  <c r="Z353" i="22"/>
  <c r="Z268" i="22"/>
  <c r="Z309" i="22"/>
  <c r="Z307" i="22"/>
  <c r="Z320" i="22"/>
  <c r="Z311" i="22"/>
  <c r="Z313" i="22"/>
  <c r="Z275" i="22"/>
  <c r="AB223" i="22"/>
  <c r="X333" i="22"/>
  <c r="X326" i="22"/>
  <c r="X305" i="22"/>
  <c r="X312" i="22"/>
  <c r="X319" i="22"/>
  <c r="Z223" i="22"/>
  <c r="AB358" i="22"/>
  <c r="W381" i="22" l="1"/>
  <c r="X381" i="22" s="1"/>
  <c r="V381" i="22"/>
  <c r="V374" i="22"/>
  <c r="W374" i="22"/>
  <c r="X374" i="22" s="1"/>
  <c r="V357" i="22"/>
  <c r="V363" i="22" s="1"/>
  <c r="W363" i="22" s="1"/>
  <c r="W357" i="22"/>
  <c r="X357" i="22" s="1"/>
  <c r="K333" i="22"/>
  <c r="V312" i="22"/>
  <c r="W312" i="22" s="1"/>
  <c r="Y442" i="22"/>
  <c r="Y443" i="22" s="1"/>
  <c r="R387" i="22"/>
  <c r="N387" i="22"/>
  <c r="Z387" i="22" s="1"/>
  <c r="J387" i="22"/>
  <c r="F387" i="22"/>
  <c r="R395" i="22"/>
  <c r="N395" i="22"/>
  <c r="J395" i="22"/>
  <c r="F395" i="22"/>
  <c r="W419" i="22"/>
  <c r="V419" i="22"/>
  <c r="Y394" i="22"/>
  <c r="F394" i="22" s="1"/>
  <c r="F373" i="22"/>
  <c r="R373" i="22"/>
  <c r="N373" i="22"/>
  <c r="J373" i="22"/>
  <c r="W411" i="22"/>
  <c r="V411" i="22"/>
  <c r="W375" i="22"/>
  <c r="X375" i="22" s="1"/>
  <c r="V375" i="22"/>
  <c r="W268" i="22"/>
  <c r="V260" i="22"/>
  <c r="W260" i="22" s="1"/>
  <c r="V305" i="22"/>
  <c r="G333" i="22"/>
  <c r="W343" i="22"/>
  <c r="X343" i="22" s="1"/>
  <c r="V343" i="22"/>
  <c r="W389" i="22"/>
  <c r="X389" i="22" s="1"/>
  <c r="V389" i="22"/>
  <c r="W368" i="22"/>
  <c r="X368" i="22" s="1"/>
  <c r="V368" i="22"/>
  <c r="V370" i="22" s="1"/>
  <c r="W370" i="22" s="1"/>
  <c r="W350" i="22"/>
  <c r="X350" i="22" s="1"/>
  <c r="V350" i="22"/>
  <c r="V356" i="22" s="1"/>
  <c r="W356" i="22" s="1"/>
  <c r="O333" i="22"/>
  <c r="W344" i="22"/>
  <c r="X344" i="22" s="1"/>
  <c r="V344" i="22"/>
  <c r="V336" i="22"/>
  <c r="W336" i="22"/>
  <c r="X336" i="22" s="1"/>
  <c r="Y413" i="22"/>
  <c r="F413" i="22" s="1"/>
  <c r="F397" i="22"/>
  <c r="S296" i="22"/>
  <c r="Y412" i="22"/>
  <c r="J380" i="22"/>
  <c r="F380" i="22"/>
  <c r="R380" i="22"/>
  <c r="N380" i="22"/>
  <c r="V326" i="22"/>
  <c r="W326" i="22" s="1"/>
  <c r="U296" i="22"/>
  <c r="I333" i="22"/>
  <c r="Q333" i="22"/>
  <c r="M333" i="22"/>
  <c r="AB362" i="22"/>
  <c r="U415" i="22"/>
  <c r="Q415" i="22"/>
  <c r="M415" i="22"/>
  <c r="I415" i="22"/>
  <c r="U443" i="22"/>
  <c r="Q443" i="22"/>
  <c r="M443" i="22"/>
  <c r="I443" i="22"/>
  <c r="U399" i="22"/>
  <c r="Q399" i="22"/>
  <c r="M399" i="22"/>
  <c r="I399" i="22"/>
  <c r="U377" i="22"/>
  <c r="Q377" i="22"/>
  <c r="I377" i="22"/>
  <c r="M377" i="22"/>
  <c r="U385" i="22"/>
  <c r="Q385" i="22"/>
  <c r="M385" i="22"/>
  <c r="I385" i="22"/>
  <c r="U392" i="22"/>
  <c r="Q392" i="22"/>
  <c r="M392" i="22"/>
  <c r="I392" i="22"/>
  <c r="AB348" i="22"/>
  <c r="AB355" i="22"/>
  <c r="AB340" i="22"/>
  <c r="AB396" i="22"/>
  <c r="AB387" i="22"/>
  <c r="AB350" i="22"/>
  <c r="AB338" i="22"/>
  <c r="AB357" i="22"/>
  <c r="AB360" i="22"/>
  <c r="AB366" i="22"/>
  <c r="AB333" i="22"/>
  <c r="AB319" i="22"/>
  <c r="AB312" i="22"/>
  <c r="AB343" i="22"/>
  <c r="AB346" i="22"/>
  <c r="AB354" i="22"/>
  <c r="AB365" i="22"/>
  <c r="AB388" i="22"/>
  <c r="AB326" i="22"/>
  <c r="AB401" i="22"/>
  <c r="AB378" i="22"/>
  <c r="AB305" i="22"/>
  <c r="AB367" i="22"/>
  <c r="AB406" i="22"/>
  <c r="AB352" i="22"/>
  <c r="AB344" i="22"/>
  <c r="AB368" i="22"/>
  <c r="AB336" i="22"/>
  <c r="AB347" i="22"/>
  <c r="AB398" i="22"/>
  <c r="AB390" i="22"/>
  <c r="AB382" i="22"/>
  <c r="AB376" i="22"/>
  <c r="AB374" i="22"/>
  <c r="X443" i="22"/>
  <c r="X425" i="22"/>
  <c r="Y440" i="22"/>
  <c r="Y441" i="22" s="1"/>
  <c r="X403" i="22"/>
  <c r="Z406" i="22"/>
  <c r="X424" i="22"/>
  <c r="X383" i="22"/>
  <c r="X419" i="22"/>
  <c r="Z398" i="22"/>
  <c r="Z390" i="22"/>
  <c r="Y434" i="22"/>
  <c r="Y429" i="22"/>
  <c r="X392" i="22"/>
  <c r="Z382" i="22"/>
  <c r="Y414" i="22"/>
  <c r="X377" i="22"/>
  <c r="X415" i="22"/>
  <c r="X384" i="22"/>
  <c r="Y428" i="22"/>
  <c r="X391" i="22"/>
  <c r="X427" i="22"/>
  <c r="Y426" i="22"/>
  <c r="Z396" i="22"/>
  <c r="Y410" i="22"/>
  <c r="Z374" i="22"/>
  <c r="Y436" i="22"/>
  <c r="X399" i="22"/>
  <c r="X435" i="22"/>
  <c r="Y431" i="22"/>
  <c r="X433" i="22"/>
  <c r="Z401" i="22"/>
  <c r="Z378" i="22"/>
  <c r="X402" i="22"/>
  <c r="X404" i="22"/>
  <c r="Z376" i="22"/>
  <c r="Z388" i="22"/>
  <c r="Y432" i="22"/>
  <c r="Y422" i="22"/>
  <c r="X385" i="22"/>
  <c r="AB405" i="22"/>
  <c r="X405" i="22"/>
  <c r="X438" i="22"/>
  <c r="X411" i="22"/>
  <c r="Z319" i="22"/>
  <c r="Z352" i="22"/>
  <c r="Z344" i="22"/>
  <c r="Z368" i="22"/>
  <c r="Z333" i="22"/>
  <c r="Z312" i="22"/>
  <c r="Z336" i="22"/>
  <c r="Z347" i="22"/>
  <c r="Z343" i="22"/>
  <c r="Z346" i="22"/>
  <c r="Z354" i="22"/>
  <c r="Z340" i="22"/>
  <c r="Z360" i="22"/>
  <c r="Z365" i="22"/>
  <c r="Z305" i="22"/>
  <c r="Z357" i="22"/>
  <c r="Z348" i="22"/>
  <c r="Z355" i="22"/>
  <c r="Z350" i="22"/>
  <c r="Z326" i="22"/>
  <c r="Z358" i="22"/>
  <c r="Z362" i="22"/>
  <c r="Z366" i="22"/>
  <c r="Z338" i="22"/>
  <c r="Z367" i="22"/>
  <c r="AB260" i="22"/>
  <c r="X363" i="22"/>
  <c r="X370" i="22"/>
  <c r="X356" i="22"/>
  <c r="X349" i="22"/>
  <c r="X342" i="22"/>
  <c r="Z260" i="22"/>
  <c r="V342" i="22" l="1"/>
  <c r="G370" i="22"/>
  <c r="V380" i="22"/>
  <c r="W380" i="22"/>
  <c r="X380" i="22" s="1"/>
  <c r="W373" i="22"/>
  <c r="X373" i="22" s="1"/>
  <c r="V373" i="22"/>
  <c r="V387" i="22"/>
  <c r="V393" i="22" s="1"/>
  <c r="W393" i="22" s="1"/>
  <c r="W387" i="22"/>
  <c r="X387" i="22" s="1"/>
  <c r="V349" i="22"/>
  <c r="W349" i="22" s="1"/>
  <c r="K370" i="22"/>
  <c r="V394" i="22"/>
  <c r="W394" i="22"/>
  <c r="X394" i="22" s="1"/>
  <c r="Y418" i="22"/>
  <c r="J412" i="22"/>
  <c r="F412" i="22"/>
  <c r="R412" i="22"/>
  <c r="N412" i="22"/>
  <c r="O370" i="22"/>
  <c r="V397" i="22"/>
  <c r="W397" i="22"/>
  <c r="X397" i="22" s="1"/>
  <c r="S333" i="22"/>
  <c r="V395" i="22"/>
  <c r="W395" i="22"/>
  <c r="X395" i="22" s="1"/>
  <c r="Y417" i="22"/>
  <c r="F417" i="22" s="1"/>
  <c r="J410" i="22"/>
  <c r="F410" i="22"/>
  <c r="N410" i="22"/>
  <c r="V413" i="22"/>
  <c r="W413" i="22"/>
  <c r="X413" i="22" s="1"/>
  <c r="W305" i="22"/>
  <c r="V297" i="22"/>
  <c r="W297" i="22" s="1"/>
  <c r="Q370" i="22"/>
  <c r="M370" i="22"/>
  <c r="I370" i="22"/>
  <c r="U333" i="22"/>
  <c r="AB415" i="22"/>
  <c r="U429" i="22"/>
  <c r="Q429" i="22"/>
  <c r="M429" i="22"/>
  <c r="I429" i="22"/>
  <c r="U422" i="22"/>
  <c r="Q422" i="22"/>
  <c r="M422" i="22"/>
  <c r="I422" i="22"/>
  <c r="U414" i="22"/>
  <c r="I414" i="22"/>
  <c r="Q414" i="22"/>
  <c r="M414" i="22"/>
  <c r="U436" i="22"/>
  <c r="Q436" i="22"/>
  <c r="M436" i="22"/>
  <c r="I436" i="22"/>
  <c r="AB356" i="22"/>
  <c r="AB363" i="22"/>
  <c r="AB427" i="22"/>
  <c r="AB375" i="22"/>
  <c r="AB402" i="22"/>
  <c r="AB373" i="22"/>
  <c r="AB342" i="22"/>
  <c r="AB385" i="22"/>
  <c r="X393" i="22"/>
  <c r="AB397" i="22"/>
  <c r="AB424" i="22"/>
  <c r="AB433" i="22"/>
  <c r="AB399" i="22"/>
  <c r="AB384" i="22"/>
  <c r="AB383" i="22"/>
  <c r="AB370" i="22"/>
  <c r="AB411" i="22"/>
  <c r="AB391" i="22"/>
  <c r="AB392" i="22"/>
  <c r="AB425" i="22"/>
  <c r="AB438" i="22"/>
  <c r="AB381" i="22"/>
  <c r="AB435" i="22"/>
  <c r="AB404" i="22"/>
  <c r="AB377" i="22"/>
  <c r="AB419" i="22"/>
  <c r="AB395" i="22"/>
  <c r="AB403" i="22"/>
  <c r="AB394" i="22"/>
  <c r="AB389" i="22"/>
  <c r="AB380" i="22"/>
  <c r="AB413" i="22"/>
  <c r="AB443" i="22"/>
  <c r="AB349" i="22"/>
  <c r="Z384" i="22"/>
  <c r="Z375" i="22"/>
  <c r="Z402" i="22"/>
  <c r="Z383" i="22"/>
  <c r="Z435" i="22"/>
  <c r="X436" i="22"/>
  <c r="Z415" i="22"/>
  <c r="Z380" i="22"/>
  <c r="X420" i="22"/>
  <c r="Z411" i="22"/>
  <c r="X426" i="22"/>
  <c r="Z443" i="22"/>
  <c r="Z405" i="22"/>
  <c r="Z438" i="22"/>
  <c r="X407" i="22"/>
  <c r="Z391" i="22"/>
  <c r="Z392" i="22"/>
  <c r="Z397" i="22"/>
  <c r="Z419" i="22"/>
  <c r="Z425" i="22"/>
  <c r="X442" i="22"/>
  <c r="Z404" i="22"/>
  <c r="Z394" i="22"/>
  <c r="X400" i="22"/>
  <c r="X421" i="22"/>
  <c r="Z395" i="22"/>
  <c r="X439" i="22"/>
  <c r="Z377" i="22"/>
  <c r="Z413" i="22"/>
  <c r="X440" i="22"/>
  <c r="Z381" i="22"/>
  <c r="X422" i="22"/>
  <c r="X432" i="22"/>
  <c r="X428" i="22"/>
  <c r="X429" i="22"/>
  <c r="X434" i="22"/>
  <c r="Z403" i="22"/>
  <c r="Z385" i="22"/>
  <c r="X441" i="22"/>
  <c r="X386" i="22"/>
  <c r="Z433" i="22"/>
  <c r="X431" i="22"/>
  <c r="Z399" i="22"/>
  <c r="Z373" i="22"/>
  <c r="X379" i="22"/>
  <c r="Z389" i="22"/>
  <c r="Z427" i="22"/>
  <c r="X414" i="22"/>
  <c r="Z424" i="22"/>
  <c r="Z349" i="22"/>
  <c r="Z363" i="22"/>
  <c r="Z370" i="22"/>
  <c r="Z356" i="22"/>
  <c r="Z342" i="22"/>
  <c r="AB297" i="22"/>
  <c r="Z297" i="22"/>
  <c r="N418" i="22" l="1"/>
  <c r="J418" i="22"/>
  <c r="F418" i="22"/>
  <c r="V379" i="22"/>
  <c r="G407" i="22"/>
  <c r="W412" i="22"/>
  <c r="X412" i="22" s="1"/>
  <c r="V412" i="22"/>
  <c r="O444" i="22" s="1"/>
  <c r="V400" i="22"/>
  <c r="W400" i="22" s="1"/>
  <c r="W410" i="22"/>
  <c r="X410" i="22" s="1"/>
  <c r="V410" i="22"/>
  <c r="O407" i="22"/>
  <c r="V386" i="22"/>
  <c r="W386" i="22" s="1"/>
  <c r="K407" i="22"/>
  <c r="S370" i="22"/>
  <c r="V417" i="22"/>
  <c r="W417" i="22"/>
  <c r="X417" i="22" s="1"/>
  <c r="W342" i="22"/>
  <c r="V334" i="22"/>
  <c r="W334" i="22" s="1"/>
  <c r="M407" i="22"/>
  <c r="I407" i="22"/>
  <c r="U370" i="22"/>
  <c r="Q407" i="22"/>
  <c r="AB428" i="22"/>
  <c r="AB393" i="22"/>
  <c r="AB379" i="22"/>
  <c r="AB407" i="22"/>
  <c r="AB440" i="22"/>
  <c r="AB418" i="22"/>
  <c r="AB426" i="22"/>
  <c r="AB400" i="22"/>
  <c r="Z393" i="22"/>
  <c r="AB412" i="22"/>
  <c r="AB422" i="22"/>
  <c r="AB421" i="22"/>
  <c r="AB431" i="22"/>
  <c r="AB441" i="22"/>
  <c r="AB439" i="22"/>
  <c r="AB442" i="22"/>
  <c r="AB386" i="22"/>
  <c r="AB436" i="22"/>
  <c r="AB429" i="22"/>
  <c r="AB420" i="22"/>
  <c r="AB434" i="22"/>
  <c r="AB432" i="22"/>
  <c r="AB410" i="22"/>
  <c r="AB414" i="22"/>
  <c r="AB417" i="22"/>
  <c r="X444" i="22"/>
  <c r="X430" i="22"/>
  <c r="Z426" i="22"/>
  <c r="Z386" i="22"/>
  <c r="Z442" i="22"/>
  <c r="Z434" i="22"/>
  <c r="Z431" i="22"/>
  <c r="X437" i="22"/>
  <c r="Z412" i="22"/>
  <c r="Z432" i="22"/>
  <c r="Z439" i="22"/>
  <c r="Z429" i="22"/>
  <c r="Z441" i="22"/>
  <c r="Z400" i="22"/>
  <c r="Z440" i="22"/>
  <c r="Z414" i="22"/>
  <c r="X416" i="22"/>
  <c r="Z410" i="22"/>
  <c r="Z420" i="22"/>
  <c r="Z418" i="22"/>
  <c r="Z379" i="22"/>
  <c r="Z428" i="22"/>
  <c r="Z422" i="22"/>
  <c r="Z421" i="22"/>
  <c r="Z407" i="22"/>
  <c r="Z436" i="22"/>
  <c r="Z417" i="22"/>
  <c r="X423" i="22"/>
  <c r="AB334" i="22"/>
  <c r="Z334" i="22"/>
  <c r="S407" i="22" l="1"/>
  <c r="W379" i="22"/>
  <c r="V371" i="22"/>
  <c r="W371" i="22" s="1"/>
  <c r="V418" i="22"/>
  <c r="K444" i="22" s="1"/>
  <c r="W418" i="22"/>
  <c r="X418" i="22" s="1"/>
  <c r="V416" i="22"/>
  <c r="G444" i="22"/>
  <c r="S444" i="22" s="1"/>
  <c r="U407" i="22"/>
  <c r="M444" i="22"/>
  <c r="I444" i="22"/>
  <c r="Q444" i="22"/>
  <c r="AB416" i="22"/>
  <c r="AB430" i="22"/>
  <c r="AB444" i="22"/>
  <c r="AB423" i="22"/>
  <c r="Z430" i="22"/>
  <c r="AB437" i="22"/>
  <c r="Z371" i="22"/>
  <c r="AB371" i="22"/>
  <c r="Z423" i="22"/>
  <c r="Z444" i="22"/>
  <c r="Z437" i="22"/>
  <c r="Z416" i="22"/>
  <c r="W416" i="22" l="1"/>
  <c r="V423" i="22"/>
  <c r="W423" i="22" s="1"/>
  <c r="U444" i="22"/>
  <c r="Z408" i="22"/>
  <c r="AB408" i="22"/>
  <c r="V408" i="22" l="1"/>
  <c r="W408" i="22" s="1"/>
</calcChain>
</file>

<file path=xl/sharedStrings.xml><?xml version="1.0" encoding="utf-8"?>
<sst xmlns="http://schemas.openxmlformats.org/spreadsheetml/2006/main" count="576" uniqueCount="103">
  <si>
    <t xml:space="preserve"> </t>
  </si>
  <si>
    <t>Дата</t>
  </si>
  <si>
    <t xml:space="preserve">% </t>
  </si>
  <si>
    <t>Тоннаж</t>
  </si>
  <si>
    <t>ПМ</t>
  </si>
  <si>
    <t>КПШ</t>
  </si>
  <si>
    <t>Нагрузка</t>
  </si>
  <si>
    <t>Упражнения</t>
  </si>
  <si>
    <t>Коэф. тяжести (одно-/много - суставное упражнение)</t>
  </si>
  <si>
    <t>Вес</t>
  </si>
  <si>
    <t>Пов</t>
  </si>
  <si>
    <t>Под</t>
  </si>
  <si>
    <t>Сред.вес</t>
  </si>
  <si>
    <t>Время</t>
  </si>
  <si>
    <t>Средняя</t>
  </si>
  <si>
    <t>Инт. Фунт</t>
  </si>
  <si>
    <t>Коэф. воздействия на организм(одно-/много - суставное упражнение)</t>
  </si>
  <si>
    <t>2 Включить поддержку макросов</t>
  </si>
  <si>
    <t>Сила</t>
  </si>
  <si>
    <t>Выносливость</t>
  </si>
  <si>
    <t>Ctrl+y</t>
  </si>
  <si>
    <t>Ctrl+q</t>
  </si>
  <si>
    <t>Ctrl+u</t>
  </si>
  <si>
    <t>Инт.Отн</t>
  </si>
  <si>
    <t>Инт.O</t>
  </si>
  <si>
    <t>http://vk.com/sk1men</t>
  </si>
  <si>
    <t>http://vk.com/1astmanstanding</t>
  </si>
  <si>
    <t>Головинский Дмитрий</t>
  </si>
  <si>
    <t xml:space="preserve">Бондаренко Дмитрий </t>
  </si>
  <si>
    <t>ао</t>
  </si>
  <si>
    <t>а1</t>
  </si>
  <si>
    <t>а2</t>
  </si>
  <si>
    <t>а3</t>
  </si>
  <si>
    <t>а4</t>
  </si>
  <si>
    <t>а5</t>
  </si>
  <si>
    <t>Автор</t>
  </si>
  <si>
    <t/>
  </si>
  <si>
    <t>Очистка данных в рамках одного микроцикла в листе "5 в неделю" (установить курсор на вес первого упражнения микроцикла)</t>
  </si>
  <si>
    <t>Вывод данных по одному упражнению в листе "5 в неделю" (установить курсор на название упражнения)</t>
  </si>
  <si>
    <t>Скрытие тренировочного дня  в листе "5 в неделю" (установить курсор в любое место первой строки тренировочного дня)</t>
  </si>
  <si>
    <t>1 Выключить фоновое обнаружение ошибок (Файл-Параметры-Формулы-Обнаружение ошибок (снять галку))</t>
  </si>
  <si>
    <t>Показатели</t>
  </si>
  <si>
    <t>Средний вес вычисляется как отношение тоннажа и КПШ</t>
  </si>
  <si>
    <t>Интенсивность относительная вычисляется отношением среднего веса штанги и ПМ атлета в данном упражнении</t>
  </si>
  <si>
    <t>Интенсивность относительная за тренировку вычисляется по методу А. В. Черняка</t>
  </si>
  <si>
    <t>Время на тренировку расчитывается по методу Д. Бондаренко</t>
  </si>
  <si>
    <t>Группа ВК</t>
  </si>
  <si>
    <t>http://vk.com/lastmanstand1ng</t>
  </si>
  <si>
    <t>Множ</t>
  </si>
  <si>
    <t>Интенсивность по Г. Фунтикову расчитывается по соответствующему методу с правками Д. Бондаренко, учитывающими нагруженность упражнения</t>
  </si>
  <si>
    <t>Требования к атлету (см. инструкцию):</t>
  </si>
  <si>
    <t>2. Вес тела спортсмена 80 кг или более;</t>
  </si>
  <si>
    <t xml:space="preserve">3. Нормальное весоростовое соотношение. Отсутствие избыточного или явного недобора веса. </t>
  </si>
  <si>
    <t>4. Соблюдение спортивного режима;</t>
  </si>
  <si>
    <t>5. Отсутствие хронических заболеваний;</t>
  </si>
  <si>
    <t>6. Достаточный гормональный уровень.</t>
  </si>
  <si>
    <t>1. Уровень спортсмена высокий (МС-МСМК);</t>
  </si>
  <si>
    <t>Саморасчитывающийся цикл под силовой период атлета троеборца</t>
  </si>
  <si>
    <t>Процент корректировки:</t>
  </si>
  <si>
    <t>ПКТ</t>
  </si>
  <si>
    <t>Без ААС</t>
  </si>
  <si>
    <t>Курс ААС из орального препарата соло</t>
  </si>
  <si>
    <t>Курс из 2 препаратов (малые дозировки)</t>
  </si>
  <si>
    <t>-0,4 - 0,1</t>
  </si>
  <si>
    <t>0,2 - 0,5</t>
  </si>
  <si>
    <t>0,4 - 0,7</t>
  </si>
  <si>
    <t>0,6-1,1</t>
  </si>
  <si>
    <t>Присед</t>
  </si>
  <si>
    <t>Присед на груди</t>
  </si>
  <si>
    <t>Разгибания ног</t>
  </si>
  <si>
    <t>Наклоны</t>
  </si>
  <si>
    <t>Легкая</t>
  </si>
  <si>
    <t>Жим лежа</t>
  </si>
  <si>
    <t>Жим стоя</t>
  </si>
  <si>
    <t>Жим средним хватом</t>
  </si>
  <si>
    <t>Французский жим</t>
  </si>
  <si>
    <t>Разгибания на блоке</t>
  </si>
  <si>
    <t>Становая тяга</t>
  </si>
  <si>
    <t>Тяга на прямых ногах</t>
  </si>
  <si>
    <t>Присед в широкой постановке</t>
  </si>
  <si>
    <t>Сгибания ног</t>
  </si>
  <si>
    <t>Жим на наклонной</t>
  </si>
  <si>
    <t>Жим гантелей</t>
  </si>
  <si>
    <t>Бицепс стоя</t>
  </si>
  <si>
    <t>Уступающая тяга</t>
  </si>
  <si>
    <t>Жим с бруса 5 см</t>
  </si>
  <si>
    <t>Тяжелая</t>
  </si>
  <si>
    <t xml:space="preserve">       Микроцикл 1</t>
  </si>
  <si>
    <t xml:space="preserve">       Микроцикл 2</t>
  </si>
  <si>
    <t xml:space="preserve">       Микроцикл 3</t>
  </si>
  <si>
    <t xml:space="preserve">       Микроцикл 4</t>
  </si>
  <si>
    <t xml:space="preserve">       Микроцикл 5</t>
  </si>
  <si>
    <t xml:space="preserve">       Микроцикл 6</t>
  </si>
  <si>
    <t xml:space="preserve">       Микроцикл 12</t>
  </si>
  <si>
    <t xml:space="preserve">       Микроцикл 10</t>
  </si>
  <si>
    <t xml:space="preserve">       Микроцикл 8</t>
  </si>
  <si>
    <t xml:space="preserve">       Микроцикл 11</t>
  </si>
  <si>
    <t xml:space="preserve">       Микроцикл 9</t>
  </si>
  <si>
    <t xml:space="preserve">       Микроцикл 7</t>
  </si>
  <si>
    <t>Жим</t>
  </si>
  <si>
    <t>Тяга</t>
  </si>
  <si>
    <t>П+Т</t>
  </si>
  <si>
    <t>Соревнования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</si>
</sst>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h:mm;@"/>
    <numFmt numFmtId="166" formatCode="0.0%"/>
    <numFmt numFmtId="167" formatCode="0.0000"/>
    <numFmt numFmtId="168" formatCode="0.00000"/>
    <numFmt numFmtId="169" formatCode="ddd"/>
  </numFmts>
  <fonts count="2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 tint="-0.249977111117893"/>
      <name val="Calibri"/>
      <family val="2"/>
      <charset val="204"/>
      <scheme val="minor"/>
    </font>
    <font>
      <sz val="11"/>
      <color theme="3" tint="0.7999816888943144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u/>
      <sz val="8.8000000000000007"/>
      <color theme="1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1"/>
      <color rgb="FF3F3F3F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u/>
      <sz val="11"/>
      <name val="Calibri"/>
      <family val="2"/>
      <charset val="204"/>
      <scheme val="minor"/>
    </font>
    <font>
      <b/>
      <u/>
      <sz val="11"/>
      <name val="Calibri"/>
      <family val="2"/>
      <charset val="20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</patternFill>
    </fill>
    <fill>
      <patternFill patternType="solid">
        <fgColor rgb="FFF2F2F2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</fills>
  <borders count="4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7F7F7F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rgb="FF3F3F3F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rgb="FF7F7F7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medium">
        <color indexed="64"/>
      </right>
      <top style="thin">
        <color rgb="FF3F3F3F"/>
      </top>
      <bottom style="medium">
        <color indexed="64"/>
      </bottom>
      <diagonal/>
    </border>
    <border>
      <left/>
      <right/>
      <top style="thin">
        <color rgb="FF3F3F3F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13">
    <xf numFmtId="0" fontId="0" fillId="0" borderId="0"/>
    <xf numFmtId="0" fontId="2" fillId="5" borderId="0" applyNumberFormat="0" applyBorder="0" applyAlignment="0" applyProtection="0"/>
    <xf numFmtId="0" fontId="5" fillId="0" borderId="14" applyNumberFormat="0" applyFill="0" applyAlignment="0" applyProtection="0"/>
    <xf numFmtId="0" fontId="6" fillId="6" borderId="16" applyNumberFormat="0" applyAlignment="0" applyProtection="0"/>
    <xf numFmtId="0" fontId="7" fillId="6" borderId="15" applyNumberFormat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4" fillId="9" borderId="0" applyNumberFormat="0" applyBorder="0" applyAlignment="0" applyProtection="0"/>
    <xf numFmtId="0" fontId="2" fillId="10" borderId="0" applyNumberFormat="0" applyBorder="0" applyAlignment="0" applyProtection="0"/>
    <xf numFmtId="0" fontId="4" fillId="11" borderId="0" applyNumberFormat="0" applyBorder="0" applyAlignment="0" applyProtection="0"/>
    <xf numFmtId="9" fontId="4" fillId="0" borderId="0" applyFont="0" applyFill="0" applyBorder="0" applyAlignment="0" applyProtection="0"/>
    <xf numFmtId="1" fontId="1" fillId="13" borderId="0" applyFont="0" applyBorder="0">
      <alignment horizontal="left" vertical="top"/>
    </xf>
    <xf numFmtId="0" fontId="21" fillId="0" borderId="0" applyNumberFormat="0" applyFill="0" applyBorder="0" applyAlignment="0" applyProtection="0">
      <alignment vertical="top"/>
      <protection locked="0"/>
    </xf>
  </cellStyleXfs>
  <cellXfs count="330">
    <xf numFmtId="0" fontId="0" fillId="0" borderId="0" xfId="0"/>
    <xf numFmtId="0" fontId="0" fillId="0" borderId="0" xfId="0" applyBorder="1"/>
    <xf numFmtId="0" fontId="0" fillId="0" borderId="0" xfId="0" applyFill="1" applyBorder="1"/>
    <xf numFmtId="0" fontId="4" fillId="0" borderId="0" xfId="7" applyFont="1" applyFill="1" applyBorder="1" applyAlignment="1">
      <alignment horizontal="left" vertical="top"/>
    </xf>
    <xf numFmtId="0" fontId="0" fillId="0" borderId="0" xfId="0" applyNumberFormat="1" applyBorder="1"/>
    <xf numFmtId="9" fontId="0" fillId="0" borderId="0" xfId="0" applyNumberFormat="1" applyBorder="1"/>
    <xf numFmtId="0" fontId="4" fillId="0" borderId="0" xfId="6" applyFont="1" applyFill="1" applyBorder="1" applyAlignment="1">
      <alignment horizontal="left" vertical="top"/>
    </xf>
    <xf numFmtId="0" fontId="4" fillId="0" borderId="0" xfId="5" applyFont="1" applyFill="1" applyBorder="1" applyAlignment="1">
      <alignment horizontal="left" vertical="top"/>
    </xf>
    <xf numFmtId="0" fontId="4" fillId="0" borderId="0" xfId="5" applyFont="1" applyFill="1" applyBorder="1" applyAlignment="1">
      <alignment horizontal="center" vertical="top"/>
    </xf>
    <xf numFmtId="0" fontId="2" fillId="0" borderId="0" xfId="0" applyFont="1"/>
    <xf numFmtId="9" fontId="4" fillId="0" borderId="0" xfId="7" applyNumberFormat="1" applyFont="1" applyFill="1" applyBorder="1" applyAlignment="1">
      <alignment horizontal="left" vertical="top"/>
    </xf>
    <xf numFmtId="164" fontId="4" fillId="0" borderId="0" xfId="5" applyNumberFormat="1" applyFont="1" applyFill="1" applyBorder="1" applyAlignment="1">
      <alignment horizontal="left" vertical="top"/>
    </xf>
    <xf numFmtId="1" fontId="0" fillId="0" borderId="0" xfId="0" applyNumberFormat="1" applyFont="1" applyFill="1" applyBorder="1" applyAlignment="1">
      <alignment horizontal="left" vertical="top"/>
    </xf>
    <xf numFmtId="1" fontId="4" fillId="0" borderId="0" xfId="5" applyNumberFormat="1" applyFont="1" applyFill="1" applyBorder="1" applyAlignment="1">
      <alignment horizontal="left" vertical="top"/>
    </xf>
    <xf numFmtId="9" fontId="0" fillId="0" borderId="0" xfId="0" applyNumberFormat="1" applyFont="1" applyFill="1" applyBorder="1" applyAlignment="1">
      <alignment horizontal="left" vertical="top"/>
    </xf>
    <xf numFmtId="2" fontId="7" fillId="0" borderId="0" xfId="4" applyNumberFormat="1" applyFill="1" applyBorder="1" applyAlignment="1">
      <alignment horizontal="center" vertical="top"/>
    </xf>
    <xf numFmtId="1" fontId="4" fillId="4" borderId="7" xfId="7" applyNumberFormat="1" applyFont="1" applyFill="1" applyBorder="1" applyAlignment="1" applyProtection="1">
      <alignment horizontal="left" vertical="top"/>
      <protection hidden="1"/>
    </xf>
    <xf numFmtId="1" fontId="4" fillId="13" borderId="0" xfId="7" applyNumberFormat="1" applyFont="1" applyFill="1" applyBorder="1" applyAlignment="1" applyProtection="1">
      <alignment horizontal="left" vertical="top"/>
      <protection hidden="1"/>
    </xf>
    <xf numFmtId="1" fontId="4" fillId="4" borderId="0" xfId="7" applyNumberFormat="1" applyFont="1" applyFill="1" applyBorder="1" applyAlignment="1" applyProtection="1">
      <alignment horizontal="left" vertical="top"/>
      <protection hidden="1"/>
    </xf>
    <xf numFmtId="1" fontId="4" fillId="2" borderId="7" xfId="7" applyNumberFormat="1" applyFont="1" applyFill="1" applyBorder="1" applyAlignment="1" applyProtection="1">
      <alignment horizontal="left" vertical="top"/>
      <protection hidden="1"/>
    </xf>
    <xf numFmtId="1" fontId="4" fillId="2" borderId="0" xfId="7" applyNumberFormat="1" applyFont="1" applyFill="1" applyBorder="1" applyAlignment="1" applyProtection="1">
      <alignment horizontal="left" vertical="top"/>
      <protection hidden="1"/>
    </xf>
    <xf numFmtId="1" fontId="6" fillId="6" borderId="36" xfId="3" applyNumberFormat="1" applyBorder="1" applyAlignment="1" applyProtection="1">
      <alignment horizontal="left" vertical="top"/>
      <protection hidden="1"/>
    </xf>
    <xf numFmtId="9" fontId="4" fillId="0" borderId="0" xfId="7" applyNumberFormat="1" applyFont="1" applyFill="1" applyBorder="1" applyAlignment="1" applyProtection="1">
      <alignment horizontal="left"/>
      <protection hidden="1"/>
    </xf>
    <xf numFmtId="0" fontId="0" fillId="0" borderId="0" xfId="0" applyFill="1" applyBorder="1" applyProtection="1">
      <protection hidden="1"/>
    </xf>
    <xf numFmtId="0" fontId="0" fillId="0" borderId="0" xfId="0" applyProtection="1">
      <protection hidden="1"/>
    </xf>
    <xf numFmtId="168" fontId="0" fillId="0" borderId="0" xfId="0" applyNumberFormat="1" applyProtection="1">
      <protection hidden="1"/>
    </xf>
    <xf numFmtId="167" fontId="0" fillId="0" borderId="0" xfId="0" applyNumberFormat="1" applyProtection="1">
      <protection hidden="1"/>
    </xf>
    <xf numFmtId="0" fontId="0" fillId="0" borderId="0" xfId="0" applyFill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NumberFormat="1" applyBorder="1" applyProtection="1">
      <protection hidden="1"/>
    </xf>
    <xf numFmtId="49" fontId="1" fillId="0" borderId="0" xfId="0" applyNumberFormat="1" applyFont="1" applyBorder="1" applyAlignment="1" applyProtection="1">
      <alignment horizontal="center"/>
      <protection hidden="1"/>
    </xf>
    <xf numFmtId="9" fontId="0" fillId="0" borderId="0" xfId="0" applyNumberFormat="1" applyBorder="1" applyProtection="1">
      <protection hidden="1"/>
    </xf>
    <xf numFmtId="2" fontId="0" fillId="0" borderId="0" xfId="0" applyNumberFormat="1" applyFill="1" applyAlignment="1" applyProtection="1">
      <alignment horizontal="left"/>
      <protection hidden="1"/>
    </xf>
    <xf numFmtId="2" fontId="0" fillId="0" borderId="0" xfId="0" applyNumberFormat="1" applyBorder="1" applyAlignment="1" applyProtection="1">
      <alignment horizontal="left"/>
      <protection hidden="1"/>
    </xf>
    <xf numFmtId="1" fontId="13" fillId="10" borderId="7" xfId="8" applyNumberFormat="1" applyFont="1" applyBorder="1" applyAlignment="1" applyProtection="1">
      <alignment vertical="top"/>
      <protection hidden="1"/>
    </xf>
    <xf numFmtId="1" fontId="14" fillId="10" borderId="7" xfId="8" applyNumberFormat="1" applyFont="1" applyBorder="1" applyAlignment="1" applyProtection="1">
      <alignment vertical="top"/>
      <protection hidden="1"/>
    </xf>
    <xf numFmtId="164" fontId="15" fillId="10" borderId="7" xfId="8" applyNumberFormat="1" applyFont="1" applyBorder="1" applyAlignment="1" applyProtection="1">
      <alignment vertical="top"/>
      <protection hidden="1"/>
    </xf>
    <xf numFmtId="165" fontId="13" fillId="10" borderId="6" xfId="8" applyNumberFormat="1" applyFont="1" applyBorder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8" fillId="12" borderId="3" xfId="0" applyFont="1" applyFill="1" applyBorder="1" applyAlignment="1" applyProtection="1">
      <alignment horizontal="center" vertical="top"/>
      <protection hidden="1"/>
    </xf>
    <xf numFmtId="0" fontId="8" fillId="12" borderId="0" xfId="0" applyFont="1" applyFill="1" applyBorder="1" applyAlignment="1" applyProtection="1">
      <alignment horizontal="center" vertical="top"/>
      <protection hidden="1"/>
    </xf>
    <xf numFmtId="0" fontId="8" fillId="12" borderId="32" xfId="0" applyFont="1" applyFill="1" applyBorder="1" applyAlignment="1" applyProtection="1">
      <alignment horizontal="center" vertical="top"/>
      <protection hidden="1"/>
    </xf>
    <xf numFmtId="0" fontId="8" fillId="12" borderId="0" xfId="0" applyFont="1" applyFill="1" applyBorder="1" applyAlignment="1" applyProtection="1">
      <alignment horizontal="left" vertical="top"/>
      <protection hidden="1"/>
    </xf>
    <xf numFmtId="164" fontId="7" fillId="6" borderId="33" xfId="4" applyNumberFormat="1" applyBorder="1" applyAlignment="1" applyProtection="1">
      <alignment horizontal="center" vertical="top"/>
      <protection hidden="1"/>
    </xf>
    <xf numFmtId="0" fontId="8" fillId="12" borderId="34" xfId="0" applyFont="1" applyFill="1" applyBorder="1" applyAlignment="1" applyProtection="1">
      <alignment horizontal="left" vertical="top"/>
      <protection hidden="1"/>
    </xf>
    <xf numFmtId="0" fontId="8" fillId="12" borderId="4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0" fillId="4" borderId="8" xfId="0" applyFont="1" applyFill="1" applyBorder="1" applyAlignment="1" applyProtection="1">
      <alignment horizontal="left" vertical="top"/>
      <protection hidden="1"/>
    </xf>
    <xf numFmtId="1" fontId="0" fillId="4" borderId="7" xfId="0" applyNumberFormat="1" applyFont="1" applyFill="1" applyBorder="1" applyAlignment="1" applyProtection="1">
      <alignment horizontal="left" vertical="top"/>
      <protection hidden="1"/>
    </xf>
    <xf numFmtId="9" fontId="0" fillId="4" borderId="7" xfId="0" applyNumberFormat="1" applyFont="1" applyFill="1" applyBorder="1" applyAlignment="1" applyProtection="1">
      <alignment horizontal="left" vertical="top"/>
      <protection hidden="1"/>
    </xf>
    <xf numFmtId="0" fontId="4" fillId="4" borderId="7" xfId="7" applyFont="1" applyFill="1" applyBorder="1" applyAlignment="1" applyProtection="1">
      <alignment horizontal="left" vertical="top"/>
      <protection hidden="1"/>
    </xf>
    <xf numFmtId="1" fontId="4" fillId="4" borderId="6" xfId="7" applyNumberFormat="1" applyFont="1" applyFill="1" applyBorder="1" applyAlignment="1" applyProtection="1">
      <alignment horizontal="left" vertical="top"/>
      <protection hidden="1"/>
    </xf>
    <xf numFmtId="0" fontId="0" fillId="0" borderId="0" xfId="0" applyAlignment="1" applyProtection="1">
      <alignment horizontal="left"/>
      <protection hidden="1"/>
    </xf>
    <xf numFmtId="0" fontId="4" fillId="0" borderId="0" xfId="7" applyFont="1" applyFill="1" applyBorder="1" applyAlignment="1" applyProtection="1">
      <alignment horizontal="left" vertical="top"/>
      <protection hidden="1"/>
    </xf>
    <xf numFmtId="0" fontId="4" fillId="0" borderId="0" xfId="7" applyFont="1" applyFill="1" applyBorder="1" applyAlignment="1" applyProtection="1">
      <alignment horizontal="left"/>
      <protection hidden="1"/>
    </xf>
    <xf numFmtId="0" fontId="0" fillId="0" borderId="0" xfId="7" applyFont="1" applyFill="1" applyBorder="1" applyAlignment="1" applyProtection="1">
      <alignment horizontal="left"/>
      <protection hidden="1"/>
    </xf>
    <xf numFmtId="0" fontId="0" fillId="0" borderId="0" xfId="0" applyFont="1" applyFill="1" applyBorder="1" applyAlignment="1" applyProtection="1">
      <alignment horizontal="left"/>
      <protection hidden="1"/>
    </xf>
    <xf numFmtId="9" fontId="0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4" applyFill="1" applyBorder="1" applyAlignment="1" applyProtection="1">
      <alignment horizontal="left"/>
      <protection hidden="1"/>
    </xf>
    <xf numFmtId="0" fontId="0" fillId="13" borderId="5" xfId="0" applyFont="1" applyFill="1" applyBorder="1" applyAlignment="1" applyProtection="1">
      <alignment horizontal="left" vertical="top"/>
      <protection hidden="1"/>
    </xf>
    <xf numFmtId="1" fontId="0" fillId="13" borderId="0" xfId="0" applyNumberFormat="1" applyFont="1" applyFill="1" applyBorder="1" applyAlignment="1" applyProtection="1">
      <alignment horizontal="left" vertical="top"/>
      <protection hidden="1"/>
    </xf>
    <xf numFmtId="9" fontId="0" fillId="13" borderId="24" xfId="0" applyNumberFormat="1" applyFont="1" applyFill="1" applyBorder="1" applyAlignment="1" applyProtection="1">
      <alignment horizontal="left" vertical="top"/>
      <protection hidden="1"/>
    </xf>
    <xf numFmtId="0" fontId="4" fillId="13" borderId="0" xfId="7" applyFont="1" applyFill="1" applyBorder="1" applyAlignment="1" applyProtection="1">
      <alignment horizontal="left" vertical="top"/>
      <protection hidden="1"/>
    </xf>
    <xf numFmtId="1" fontId="4" fillId="13" borderId="4" xfId="7" applyNumberFormat="1" applyFont="1" applyFill="1" applyBorder="1" applyAlignment="1" applyProtection="1">
      <alignment horizontal="left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4" borderId="5" xfId="0" applyFont="1" applyFill="1" applyBorder="1" applyAlignment="1" applyProtection="1">
      <alignment horizontal="left" vertical="top"/>
      <protection hidden="1"/>
    </xf>
    <xf numFmtId="1" fontId="0" fillId="4" borderId="0" xfId="0" applyNumberFormat="1" applyFont="1" applyFill="1" applyBorder="1" applyAlignment="1" applyProtection="1">
      <alignment horizontal="left" vertical="top"/>
      <protection hidden="1"/>
    </xf>
    <xf numFmtId="9" fontId="0" fillId="4" borderId="24" xfId="0" applyNumberFormat="1" applyFont="1" applyFill="1" applyBorder="1" applyAlignment="1" applyProtection="1">
      <alignment horizontal="left" vertical="top"/>
      <protection hidden="1"/>
    </xf>
    <xf numFmtId="0" fontId="4" fillId="4" borderId="0" xfId="7" applyFont="1" applyFill="1" applyBorder="1" applyAlignment="1" applyProtection="1">
      <alignment horizontal="left" vertical="top"/>
      <protection hidden="1"/>
    </xf>
    <xf numFmtId="1" fontId="4" fillId="4" borderId="4" xfId="7" applyNumberFormat="1" applyFont="1" applyFill="1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left"/>
      <protection hidden="1"/>
    </xf>
    <xf numFmtId="9" fontId="0" fillId="4" borderId="0" xfId="0" applyNumberFormat="1" applyFont="1" applyFill="1" applyBorder="1" applyAlignment="1" applyProtection="1">
      <alignment horizontal="left" vertical="top"/>
      <protection hidden="1"/>
    </xf>
    <xf numFmtId="0" fontId="10" fillId="0" borderId="0" xfId="0" applyFont="1" applyFill="1" applyBorder="1" applyAlignment="1" applyProtection="1">
      <alignment horizontal="left"/>
      <protection hidden="1"/>
    </xf>
    <xf numFmtId="0" fontId="9" fillId="0" borderId="0" xfId="0" applyFont="1" applyAlignment="1" applyProtection="1">
      <alignment horizontal="left"/>
      <protection hidden="1"/>
    </xf>
    <xf numFmtId="0" fontId="10" fillId="0" borderId="0" xfId="7" applyFont="1" applyFill="1" applyBorder="1" applyAlignment="1" applyProtection="1">
      <alignment horizontal="left"/>
      <protection hidden="1"/>
    </xf>
    <xf numFmtId="0" fontId="2" fillId="0" borderId="0" xfId="7" applyFont="1" applyFill="1" applyBorder="1" applyAlignment="1" applyProtection="1">
      <alignment horizontal="left"/>
      <protection hidden="1"/>
    </xf>
    <xf numFmtId="0" fontId="5" fillId="0" borderId="0" xfId="2" applyFill="1" applyBorder="1" applyAlignment="1" applyProtection="1">
      <alignment horizontal="left"/>
      <protection hidden="1"/>
    </xf>
    <xf numFmtId="0" fontId="5" fillId="0" borderId="0" xfId="2" applyFill="1" applyBorder="1" applyProtection="1">
      <protection hidden="1"/>
    </xf>
    <xf numFmtId="0" fontId="6" fillId="6" borderId="37" xfId="3" applyNumberFormat="1" applyBorder="1" applyAlignment="1" applyProtection="1">
      <alignment horizontal="left" vertical="top"/>
      <protection hidden="1"/>
    </xf>
    <xf numFmtId="9" fontId="6" fillId="6" borderId="36" xfId="3" applyNumberFormat="1" applyBorder="1" applyAlignment="1" applyProtection="1">
      <alignment horizontal="left" vertical="top"/>
      <protection hidden="1"/>
    </xf>
    <xf numFmtId="164" fontId="6" fillId="6" borderId="36" xfId="3" applyNumberFormat="1" applyBorder="1" applyAlignment="1" applyProtection="1">
      <alignment horizontal="center" vertical="top"/>
      <protection hidden="1"/>
    </xf>
    <xf numFmtId="0" fontId="6" fillId="6" borderId="36" xfId="3" applyBorder="1" applyAlignment="1" applyProtection="1">
      <alignment horizontal="left" vertical="top"/>
      <protection hidden="1"/>
    </xf>
    <xf numFmtId="165" fontId="6" fillId="6" borderId="35" xfId="3" applyNumberFormat="1" applyBorder="1" applyAlignment="1" applyProtection="1">
      <alignment horizontal="left" vertical="top"/>
      <protection hidden="1"/>
    </xf>
    <xf numFmtId="0" fontId="10" fillId="0" borderId="0" xfId="7" applyNumberFormat="1" applyFont="1" applyFill="1" applyBorder="1" applyAlignment="1" applyProtection="1">
      <alignment horizontal="left" vertical="top"/>
      <protection hidden="1"/>
    </xf>
    <xf numFmtId="9" fontId="0" fillId="0" borderId="0" xfId="0" applyNumberFormat="1" applyFill="1" applyAlignment="1" applyProtection="1">
      <alignment horizontal="left"/>
      <protection hidden="1"/>
    </xf>
    <xf numFmtId="0" fontId="4" fillId="0" borderId="0" xfId="7" applyNumberFormat="1" applyFont="1" applyFill="1" applyBorder="1" applyAlignment="1" applyProtection="1">
      <alignment horizontal="left" vertical="top"/>
      <protection hidden="1"/>
    </xf>
    <xf numFmtId="0" fontId="4" fillId="0" borderId="0" xfId="5" applyFont="1" applyFill="1" applyBorder="1" applyAlignment="1" applyProtection="1">
      <alignment horizontal="left"/>
      <protection hidden="1"/>
    </xf>
    <xf numFmtId="9" fontId="4" fillId="0" borderId="0" xfId="5" applyNumberFormat="1" applyFont="1" applyFill="1" applyBorder="1" applyAlignment="1" applyProtection="1">
      <alignment horizontal="left"/>
      <protection hidden="1"/>
    </xf>
    <xf numFmtId="9" fontId="7" fillId="0" borderId="0" xfId="4" applyNumberFormat="1" applyFill="1" applyBorder="1" applyAlignment="1" applyProtection="1">
      <alignment horizontal="left"/>
      <protection hidden="1"/>
    </xf>
    <xf numFmtId="1" fontId="0" fillId="2" borderId="8" xfId="0" applyNumberFormat="1" applyFont="1" applyFill="1" applyBorder="1" applyAlignment="1" applyProtection="1">
      <alignment horizontal="left" vertical="top"/>
      <protection hidden="1"/>
    </xf>
    <xf numFmtId="1" fontId="4" fillId="2" borderId="7" xfId="5" applyNumberFormat="1" applyFont="1" applyFill="1" applyBorder="1" applyAlignment="1" applyProtection="1">
      <alignment horizontal="left" vertical="top"/>
      <protection hidden="1"/>
    </xf>
    <xf numFmtId="9" fontId="0" fillId="2" borderId="7" xfId="0" applyNumberFormat="1" applyFont="1" applyFill="1" applyBorder="1" applyAlignment="1" applyProtection="1">
      <alignment horizontal="left" vertical="top"/>
      <protection hidden="1"/>
    </xf>
    <xf numFmtId="0" fontId="4" fillId="2" borderId="7" xfId="7" applyFont="1" applyFill="1" applyBorder="1" applyAlignment="1" applyProtection="1">
      <alignment horizontal="left" vertical="top"/>
      <protection hidden="1"/>
    </xf>
    <xf numFmtId="1" fontId="4" fillId="2" borderId="6" xfId="7" applyNumberFormat="1" applyFont="1" applyFill="1" applyBorder="1" applyAlignment="1" applyProtection="1">
      <alignment horizontal="left" vertical="top"/>
      <protection hidden="1"/>
    </xf>
    <xf numFmtId="9" fontId="0" fillId="0" borderId="0" xfId="0" applyNumberFormat="1" applyProtection="1">
      <protection hidden="1"/>
    </xf>
    <xf numFmtId="0" fontId="10" fillId="0" borderId="0" xfId="0" applyFont="1" applyFill="1" applyAlignment="1" applyProtection="1">
      <alignment horizontal="left"/>
      <protection hidden="1"/>
    </xf>
    <xf numFmtId="9" fontId="0" fillId="0" borderId="0" xfId="0" applyNumberFormat="1" applyFill="1" applyBorder="1" applyAlignment="1" applyProtection="1">
      <alignment horizontal="left"/>
      <protection hidden="1"/>
    </xf>
    <xf numFmtId="1" fontId="0" fillId="4" borderId="5" xfId="0" applyNumberFormat="1" applyFont="1" applyFill="1" applyBorder="1" applyAlignment="1" applyProtection="1">
      <alignment horizontal="left" vertical="top"/>
      <protection hidden="1"/>
    </xf>
    <xf numFmtId="1" fontId="4" fillId="4" borderId="0" xfId="5" applyNumberFormat="1" applyFont="1" applyFill="1" applyBorder="1" applyAlignment="1" applyProtection="1">
      <alignment horizontal="left" vertical="top"/>
      <protection hidden="1"/>
    </xf>
    <xf numFmtId="0" fontId="0" fillId="0" borderId="0" xfId="5" applyFont="1" applyFill="1" applyBorder="1" applyAlignment="1" applyProtection="1">
      <alignment horizontal="left"/>
      <protection hidden="1"/>
    </xf>
    <xf numFmtId="1" fontId="0" fillId="2" borderId="5" xfId="0" applyNumberFormat="1" applyFont="1" applyFill="1" applyBorder="1" applyAlignment="1" applyProtection="1">
      <alignment horizontal="left" vertical="top"/>
      <protection hidden="1"/>
    </xf>
    <xf numFmtId="1" fontId="4" fillId="2" borderId="0" xfId="5" applyNumberFormat="1" applyFont="1" applyFill="1" applyBorder="1" applyAlignment="1" applyProtection="1">
      <alignment horizontal="left" vertical="top"/>
      <protection hidden="1"/>
    </xf>
    <xf numFmtId="9" fontId="0" fillId="2" borderId="24" xfId="0" applyNumberFormat="1" applyFont="1" applyFill="1" applyBorder="1" applyAlignment="1" applyProtection="1">
      <alignment horizontal="left" vertical="top"/>
      <protection hidden="1"/>
    </xf>
    <xf numFmtId="0" fontId="4" fillId="2" borderId="0" xfId="7" applyFont="1" applyFill="1" applyBorder="1" applyAlignment="1" applyProtection="1">
      <alignment horizontal="left" vertical="top"/>
      <protection hidden="1"/>
    </xf>
    <xf numFmtId="1" fontId="4" fillId="2" borderId="4" xfId="7" applyNumberFormat="1" applyFont="1" applyFill="1" applyBorder="1" applyAlignment="1" applyProtection="1">
      <alignment horizontal="left" vertical="top"/>
      <protection hidden="1"/>
    </xf>
    <xf numFmtId="0" fontId="0" fillId="0" borderId="0" xfId="0" applyBorder="1" applyAlignment="1" applyProtection="1">
      <alignment vertical="top"/>
      <protection hidden="1"/>
    </xf>
    <xf numFmtId="0" fontId="4" fillId="0" borderId="0" xfId="5" applyFont="1" applyFill="1" applyBorder="1" applyAlignment="1" applyProtection="1">
      <alignment horizontal="center"/>
      <protection hidden="1"/>
    </xf>
    <xf numFmtId="0" fontId="0" fillId="0" borderId="0" xfId="0" applyFont="1" applyFill="1" applyBorder="1" applyProtection="1">
      <protection hidden="1"/>
    </xf>
    <xf numFmtId="9" fontId="0" fillId="0" borderId="0" xfId="0" applyNumberFormat="1" applyFont="1" applyFill="1" applyBorder="1" applyProtection="1">
      <protection hidden="1"/>
    </xf>
    <xf numFmtId="0" fontId="7" fillId="0" borderId="0" xfId="4" applyFill="1" applyBorder="1" applyProtection="1">
      <protection hidden="1"/>
    </xf>
    <xf numFmtId="9" fontId="0" fillId="0" borderId="0" xfId="0" applyNumberFormat="1" applyFill="1" applyBorder="1" applyProtection="1">
      <protection hidden="1"/>
    </xf>
    <xf numFmtId="9" fontId="4" fillId="0" borderId="0" xfId="5" applyNumberFormat="1" applyFont="1" applyFill="1" applyBorder="1" applyAlignment="1" applyProtection="1">
      <alignment horizontal="center"/>
      <protection hidden="1"/>
    </xf>
    <xf numFmtId="9" fontId="7" fillId="0" borderId="0" xfId="4" applyNumberFormat="1" applyFill="1" applyBorder="1" applyProtection="1">
      <protection hidden="1"/>
    </xf>
    <xf numFmtId="9" fontId="0" fillId="2" borderId="0" xfId="0" applyNumberFormat="1" applyFont="1" applyFill="1" applyBorder="1" applyAlignment="1" applyProtection="1">
      <alignment horizontal="left" vertical="top"/>
      <protection hidden="1"/>
    </xf>
    <xf numFmtId="0" fontId="8" fillId="0" borderId="0" xfId="2" applyFont="1" applyFill="1" applyBorder="1" applyProtection="1">
      <protection hidden="1"/>
    </xf>
    <xf numFmtId="0" fontId="4" fillId="0" borderId="0" xfId="6" applyFont="1" applyFill="1" applyBorder="1" applyAlignment="1" applyProtection="1">
      <alignment horizontal="left" vertical="top"/>
      <protection hidden="1"/>
    </xf>
    <xf numFmtId="0" fontId="4" fillId="0" borderId="0" xfId="6" applyFont="1" applyFill="1" applyBorder="1" applyAlignment="1" applyProtection="1">
      <alignment horizontal="left"/>
      <protection hidden="1"/>
    </xf>
    <xf numFmtId="0" fontId="4" fillId="0" borderId="0" xfId="7" applyFont="1" applyFill="1" applyBorder="1" applyAlignment="1" applyProtection="1">
      <alignment horizontal="center"/>
      <protection hidden="1"/>
    </xf>
    <xf numFmtId="0" fontId="4" fillId="0" borderId="0" xfId="6" applyFont="1" applyFill="1" applyBorder="1" applyAlignment="1" applyProtection="1">
      <alignment horizontal="center"/>
      <protection hidden="1"/>
    </xf>
    <xf numFmtId="1" fontId="0" fillId="4" borderId="8" xfId="0" applyNumberFormat="1" applyFont="1" applyFill="1" applyBorder="1" applyAlignment="1" applyProtection="1">
      <alignment horizontal="left" vertical="top"/>
      <protection hidden="1"/>
    </xf>
    <xf numFmtId="1" fontId="0" fillId="13" borderId="5" xfId="0" applyNumberFormat="1" applyFont="1" applyFill="1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left" vertical="top"/>
      <protection hidden="1"/>
    </xf>
    <xf numFmtId="0" fontId="4" fillId="0" borderId="0" xfId="9" applyFont="1" applyFill="1" applyBorder="1" applyAlignment="1" applyProtection="1">
      <alignment horizontal="left" vertical="top"/>
      <protection hidden="1"/>
    </xf>
    <xf numFmtId="0" fontId="4" fillId="0" borderId="0" xfId="9" applyFont="1" applyFill="1" applyBorder="1" applyAlignment="1" applyProtection="1">
      <alignment horizontal="left"/>
      <protection hidden="1"/>
    </xf>
    <xf numFmtId="0" fontId="4" fillId="0" borderId="0" xfId="9" applyFont="1" applyFill="1" applyBorder="1" applyAlignment="1" applyProtection="1">
      <alignment horizontal="center"/>
      <protection hidden="1"/>
    </xf>
    <xf numFmtId="0" fontId="2" fillId="0" borderId="0" xfId="7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vertical="top"/>
      <protection hidden="1"/>
    </xf>
    <xf numFmtId="0" fontId="15" fillId="14" borderId="5" xfId="0" applyFont="1" applyFill="1" applyBorder="1" applyAlignment="1" applyProtection="1">
      <alignment vertical="top"/>
      <protection hidden="1"/>
    </xf>
    <xf numFmtId="1" fontId="15" fillId="14" borderId="0" xfId="0" applyNumberFormat="1" applyFont="1" applyFill="1" applyBorder="1" applyAlignment="1" applyProtection="1">
      <alignment vertical="top"/>
      <protection hidden="1"/>
    </xf>
    <xf numFmtId="0" fontId="8" fillId="14" borderId="0" xfId="0" applyFont="1" applyFill="1" applyBorder="1" applyAlignment="1" applyProtection="1">
      <alignment vertical="top"/>
      <protection hidden="1"/>
    </xf>
    <xf numFmtId="0" fontId="15" fillId="14" borderId="0" xfId="0" applyFont="1" applyFill="1" applyBorder="1" applyAlignment="1" applyProtection="1">
      <alignment vertical="top"/>
      <protection hidden="1"/>
    </xf>
    <xf numFmtId="165" fontId="15" fillId="14" borderId="4" xfId="0" applyNumberFormat="1" applyFont="1" applyFill="1" applyBorder="1" applyAlignment="1" applyProtection="1">
      <alignment vertical="top"/>
      <protection hidden="1"/>
    </xf>
    <xf numFmtId="0" fontId="8" fillId="12" borderId="2" xfId="0" applyFont="1" applyFill="1" applyBorder="1" applyAlignment="1" applyProtection="1">
      <alignment horizontal="center" vertical="top"/>
      <protection hidden="1"/>
    </xf>
    <xf numFmtId="0" fontId="8" fillId="12" borderId="17" xfId="0" applyFont="1" applyFill="1" applyBorder="1" applyAlignment="1" applyProtection="1">
      <alignment horizontal="center" vertical="top"/>
      <protection hidden="1"/>
    </xf>
    <xf numFmtId="0" fontId="8" fillId="12" borderId="2" xfId="0" applyFont="1" applyFill="1" applyBorder="1" applyAlignment="1" applyProtection="1">
      <alignment horizontal="left" vertical="top"/>
      <protection hidden="1"/>
    </xf>
    <xf numFmtId="164" fontId="7" fillId="6" borderId="28" xfId="4" applyNumberFormat="1" applyBorder="1" applyAlignment="1" applyProtection="1">
      <alignment horizontal="center" vertical="top"/>
      <protection hidden="1"/>
    </xf>
    <xf numFmtId="0" fontId="8" fillId="12" borderId="18" xfId="0" applyFont="1" applyFill="1" applyBorder="1" applyAlignment="1" applyProtection="1">
      <alignment horizontal="left" vertical="top"/>
      <protection hidden="1"/>
    </xf>
    <xf numFmtId="0" fontId="8" fillId="12" borderId="1" xfId="0" applyFont="1" applyFill="1" applyBorder="1" applyAlignment="1" applyProtection="1">
      <alignment horizontal="center" vertical="top"/>
      <protection hidden="1"/>
    </xf>
    <xf numFmtId="0" fontId="17" fillId="0" borderId="0" xfId="0" applyFont="1" applyFill="1" applyBorder="1" applyProtection="1">
      <protection hidden="1"/>
    </xf>
    <xf numFmtId="0" fontId="19" fillId="0" borderId="0" xfId="7" applyFont="1" applyFill="1" applyBorder="1" applyAlignment="1" applyProtection="1">
      <alignment horizontal="left"/>
      <protection hidden="1"/>
    </xf>
    <xf numFmtId="0" fontId="17" fillId="0" borderId="0" xfId="7" applyFont="1" applyFill="1" applyBorder="1" applyAlignment="1" applyProtection="1">
      <alignment horizontal="left" vertical="top"/>
      <protection hidden="1"/>
    </xf>
    <xf numFmtId="0" fontId="17" fillId="0" borderId="0" xfId="7" applyFont="1" applyFill="1" applyBorder="1" applyAlignment="1" applyProtection="1">
      <alignment horizontal="left"/>
      <protection hidden="1"/>
    </xf>
    <xf numFmtId="0" fontId="18" fillId="0" borderId="0" xfId="7" applyFont="1" applyFill="1" applyBorder="1" applyAlignment="1" applyProtection="1">
      <alignment horizontal="center"/>
      <protection hidden="1"/>
    </xf>
    <xf numFmtId="0" fontId="1" fillId="0" borderId="0" xfId="7" applyFont="1" applyFill="1" applyBorder="1" applyAlignment="1" applyProtection="1">
      <alignment horizontal="center"/>
      <protection hidden="1"/>
    </xf>
    <xf numFmtId="0" fontId="16" fillId="0" borderId="0" xfId="5" applyFont="1" applyFill="1" applyBorder="1" applyAlignment="1" applyProtection="1">
      <alignment horizontal="left"/>
      <protection hidden="1"/>
    </xf>
    <xf numFmtId="0" fontId="16" fillId="0" borderId="0" xfId="0" applyFont="1" applyFill="1" applyBorder="1" applyAlignment="1" applyProtection="1">
      <alignment horizontal="left"/>
      <protection hidden="1"/>
    </xf>
    <xf numFmtId="9" fontId="16" fillId="0" borderId="0" xfId="0" applyNumberFormat="1" applyFont="1" applyFill="1" applyBorder="1" applyAlignment="1" applyProtection="1">
      <alignment horizontal="left"/>
      <protection hidden="1"/>
    </xf>
    <xf numFmtId="0" fontId="16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0" fontId="12" fillId="0" borderId="0" xfId="7" applyFont="1" applyFill="1" applyBorder="1" applyAlignment="1" applyProtection="1">
      <alignment horizontal="left"/>
      <protection hidden="1"/>
    </xf>
    <xf numFmtId="9" fontId="0" fillId="13" borderId="0" xfId="0" applyNumberFormat="1" applyFont="1" applyFill="1" applyBorder="1" applyAlignment="1" applyProtection="1">
      <alignment horizontal="left" vertical="top"/>
      <protection hidden="1"/>
    </xf>
    <xf numFmtId="0" fontId="18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Protection="1">
      <protection hidden="1"/>
    </xf>
    <xf numFmtId="0" fontId="18" fillId="0" borderId="0" xfId="0" applyFont="1" applyFill="1" applyBorder="1" applyProtection="1">
      <protection hidden="1"/>
    </xf>
    <xf numFmtId="0" fontId="3" fillId="0" borderId="0" xfId="1" applyFont="1" applyFill="1" applyBorder="1" applyAlignment="1" applyProtection="1">
      <alignment vertical="top"/>
      <protection hidden="1"/>
    </xf>
    <xf numFmtId="164" fontId="0" fillId="0" borderId="0" xfId="0" applyNumberFormat="1" applyProtection="1">
      <protection hidden="1"/>
    </xf>
    <xf numFmtId="0" fontId="0" fillId="4" borderId="8" xfId="0" applyFill="1" applyBorder="1" applyAlignment="1" applyProtection="1">
      <alignment vertical="top"/>
      <protection locked="0"/>
    </xf>
    <xf numFmtId="0" fontId="3" fillId="4" borderId="19" xfId="1" applyFont="1" applyFill="1" applyBorder="1" applyAlignment="1" applyProtection="1">
      <alignment vertical="top"/>
      <protection locked="0"/>
    </xf>
    <xf numFmtId="164" fontId="23" fillId="6" borderId="20" xfId="3" applyNumberFormat="1" applyFont="1" applyBorder="1" applyAlignment="1" applyProtection="1">
      <alignment horizontal="left" vertical="top"/>
      <protection locked="0"/>
    </xf>
    <xf numFmtId="0" fontId="10" fillId="4" borderId="21" xfId="1" applyFont="1" applyFill="1" applyBorder="1" applyAlignment="1" applyProtection="1">
      <alignment horizontal="left" vertical="top"/>
      <protection locked="0"/>
    </xf>
    <xf numFmtId="0" fontId="4" fillId="4" borderId="7" xfId="6" applyFont="1" applyFill="1" applyBorder="1" applyAlignment="1" applyProtection="1">
      <alignment horizontal="left" vertical="top"/>
      <protection locked="0"/>
    </xf>
    <xf numFmtId="9" fontId="4" fillId="4" borderId="21" xfId="7" applyNumberFormat="1" applyFont="1" applyFill="1" applyBorder="1" applyAlignment="1" applyProtection="1">
      <alignment horizontal="left" vertical="top"/>
      <protection locked="0"/>
    </xf>
    <xf numFmtId="9" fontId="4" fillId="4" borderId="7" xfId="7" applyNumberFormat="1" applyFont="1" applyFill="1" applyBorder="1" applyAlignment="1" applyProtection="1">
      <alignment horizontal="left" vertical="top"/>
      <protection locked="0"/>
    </xf>
    <xf numFmtId="0" fontId="0" fillId="4" borderId="5" xfId="0" applyFill="1" applyBorder="1" applyAlignment="1" applyProtection="1">
      <alignment vertical="top"/>
      <protection locked="0"/>
    </xf>
    <xf numFmtId="0" fontId="3" fillId="4" borderId="11" xfId="1" applyFont="1" applyFill="1" applyBorder="1" applyAlignment="1" applyProtection="1">
      <alignment vertical="top"/>
      <protection locked="0"/>
    </xf>
    <xf numFmtId="164" fontId="23" fillId="6" borderId="16" xfId="3" applyNumberFormat="1" applyFont="1" applyBorder="1" applyAlignment="1" applyProtection="1">
      <alignment horizontal="left" vertical="top"/>
      <protection locked="0"/>
    </xf>
    <xf numFmtId="0" fontId="10" fillId="4" borderId="23" xfId="1" applyFont="1" applyFill="1" applyBorder="1" applyAlignment="1" applyProtection="1">
      <alignment horizontal="left" vertical="top"/>
      <protection locked="0"/>
    </xf>
    <xf numFmtId="0" fontId="4" fillId="13" borderId="10" xfId="7" applyFont="1" applyFill="1" applyBorder="1" applyAlignment="1" applyProtection="1">
      <alignment horizontal="left" vertical="top"/>
      <protection locked="0"/>
    </xf>
    <xf numFmtId="0" fontId="4" fillId="13" borderId="0" xfId="6" applyFont="1" applyFill="1" applyBorder="1" applyAlignment="1" applyProtection="1">
      <alignment horizontal="left" vertical="top"/>
      <protection locked="0"/>
    </xf>
    <xf numFmtId="9" fontId="4" fillId="13" borderId="23" xfId="7" applyNumberFormat="1" applyFont="1" applyFill="1" applyBorder="1" applyAlignment="1" applyProtection="1">
      <alignment horizontal="left" vertical="top"/>
      <protection locked="0"/>
    </xf>
    <xf numFmtId="9" fontId="4" fillId="13" borderId="0" xfId="7" applyNumberFormat="1" applyFont="1" applyFill="1" applyBorder="1" applyAlignment="1" applyProtection="1">
      <alignment horizontal="left" vertical="top"/>
      <protection locked="0"/>
    </xf>
    <xf numFmtId="0" fontId="4" fillId="4" borderId="0" xfId="6" applyFont="1" applyFill="1" applyBorder="1" applyAlignment="1" applyProtection="1">
      <alignment horizontal="left" vertical="top"/>
      <protection locked="0"/>
    </xf>
    <xf numFmtId="9" fontId="4" fillId="4" borderId="23" xfId="7" applyNumberFormat="1" applyFont="1" applyFill="1" applyBorder="1" applyAlignment="1" applyProtection="1">
      <alignment horizontal="left" vertical="top"/>
      <protection locked="0"/>
    </xf>
    <xf numFmtId="9" fontId="4" fillId="4" borderId="0" xfId="7" applyNumberFormat="1" applyFont="1" applyFill="1" applyBorder="1" applyAlignment="1" applyProtection="1">
      <alignment horizontal="left" vertical="top"/>
      <protection locked="0"/>
    </xf>
    <xf numFmtId="0" fontId="1" fillId="4" borderId="11" xfId="1" applyFont="1" applyFill="1" applyBorder="1" applyAlignment="1" applyProtection="1">
      <alignment vertical="top"/>
      <protection locked="0"/>
    </xf>
    <xf numFmtId="0" fontId="11" fillId="4" borderId="23" xfId="7" applyFont="1" applyFill="1" applyBorder="1" applyAlignment="1" applyProtection="1">
      <alignment horizontal="left" vertical="top"/>
      <protection locked="0"/>
    </xf>
    <xf numFmtId="0" fontId="0" fillId="2" borderId="8" xfId="0" applyFill="1" applyBorder="1" applyAlignment="1" applyProtection="1">
      <alignment horizontal="left" vertical="top"/>
      <protection locked="0"/>
    </xf>
    <xf numFmtId="0" fontId="1" fillId="2" borderId="19" xfId="1" applyFont="1" applyFill="1" applyBorder="1" applyAlignment="1" applyProtection="1">
      <alignment vertical="top"/>
      <protection locked="0"/>
    </xf>
    <xf numFmtId="0" fontId="4" fillId="2" borderId="21" xfId="1" applyFont="1" applyFill="1" applyBorder="1" applyAlignment="1" applyProtection="1">
      <alignment horizontal="left" vertical="top"/>
      <protection locked="0"/>
    </xf>
    <xf numFmtId="0" fontId="4" fillId="2" borderId="7" xfId="5" applyFont="1" applyFill="1" applyBorder="1" applyAlignment="1" applyProtection="1">
      <alignment horizontal="left" vertical="top"/>
      <protection locked="0"/>
    </xf>
    <xf numFmtId="9" fontId="4" fillId="2" borderId="21" xfId="7" applyNumberFormat="1" applyFont="1" applyFill="1" applyBorder="1" applyAlignment="1" applyProtection="1">
      <alignment horizontal="left" vertical="top"/>
      <protection locked="0"/>
    </xf>
    <xf numFmtId="0" fontId="0" fillId="2" borderId="5" xfId="0" applyFill="1" applyBorder="1" applyAlignment="1" applyProtection="1">
      <alignment vertical="top"/>
      <protection locked="0"/>
    </xf>
    <xf numFmtId="0" fontId="3" fillId="2" borderId="11" xfId="1" applyFont="1" applyFill="1" applyBorder="1" applyAlignment="1" applyProtection="1">
      <alignment vertical="top"/>
      <protection locked="0"/>
    </xf>
    <xf numFmtId="0" fontId="4" fillId="2" borderId="23" xfId="1" applyFont="1" applyFill="1" applyBorder="1" applyAlignment="1" applyProtection="1">
      <alignment horizontal="left" vertical="top"/>
      <protection locked="0"/>
    </xf>
    <xf numFmtId="0" fontId="4" fillId="4" borderId="0" xfId="5" applyFont="1" applyFill="1" applyBorder="1" applyAlignment="1" applyProtection="1">
      <alignment horizontal="left" vertical="top"/>
      <protection locked="0"/>
    </xf>
    <xf numFmtId="0" fontId="11" fillId="2" borderId="23" xfId="7" applyFont="1" applyFill="1" applyBorder="1" applyAlignment="1" applyProtection="1">
      <alignment horizontal="left" vertical="top"/>
      <protection locked="0"/>
    </xf>
    <xf numFmtId="0" fontId="4" fillId="2" borderId="0" xfId="5" applyFont="1" applyFill="1" applyBorder="1" applyAlignment="1" applyProtection="1">
      <alignment horizontal="left" vertical="top"/>
      <protection locked="0"/>
    </xf>
    <xf numFmtId="9" fontId="4" fillId="2" borderId="23" xfId="7" applyNumberFormat="1" applyFont="1" applyFill="1" applyBorder="1" applyAlignment="1" applyProtection="1">
      <alignment horizontal="left" vertical="top"/>
      <protection locked="0"/>
    </xf>
    <xf numFmtId="0" fontId="1" fillId="2" borderId="11" xfId="1" applyFont="1" applyFill="1" applyBorder="1" applyAlignment="1" applyProtection="1">
      <alignment vertical="top"/>
      <protection locked="0"/>
    </xf>
    <xf numFmtId="0" fontId="10" fillId="2" borderId="23" xfId="1" applyFont="1" applyFill="1" applyBorder="1" applyAlignment="1" applyProtection="1">
      <alignment horizontal="left" vertical="top"/>
      <protection locked="0"/>
    </xf>
    <xf numFmtId="0" fontId="0" fillId="13" borderId="8" xfId="0" applyFill="1" applyBorder="1" applyAlignment="1" applyProtection="1">
      <alignment vertical="top"/>
      <protection locked="0"/>
    </xf>
    <xf numFmtId="0" fontId="3" fillId="13" borderId="19" xfId="1" applyFont="1" applyFill="1" applyBorder="1" applyAlignment="1" applyProtection="1">
      <alignment vertical="top"/>
      <protection locked="0"/>
    </xf>
    <xf numFmtId="0" fontId="10" fillId="13" borderId="21" xfId="1" applyFont="1" applyFill="1" applyBorder="1" applyAlignment="1" applyProtection="1">
      <alignment horizontal="left" vertical="top"/>
      <protection locked="0"/>
    </xf>
    <xf numFmtId="9" fontId="0" fillId="13" borderId="5" xfId="0" applyNumberFormat="1" applyFill="1" applyBorder="1" applyAlignment="1" applyProtection="1">
      <alignment vertical="top"/>
      <protection locked="0"/>
    </xf>
    <xf numFmtId="0" fontId="3" fillId="13" borderId="11" xfId="1" applyFont="1" applyFill="1" applyBorder="1" applyAlignment="1" applyProtection="1">
      <alignment vertical="top"/>
      <protection locked="0"/>
    </xf>
    <xf numFmtId="0" fontId="10" fillId="13" borderId="23" xfId="1" applyFont="1" applyFill="1" applyBorder="1" applyAlignment="1" applyProtection="1">
      <alignment horizontal="left" vertical="top"/>
      <protection locked="0"/>
    </xf>
    <xf numFmtId="0" fontId="0" fillId="13" borderId="5" xfId="0" applyFill="1" applyBorder="1" applyAlignment="1" applyProtection="1">
      <alignment vertical="top"/>
      <protection locked="0"/>
    </xf>
    <xf numFmtId="0" fontId="4" fillId="13" borderId="23" xfId="1" applyFont="1" applyFill="1" applyBorder="1" applyAlignment="1" applyProtection="1">
      <alignment horizontal="left" vertical="top"/>
      <protection locked="0"/>
    </xf>
    <xf numFmtId="0" fontId="1" fillId="13" borderId="11" xfId="1" applyFont="1" applyFill="1" applyBorder="1" applyAlignment="1" applyProtection="1">
      <alignment vertical="top"/>
      <protection locked="0"/>
    </xf>
    <xf numFmtId="0" fontId="10" fillId="2" borderId="21" xfId="1" applyFont="1" applyFill="1" applyBorder="1" applyAlignment="1" applyProtection="1">
      <alignment horizontal="left" vertical="top"/>
      <protection locked="0"/>
    </xf>
    <xf numFmtId="164" fontId="7" fillId="6" borderId="22" xfId="4" applyNumberFormat="1" applyBorder="1" applyAlignment="1" applyProtection="1">
      <alignment horizontal="center" vertical="top"/>
      <protection locked="0"/>
    </xf>
    <xf numFmtId="164" fontId="7" fillId="6" borderId="15" xfId="4" applyNumberFormat="1" applyBorder="1" applyAlignment="1" applyProtection="1">
      <alignment horizontal="center" vertical="top"/>
      <protection locked="0"/>
    </xf>
    <xf numFmtId="0" fontId="4" fillId="0" borderId="0" xfId="5" applyFont="1" applyFill="1" applyBorder="1" applyAlignment="1" applyProtection="1">
      <alignment horizontal="left" vertical="top"/>
      <protection hidden="1"/>
    </xf>
    <xf numFmtId="0" fontId="4" fillId="0" borderId="0" xfId="5" applyFont="1" applyFill="1" applyBorder="1" applyAlignment="1" applyProtection="1">
      <alignment horizontal="center" vertical="top"/>
      <protection hidden="1"/>
    </xf>
    <xf numFmtId="9" fontId="4" fillId="0" borderId="0" xfId="7" applyNumberFormat="1" applyFont="1" applyFill="1" applyBorder="1" applyAlignment="1" applyProtection="1">
      <alignment horizontal="left" vertical="top"/>
      <protection hidden="1"/>
    </xf>
    <xf numFmtId="0" fontId="7" fillId="6" borderId="28" xfId="4" applyBorder="1" applyAlignment="1" applyProtection="1">
      <alignment horizontal="center" vertical="top"/>
      <protection hidden="1"/>
    </xf>
    <xf numFmtId="0" fontId="4" fillId="2" borderId="31" xfId="5" applyFont="1" applyFill="1" applyBorder="1" applyAlignment="1" applyProtection="1">
      <alignment horizontal="center" vertical="top"/>
      <protection hidden="1"/>
    </xf>
    <xf numFmtId="0" fontId="4" fillId="2" borderId="13" xfId="5" applyFont="1" applyFill="1" applyBorder="1" applyAlignment="1" applyProtection="1">
      <alignment horizontal="center" vertical="top"/>
      <protection hidden="1"/>
    </xf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14" fontId="0" fillId="0" borderId="0" xfId="0" applyNumberFormat="1" applyProtection="1">
      <protection hidden="1"/>
    </xf>
    <xf numFmtId="9" fontId="0" fillId="4" borderId="7" xfId="10" applyFont="1" applyFill="1" applyBorder="1" applyAlignment="1" applyProtection="1">
      <alignment horizontal="left" vertical="top"/>
      <protection hidden="1"/>
    </xf>
    <xf numFmtId="164" fontId="7" fillId="6" borderId="38" xfId="4" applyNumberFormat="1" applyBorder="1" applyAlignment="1" applyProtection="1">
      <alignment horizontal="center" vertical="top"/>
      <protection hidden="1"/>
    </xf>
    <xf numFmtId="166" fontId="7" fillId="6" borderId="15" xfId="4" applyNumberFormat="1" applyBorder="1" applyAlignment="1" applyProtection="1">
      <alignment horizontal="center" vertical="top"/>
      <protection locked="0"/>
    </xf>
    <xf numFmtId="0" fontId="0" fillId="4" borderId="3" xfId="0" applyFill="1" applyBorder="1" applyAlignment="1" applyProtection="1">
      <alignment vertical="top"/>
      <protection locked="0"/>
    </xf>
    <xf numFmtId="0" fontId="0" fillId="13" borderId="3" xfId="0" applyFill="1" applyBorder="1" applyAlignment="1" applyProtection="1">
      <alignment vertical="top"/>
      <protection locked="0"/>
    </xf>
    <xf numFmtId="14" fontId="1" fillId="13" borderId="25" xfId="0" applyNumberFormat="1" applyFont="1" applyFill="1" applyBorder="1" applyAlignment="1" applyProtection="1">
      <alignment vertical="top"/>
      <protection locked="0"/>
    </xf>
    <xf numFmtId="0" fontId="0" fillId="2" borderId="3" xfId="0" applyFill="1" applyBorder="1" applyAlignment="1" applyProtection="1">
      <alignment vertical="top"/>
      <protection locked="0"/>
    </xf>
    <xf numFmtId="14" fontId="1" fillId="4" borderId="12" xfId="1" applyNumberFormat="1" applyFont="1" applyFill="1" applyBorder="1" applyAlignment="1" applyProtection="1">
      <alignment horizontal="left" vertical="top"/>
      <protection locked="0"/>
    </xf>
    <xf numFmtId="9" fontId="4" fillId="13" borderId="12" xfId="7" applyNumberFormat="1" applyFont="1" applyFill="1" applyBorder="1" applyAlignment="1" applyProtection="1">
      <alignment horizontal="left" vertical="top"/>
      <protection locked="0"/>
    </xf>
    <xf numFmtId="14" fontId="1" fillId="2" borderId="12" xfId="1" applyNumberFormat="1" applyFont="1" applyFill="1" applyBorder="1" applyAlignment="1" applyProtection="1">
      <alignment horizontal="left" vertical="top"/>
      <protection locked="0"/>
    </xf>
    <xf numFmtId="14" fontId="1" fillId="13" borderId="12" xfId="1" applyNumberFormat="1" applyFont="1" applyFill="1" applyBorder="1" applyAlignment="1" applyProtection="1">
      <alignment horizontal="left" vertical="top"/>
      <protection locked="0"/>
    </xf>
    <xf numFmtId="9" fontId="4" fillId="13" borderId="2" xfId="7" applyNumberFormat="1" applyFont="1" applyFill="1" applyBorder="1" applyAlignment="1" applyProtection="1">
      <alignment horizontal="left" vertical="top"/>
      <protection locked="0"/>
    </xf>
    <xf numFmtId="9" fontId="4" fillId="4" borderId="12" xfId="7" applyNumberFormat="1" applyFont="1" applyFill="1" applyBorder="1" applyAlignment="1" applyProtection="1">
      <alignment horizontal="left" vertical="top"/>
      <protection locked="0"/>
    </xf>
    <xf numFmtId="14" fontId="3" fillId="4" borderId="25" xfId="1" applyNumberFormat="1" applyFont="1" applyFill="1" applyBorder="1" applyAlignment="1" applyProtection="1">
      <alignment horizontal="left" vertical="top"/>
      <protection locked="0"/>
    </xf>
    <xf numFmtId="0" fontId="4" fillId="13" borderId="2" xfId="7" applyFont="1" applyFill="1" applyBorder="1" applyAlignment="1" applyProtection="1">
      <alignment horizontal="left" vertical="top"/>
      <protection locked="0"/>
    </xf>
    <xf numFmtId="14" fontId="3" fillId="2" borderId="25" xfId="1" applyNumberFormat="1" applyFont="1" applyFill="1" applyBorder="1" applyAlignment="1" applyProtection="1">
      <alignment vertical="top"/>
      <protection locked="0"/>
    </xf>
    <xf numFmtId="0" fontId="4" fillId="4" borderId="2" xfId="7" applyFont="1" applyFill="1" applyBorder="1" applyAlignment="1" applyProtection="1">
      <alignment horizontal="left" vertical="top"/>
      <protection locked="0"/>
    </xf>
    <xf numFmtId="14" fontId="22" fillId="2" borderId="12" xfId="1" applyNumberFormat="1" applyFont="1" applyFill="1" applyBorder="1" applyAlignment="1" applyProtection="1">
      <alignment horizontal="left" vertical="top"/>
      <protection locked="0"/>
    </xf>
    <xf numFmtId="0" fontId="3" fillId="4" borderId="25" xfId="1" applyFont="1" applyFill="1" applyBorder="1" applyAlignment="1" applyProtection="1">
      <alignment vertical="top"/>
      <protection locked="0"/>
    </xf>
    <xf numFmtId="0" fontId="2" fillId="13" borderId="10" xfId="0" applyFont="1" applyFill="1" applyBorder="1" applyAlignment="1" applyProtection="1">
      <alignment horizontal="left"/>
      <protection locked="0"/>
    </xf>
    <xf numFmtId="0" fontId="2" fillId="13" borderId="0" xfId="6" applyFont="1" applyFill="1" applyBorder="1" applyAlignment="1" applyProtection="1">
      <alignment horizontal="left" vertical="top"/>
      <protection locked="0"/>
    </xf>
    <xf numFmtId="9" fontId="2" fillId="13" borderId="23" xfId="7" applyNumberFormat="1" applyFont="1" applyFill="1" applyBorder="1" applyAlignment="1" applyProtection="1">
      <alignment horizontal="left" vertical="top"/>
      <protection locked="0"/>
    </xf>
    <xf numFmtId="0" fontId="2" fillId="13" borderId="10" xfId="7" applyFont="1" applyFill="1" applyBorder="1" applyAlignment="1" applyProtection="1">
      <alignment horizontal="left" vertical="top"/>
      <protection locked="0"/>
    </xf>
    <xf numFmtId="0" fontId="2" fillId="4" borderId="10" xfId="7" applyFont="1" applyFill="1" applyBorder="1" applyAlignment="1" applyProtection="1">
      <alignment horizontal="left" vertical="top"/>
      <protection locked="0"/>
    </xf>
    <xf numFmtId="0" fontId="2" fillId="4" borderId="0" xfId="6" applyFont="1" applyFill="1" applyBorder="1" applyAlignment="1" applyProtection="1">
      <alignment horizontal="left" vertical="top"/>
      <protection locked="0"/>
    </xf>
    <xf numFmtId="9" fontId="2" fillId="4" borderId="23" xfId="7" applyNumberFormat="1" applyFont="1" applyFill="1" applyBorder="1" applyAlignment="1" applyProtection="1">
      <alignment horizontal="left" vertical="top"/>
      <protection locked="0"/>
    </xf>
    <xf numFmtId="2" fontId="4" fillId="3" borderId="0" xfId="7" applyNumberFormat="1" applyFont="1" applyFill="1" applyBorder="1" applyAlignment="1" applyProtection="1">
      <alignment horizontal="left"/>
      <protection locked="0"/>
    </xf>
    <xf numFmtId="0" fontId="0" fillId="3" borderId="0" xfId="0" applyFill="1" applyProtection="1">
      <protection locked="0"/>
    </xf>
    <xf numFmtId="9" fontId="4" fillId="0" borderId="8" xfId="7" applyNumberFormat="1" applyFont="1" applyFill="1" applyBorder="1" applyAlignment="1" applyProtection="1">
      <alignment horizontal="left"/>
      <protection hidden="1"/>
    </xf>
    <xf numFmtId="2" fontId="4" fillId="3" borderId="7" xfId="7" applyNumberFormat="1" applyFont="1" applyFill="1" applyBorder="1" applyAlignment="1" applyProtection="1">
      <alignment horizontal="left"/>
      <protection locked="0"/>
    </xf>
    <xf numFmtId="2" fontId="0" fillId="0" borderId="6" xfId="0" applyNumberFormat="1" applyBorder="1" applyProtection="1">
      <protection hidden="1"/>
    </xf>
    <xf numFmtId="9" fontId="4" fillId="0" borderId="5" xfId="7" applyNumberFormat="1" applyFont="1" applyFill="1" applyBorder="1" applyAlignment="1" applyProtection="1">
      <alignment horizontal="left"/>
      <protection hidden="1"/>
    </xf>
    <xf numFmtId="2" fontId="0" fillId="0" borderId="4" xfId="0" applyNumberFormat="1" applyBorder="1" applyProtection="1">
      <protection hidden="1"/>
    </xf>
    <xf numFmtId="9" fontId="4" fillId="15" borderId="5" xfId="7" applyNumberFormat="1" applyFont="1" applyFill="1" applyBorder="1" applyAlignment="1" applyProtection="1">
      <alignment horizontal="left"/>
      <protection hidden="1"/>
    </xf>
    <xf numFmtId="2" fontId="0" fillId="15" borderId="4" xfId="0" applyNumberFormat="1" applyFill="1" applyBorder="1" applyProtection="1">
      <protection hidden="1"/>
    </xf>
    <xf numFmtId="2" fontId="0" fillId="3" borderId="0" xfId="0" applyNumberFormat="1" applyFill="1" applyBorder="1" applyAlignment="1" applyProtection="1">
      <alignment horizontal="left"/>
      <protection locked="0"/>
    </xf>
    <xf numFmtId="9" fontId="4" fillId="3" borderId="5" xfId="7" applyNumberFormat="1" applyFont="1" applyFill="1" applyBorder="1" applyAlignment="1" applyProtection="1">
      <alignment horizontal="left"/>
      <protection hidden="1"/>
    </xf>
    <xf numFmtId="9" fontId="4" fillId="0" borderId="3" xfId="7" applyNumberFormat="1" applyFont="1" applyFill="1" applyBorder="1" applyAlignment="1" applyProtection="1">
      <alignment horizontal="left"/>
      <protection hidden="1"/>
    </xf>
    <xf numFmtId="2" fontId="0" fillId="3" borderId="2" xfId="0" applyNumberFormat="1" applyFill="1" applyBorder="1" applyAlignment="1" applyProtection="1">
      <alignment horizontal="left"/>
      <protection locked="0"/>
    </xf>
    <xf numFmtId="2" fontId="0" fillId="0" borderId="1" xfId="0" applyNumberFormat="1" applyBorder="1" applyProtection="1">
      <protection hidden="1"/>
    </xf>
    <xf numFmtId="0" fontId="0" fillId="0" borderId="8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6" xfId="0" applyBorder="1" applyProtection="1">
      <protection hidden="1"/>
    </xf>
    <xf numFmtId="0" fontId="0" fillId="0" borderId="5" xfId="0" applyBorder="1" applyProtection="1">
      <protection hidden="1"/>
    </xf>
    <xf numFmtId="168" fontId="0" fillId="0" borderId="0" xfId="0" applyNumberFormat="1" applyBorder="1" applyProtection="1">
      <protection hidden="1"/>
    </xf>
    <xf numFmtId="167" fontId="0" fillId="0" borderId="4" xfId="0" applyNumberFormat="1" applyBorder="1" applyProtection="1">
      <protection hidden="1"/>
    </xf>
    <xf numFmtId="0" fontId="0" fillId="0" borderId="3" xfId="0" applyBorder="1" applyProtection="1">
      <protection hidden="1"/>
    </xf>
    <xf numFmtId="168" fontId="0" fillId="0" borderId="2" xfId="0" applyNumberFormat="1" applyBorder="1" applyProtection="1">
      <protection hidden="1"/>
    </xf>
    <xf numFmtId="167" fontId="0" fillId="0" borderId="1" xfId="0" applyNumberFormat="1" applyBorder="1" applyProtection="1">
      <protection hidden="1"/>
    </xf>
    <xf numFmtId="0" fontId="1" fillId="0" borderId="0" xfId="0" applyFont="1" applyFill="1" applyBorder="1" applyAlignment="1" applyProtection="1">
      <alignment horizontal="left"/>
      <protection hidden="1"/>
    </xf>
    <xf numFmtId="0" fontId="24" fillId="0" borderId="0" xfId="12" applyFont="1" applyFill="1" applyBorder="1" applyAlignment="1" applyProtection="1"/>
    <xf numFmtId="0" fontId="1" fillId="0" borderId="0" xfId="0" applyFont="1" applyFill="1" applyBorder="1" applyAlignment="1" applyProtection="1">
      <alignment horizontal="left" vertical="top" wrapText="1"/>
      <protection hidden="1"/>
    </xf>
    <xf numFmtId="0" fontId="0" fillId="0" borderId="39" xfId="0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0" fillId="0" borderId="6" xfId="0" applyFill="1" applyBorder="1" applyProtection="1">
      <protection hidden="1"/>
    </xf>
    <xf numFmtId="0" fontId="0" fillId="0" borderId="29" xfId="0" applyFill="1" applyBorder="1" applyProtection="1">
      <protection hidden="1"/>
    </xf>
    <xf numFmtId="0" fontId="0" fillId="0" borderId="5" xfId="0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10" fillId="0" borderId="5" xfId="0" applyFont="1" applyFill="1" applyBorder="1" applyProtection="1">
      <protection hidden="1"/>
    </xf>
    <xf numFmtId="14" fontId="0" fillId="0" borderId="0" xfId="0" applyNumberFormat="1" applyBorder="1" applyProtection="1">
      <protection hidden="1"/>
    </xf>
    <xf numFmtId="0" fontId="0" fillId="0" borderId="2" xfId="0" applyBorder="1" applyProtection="1">
      <protection hidden="1"/>
    </xf>
    <xf numFmtId="14" fontId="0" fillId="0" borderId="2" xfId="0" applyNumberFormat="1" applyBorder="1" applyProtection="1">
      <protection hidden="1"/>
    </xf>
    <xf numFmtId="0" fontId="0" fillId="0" borderId="1" xfId="0" applyBorder="1" applyProtection="1">
      <protection hidden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49" fontId="0" fillId="0" borderId="43" xfId="0" applyNumberForma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20" fillId="0" borderId="4" xfId="0" applyFont="1" applyFill="1" applyBorder="1" applyProtection="1">
      <protection hidden="1"/>
    </xf>
    <xf numFmtId="0" fontId="10" fillId="16" borderId="46" xfId="1" applyFont="1" applyFill="1" applyBorder="1" applyAlignment="1" applyProtection="1">
      <alignment horizontal="left" vertical="top"/>
      <protection locked="0"/>
    </xf>
    <xf numFmtId="0" fontId="4" fillId="16" borderId="46" xfId="1" applyFont="1" applyFill="1" applyBorder="1" applyAlignment="1" applyProtection="1">
      <alignment horizontal="left" vertical="top"/>
      <protection locked="0"/>
    </xf>
    <xf numFmtId="164" fontId="7" fillId="6" borderId="33" xfId="4" applyNumberFormat="1" applyBorder="1" applyAlignment="1" applyProtection="1">
      <alignment horizontal="center" vertical="top"/>
      <protection locked="0"/>
    </xf>
    <xf numFmtId="164" fontId="7" fillId="6" borderId="47" xfId="4" applyNumberFormat="1" applyBorder="1" applyAlignment="1" applyProtection="1">
      <alignment horizontal="center" vertical="top"/>
      <protection locked="0"/>
    </xf>
    <xf numFmtId="164" fontId="7" fillId="17" borderId="46" xfId="4" applyNumberFormat="1" applyFill="1" applyBorder="1" applyAlignment="1" applyProtection="1">
      <alignment horizontal="center" vertical="top"/>
      <protection locked="0"/>
    </xf>
    <xf numFmtId="164" fontId="7" fillId="17" borderId="22" xfId="4" applyNumberFormat="1" applyFill="1" applyBorder="1" applyAlignment="1" applyProtection="1">
      <alignment horizontal="center" vertical="top"/>
      <protection locked="0"/>
    </xf>
    <xf numFmtId="164" fontId="7" fillId="17" borderId="15" xfId="4" applyNumberFormat="1" applyFill="1" applyBorder="1" applyAlignment="1" applyProtection="1">
      <alignment horizontal="center" vertical="top"/>
      <protection locked="0"/>
    </xf>
    <xf numFmtId="164" fontId="0" fillId="0" borderId="0" xfId="0" applyNumberFormat="1"/>
    <xf numFmtId="164" fontId="13" fillId="10" borderId="7" xfId="8" applyNumberFormat="1" applyFont="1" applyBorder="1" applyAlignment="1" applyProtection="1">
      <alignment vertical="top"/>
      <protection hidden="1"/>
    </xf>
    <xf numFmtId="1" fontId="0" fillId="0" borderId="0" xfId="0" applyNumberFormat="1"/>
    <xf numFmtId="164" fontId="15" fillId="14" borderId="0" xfId="0" applyNumberFormat="1" applyFont="1" applyFill="1" applyBorder="1" applyAlignment="1" applyProtection="1">
      <alignment vertical="top"/>
      <protection hidden="1"/>
    </xf>
    <xf numFmtId="0" fontId="15" fillId="10" borderId="8" xfId="8" applyFont="1" applyBorder="1" applyAlignment="1" applyProtection="1">
      <alignment vertical="top"/>
      <protection hidden="1"/>
    </xf>
    <xf numFmtId="0" fontId="15" fillId="10" borderId="7" xfId="8" applyFont="1" applyBorder="1" applyAlignment="1" applyProtection="1">
      <alignment vertical="top"/>
      <protection hidden="1"/>
    </xf>
    <xf numFmtId="2" fontId="3" fillId="6" borderId="16" xfId="3" applyNumberFormat="1" applyFont="1" applyBorder="1" applyAlignment="1" applyProtection="1">
      <alignment horizontal="left" vertical="top"/>
      <protection locked="0"/>
    </xf>
    <xf numFmtId="2" fontId="6" fillId="6" borderId="26" xfId="3" applyNumberFormat="1" applyFont="1" applyBorder="1" applyAlignment="1" applyProtection="1">
      <alignment horizontal="left" vertical="top"/>
      <protection hidden="1"/>
    </xf>
    <xf numFmtId="2" fontId="6" fillId="6" borderId="26" xfId="3" applyNumberFormat="1" applyBorder="1" applyAlignment="1" applyProtection="1">
      <alignment horizontal="left" vertical="top"/>
      <protection hidden="1"/>
    </xf>
    <xf numFmtId="0" fontId="15" fillId="14" borderId="8" xfId="8" applyFont="1" applyFill="1" applyBorder="1" applyAlignment="1" applyProtection="1">
      <alignment vertical="top"/>
      <protection hidden="1"/>
    </xf>
    <xf numFmtId="0" fontId="15" fillId="14" borderId="7" xfId="8" applyFont="1" applyFill="1" applyBorder="1" applyAlignment="1" applyProtection="1">
      <alignment vertical="top"/>
      <protection hidden="1"/>
    </xf>
    <xf numFmtId="0" fontId="1" fillId="4" borderId="9" xfId="7" applyFont="1" applyFill="1" applyBorder="1" applyAlignment="1" applyProtection="1">
      <alignment horizontal="left" vertical="top"/>
      <protection locked="0"/>
    </xf>
    <xf numFmtId="0" fontId="1" fillId="13" borderId="10" xfId="7" applyFont="1" applyFill="1" applyBorder="1" applyAlignment="1" applyProtection="1">
      <alignment horizontal="left" vertical="top"/>
      <protection locked="0"/>
    </xf>
    <xf numFmtId="0" fontId="1" fillId="4" borderId="10" xfId="7" applyFont="1" applyFill="1" applyBorder="1" applyAlignment="1" applyProtection="1">
      <alignment horizontal="left" vertical="top"/>
      <protection locked="0"/>
    </xf>
    <xf numFmtId="0" fontId="1" fillId="13" borderId="0" xfId="7" applyFont="1" applyFill="1" applyBorder="1" applyAlignment="1" applyProtection="1">
      <alignment horizontal="left" vertical="top"/>
      <protection locked="0"/>
    </xf>
    <xf numFmtId="0" fontId="1" fillId="13" borderId="27" xfId="0" applyFont="1" applyFill="1" applyBorder="1" applyAlignment="1" applyProtection="1">
      <alignment horizontal="left" vertical="top"/>
      <protection locked="0"/>
    </xf>
    <xf numFmtId="0" fontId="1" fillId="2" borderId="9" xfId="5" applyFont="1" applyFill="1" applyBorder="1" applyAlignment="1" applyProtection="1">
      <alignment horizontal="left" vertical="top"/>
      <protection locked="0"/>
    </xf>
    <xf numFmtId="0" fontId="1" fillId="4" borderId="10" xfId="5" applyFont="1" applyFill="1" applyBorder="1" applyAlignment="1" applyProtection="1">
      <alignment horizontal="left" vertical="top"/>
      <protection locked="0"/>
    </xf>
    <xf numFmtId="0" fontId="1" fillId="2" borderId="10" xfId="5" applyFont="1" applyFill="1" applyBorder="1" applyAlignment="1" applyProtection="1">
      <alignment horizontal="left" vertical="top"/>
      <protection locked="0"/>
    </xf>
    <xf numFmtId="0" fontId="1" fillId="2" borderId="0" xfId="5" applyFont="1" applyFill="1" applyBorder="1" applyAlignment="1" applyProtection="1">
      <alignment horizontal="left" vertical="top"/>
      <protection locked="0"/>
    </xf>
    <xf numFmtId="0" fontId="1" fillId="4" borderId="27" xfId="0" applyFont="1" applyFill="1" applyBorder="1" applyAlignment="1" applyProtection="1">
      <alignment horizontal="left" vertical="top"/>
      <protection locked="0"/>
    </xf>
    <xf numFmtId="0" fontId="3" fillId="4" borderId="27" xfId="0" applyFont="1" applyFill="1" applyBorder="1" applyAlignment="1" applyProtection="1">
      <alignment horizontal="left" vertical="top"/>
      <protection locked="0"/>
    </xf>
    <xf numFmtId="1" fontId="0" fillId="0" borderId="0" xfId="0" applyNumberFormat="1" applyProtection="1">
      <protection hidden="1"/>
    </xf>
    <xf numFmtId="0" fontId="22" fillId="4" borderId="27" xfId="0" applyFont="1" applyFill="1" applyBorder="1" applyAlignment="1" applyProtection="1">
      <alignment horizontal="left" vertical="top"/>
      <protection locked="0"/>
    </xf>
    <xf numFmtId="0" fontId="22" fillId="13" borderId="27" xfId="0" applyFont="1" applyFill="1" applyBorder="1" applyAlignment="1" applyProtection="1">
      <alignment horizontal="left" vertical="top"/>
      <protection locked="0"/>
    </xf>
    <xf numFmtId="1" fontId="4" fillId="13" borderId="2" xfId="7" applyNumberFormat="1" applyFont="1" applyFill="1" applyBorder="1" applyAlignment="1" applyProtection="1">
      <alignment horizontal="left" vertical="top"/>
      <protection locked="0"/>
    </xf>
    <xf numFmtId="1" fontId="4" fillId="13" borderId="12" xfId="7" applyNumberFormat="1" applyFont="1" applyFill="1" applyBorder="1" applyAlignment="1" applyProtection="1">
      <alignment horizontal="left" vertical="top"/>
      <protection locked="0"/>
    </xf>
    <xf numFmtId="169" fontId="3" fillId="4" borderId="8" xfId="6" applyNumberFormat="1" applyFont="1" applyFill="1" applyBorder="1" applyAlignment="1" applyProtection="1">
      <alignment horizontal="center" vertical="top"/>
      <protection locked="0"/>
    </xf>
    <xf numFmtId="169" fontId="3" fillId="2" borderId="8" xfId="6" applyNumberFormat="1" applyFont="1" applyFill="1" applyBorder="1" applyAlignment="1" applyProtection="1">
      <alignment horizontal="center" vertical="top"/>
      <protection locked="0"/>
    </xf>
    <xf numFmtId="2" fontId="0" fillId="0" borderId="0" xfId="0" applyNumberFormat="1" applyProtection="1">
      <protection hidden="1"/>
    </xf>
    <xf numFmtId="0" fontId="25" fillId="2" borderId="21" xfId="1" applyFont="1" applyFill="1" applyBorder="1" applyAlignment="1" applyProtection="1">
      <alignment horizontal="left" vertical="top"/>
      <protection locked="0"/>
    </xf>
    <xf numFmtId="0" fontId="26" fillId="4" borderId="19" xfId="1" applyFont="1" applyFill="1" applyBorder="1" applyAlignment="1" applyProtection="1">
      <alignment vertical="top"/>
      <protection locked="0"/>
    </xf>
    <xf numFmtId="0" fontId="3" fillId="3" borderId="25" xfId="1" applyFont="1" applyFill="1" applyBorder="1" applyAlignment="1" applyProtection="1">
      <alignment vertical="top"/>
      <protection locked="0"/>
    </xf>
    <xf numFmtId="1" fontId="6" fillId="6" borderId="37" xfId="3" applyNumberFormat="1" applyBorder="1" applyAlignment="1" applyProtection="1">
      <alignment horizontal="left" vertical="top"/>
      <protection hidden="1"/>
    </xf>
    <xf numFmtId="14" fontId="1" fillId="0" borderId="29" xfId="0" applyNumberFormat="1" applyFont="1" applyFill="1" applyBorder="1" applyAlignment="1" applyProtection="1">
      <alignment horizontal="center" vertical="center" textRotation="90"/>
      <protection locked="0"/>
    </xf>
    <xf numFmtId="14" fontId="1" fillId="0" borderId="30" xfId="0" applyNumberFormat="1" applyFont="1" applyFill="1" applyBorder="1" applyAlignment="1" applyProtection="1">
      <alignment horizontal="center" vertical="center" textRotation="90"/>
      <protection locked="0"/>
    </xf>
    <xf numFmtId="0" fontId="15" fillId="14" borderId="8" xfId="0" applyFont="1" applyFill="1" applyBorder="1" applyAlignment="1" applyProtection="1">
      <alignment horizontal="center" vertical="top"/>
      <protection hidden="1"/>
    </xf>
    <xf numFmtId="0" fontId="15" fillId="14" borderId="7" xfId="0" applyFont="1" applyFill="1" applyBorder="1" applyAlignment="1" applyProtection="1">
      <alignment horizontal="center" vertical="top"/>
      <protection hidden="1"/>
    </xf>
    <xf numFmtId="0" fontId="1" fillId="0" borderId="0" xfId="0" applyFont="1" applyFill="1" applyBorder="1" applyAlignment="1" applyProtection="1">
      <alignment horizontal="left" vertical="top" wrapText="1"/>
      <protection hidden="1"/>
    </xf>
  </cellXfs>
  <cellStyles count="13">
    <cellStyle name="40% — акцент2" xfId="7" builtinId="35"/>
    <cellStyle name="40% — акцент6" xfId="9" builtinId="51"/>
    <cellStyle name="60% — акцент1" xfId="5" builtinId="32"/>
    <cellStyle name="Акцент1" xfId="1" builtinId="29"/>
    <cellStyle name="Акцент2" xfId="6" builtinId="33"/>
    <cellStyle name="Акцент6" xfId="8" builtinId="49"/>
    <cellStyle name="Вывод" xfId="3" builtinId="21"/>
    <cellStyle name="Вычисление" xfId="4" builtinId="22"/>
    <cellStyle name="Гиперссылка" xfId="12" builtinId="8"/>
    <cellStyle name="Заголовок 3" xfId="2" builtinId="18"/>
    <cellStyle name="Обычный" xfId="0" builtinId="0"/>
    <cellStyle name="Процентный" xfId="10" builtinId="5"/>
    <cellStyle name="Стиль 1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Коэффициенты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F!$A$1:$A$100</c:f>
              <c:numCache>
                <c:formatCode>0%</c:formatCode>
                <c:ptCount val="100"/>
                <c:pt idx="0">
                  <c:v>0.01</c:v>
                </c:pt>
                <c:pt idx="1">
                  <c:v>0.02</c:v>
                </c:pt>
                <c:pt idx="2">
                  <c:v>0.03</c:v>
                </c:pt>
                <c:pt idx="3">
                  <c:v>0.04</c:v>
                </c:pt>
                <c:pt idx="4">
                  <c:v>0.05</c:v>
                </c:pt>
                <c:pt idx="5">
                  <c:v>0.06</c:v>
                </c:pt>
                <c:pt idx="6">
                  <c:v>7.0000000000000007E-2</c:v>
                </c:pt>
                <c:pt idx="7">
                  <c:v>0.08</c:v>
                </c:pt>
                <c:pt idx="8">
                  <c:v>0.09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0.13</c:v>
                </c:pt>
                <c:pt idx="13">
                  <c:v>0.14000000000000001</c:v>
                </c:pt>
                <c:pt idx="14">
                  <c:v>0.15</c:v>
                </c:pt>
                <c:pt idx="15">
                  <c:v>0.16</c:v>
                </c:pt>
                <c:pt idx="16">
                  <c:v>0.17</c:v>
                </c:pt>
                <c:pt idx="17">
                  <c:v>0.18</c:v>
                </c:pt>
                <c:pt idx="18">
                  <c:v>0.19</c:v>
                </c:pt>
                <c:pt idx="19">
                  <c:v>0.2</c:v>
                </c:pt>
                <c:pt idx="20">
                  <c:v>0.21</c:v>
                </c:pt>
                <c:pt idx="21">
                  <c:v>0.22</c:v>
                </c:pt>
                <c:pt idx="22">
                  <c:v>0.23</c:v>
                </c:pt>
                <c:pt idx="23">
                  <c:v>0.24</c:v>
                </c:pt>
                <c:pt idx="24">
                  <c:v>0.25</c:v>
                </c:pt>
                <c:pt idx="25">
                  <c:v>0.26</c:v>
                </c:pt>
                <c:pt idx="26">
                  <c:v>0.27</c:v>
                </c:pt>
                <c:pt idx="27">
                  <c:v>0.28000000000000003</c:v>
                </c:pt>
                <c:pt idx="28">
                  <c:v>0.28999999999999998</c:v>
                </c:pt>
                <c:pt idx="29">
                  <c:v>0.3</c:v>
                </c:pt>
                <c:pt idx="30">
                  <c:v>0.31</c:v>
                </c:pt>
                <c:pt idx="31">
                  <c:v>0.32</c:v>
                </c:pt>
                <c:pt idx="32">
                  <c:v>0.33</c:v>
                </c:pt>
                <c:pt idx="33">
                  <c:v>0.34</c:v>
                </c:pt>
                <c:pt idx="34">
                  <c:v>0.35</c:v>
                </c:pt>
                <c:pt idx="35">
                  <c:v>0.36</c:v>
                </c:pt>
                <c:pt idx="36">
                  <c:v>0.37</c:v>
                </c:pt>
                <c:pt idx="37">
                  <c:v>0.38</c:v>
                </c:pt>
                <c:pt idx="38">
                  <c:v>0.39</c:v>
                </c:pt>
                <c:pt idx="39">
                  <c:v>0.4</c:v>
                </c:pt>
                <c:pt idx="40">
                  <c:v>0.41</c:v>
                </c:pt>
                <c:pt idx="41">
                  <c:v>0.42</c:v>
                </c:pt>
                <c:pt idx="42">
                  <c:v>0.43</c:v>
                </c:pt>
                <c:pt idx="43">
                  <c:v>0.44</c:v>
                </c:pt>
                <c:pt idx="44">
                  <c:v>0.45</c:v>
                </c:pt>
                <c:pt idx="45">
                  <c:v>0.46</c:v>
                </c:pt>
                <c:pt idx="46">
                  <c:v>0.47</c:v>
                </c:pt>
                <c:pt idx="47">
                  <c:v>0.48</c:v>
                </c:pt>
                <c:pt idx="48">
                  <c:v>0.49</c:v>
                </c:pt>
                <c:pt idx="49">
                  <c:v>0.5</c:v>
                </c:pt>
                <c:pt idx="50">
                  <c:v>0.51</c:v>
                </c:pt>
                <c:pt idx="51">
                  <c:v>0.52</c:v>
                </c:pt>
                <c:pt idx="52">
                  <c:v>0.53</c:v>
                </c:pt>
                <c:pt idx="53">
                  <c:v>0.54</c:v>
                </c:pt>
                <c:pt idx="54">
                  <c:v>0.55000000000000004</c:v>
                </c:pt>
                <c:pt idx="55">
                  <c:v>0.56000000000000005</c:v>
                </c:pt>
                <c:pt idx="56">
                  <c:v>0.56999999999999995</c:v>
                </c:pt>
                <c:pt idx="57">
                  <c:v>0.57999999999999996</c:v>
                </c:pt>
                <c:pt idx="58">
                  <c:v>0.59</c:v>
                </c:pt>
                <c:pt idx="59">
                  <c:v>0.6</c:v>
                </c:pt>
                <c:pt idx="60">
                  <c:v>0.61</c:v>
                </c:pt>
                <c:pt idx="61">
                  <c:v>0.62</c:v>
                </c:pt>
                <c:pt idx="62">
                  <c:v>0.63</c:v>
                </c:pt>
                <c:pt idx="63">
                  <c:v>0.64</c:v>
                </c:pt>
                <c:pt idx="64">
                  <c:v>0.65</c:v>
                </c:pt>
                <c:pt idx="65">
                  <c:v>0.66</c:v>
                </c:pt>
                <c:pt idx="66">
                  <c:v>0.67</c:v>
                </c:pt>
                <c:pt idx="67">
                  <c:v>0.68</c:v>
                </c:pt>
                <c:pt idx="68">
                  <c:v>0.69</c:v>
                </c:pt>
                <c:pt idx="69">
                  <c:v>0.7</c:v>
                </c:pt>
                <c:pt idx="70">
                  <c:v>0.71</c:v>
                </c:pt>
                <c:pt idx="71">
                  <c:v>0.72</c:v>
                </c:pt>
                <c:pt idx="72">
                  <c:v>0.73</c:v>
                </c:pt>
                <c:pt idx="73">
                  <c:v>0.74</c:v>
                </c:pt>
                <c:pt idx="74">
                  <c:v>0.75</c:v>
                </c:pt>
                <c:pt idx="75">
                  <c:v>0.76</c:v>
                </c:pt>
                <c:pt idx="76">
                  <c:v>0.77</c:v>
                </c:pt>
                <c:pt idx="77">
                  <c:v>0.78</c:v>
                </c:pt>
                <c:pt idx="78">
                  <c:v>0.79</c:v>
                </c:pt>
                <c:pt idx="79">
                  <c:v>0.8</c:v>
                </c:pt>
                <c:pt idx="80">
                  <c:v>0.81</c:v>
                </c:pt>
                <c:pt idx="81">
                  <c:v>0.82</c:v>
                </c:pt>
                <c:pt idx="82">
                  <c:v>0.83</c:v>
                </c:pt>
                <c:pt idx="83">
                  <c:v>0.84</c:v>
                </c:pt>
                <c:pt idx="84">
                  <c:v>0.85</c:v>
                </c:pt>
                <c:pt idx="85">
                  <c:v>0.86</c:v>
                </c:pt>
                <c:pt idx="86">
                  <c:v>0.87</c:v>
                </c:pt>
                <c:pt idx="87">
                  <c:v>0.88</c:v>
                </c:pt>
                <c:pt idx="88">
                  <c:v>0.89</c:v>
                </c:pt>
                <c:pt idx="89">
                  <c:v>0.9</c:v>
                </c:pt>
                <c:pt idx="90">
                  <c:v>0.91</c:v>
                </c:pt>
                <c:pt idx="91">
                  <c:v>0.92</c:v>
                </c:pt>
                <c:pt idx="92">
                  <c:v>0.93</c:v>
                </c:pt>
                <c:pt idx="93">
                  <c:v>0.94</c:v>
                </c:pt>
                <c:pt idx="94">
                  <c:v>0.95</c:v>
                </c:pt>
                <c:pt idx="95">
                  <c:v>0.96</c:v>
                </c:pt>
                <c:pt idx="96">
                  <c:v>0.97</c:v>
                </c:pt>
                <c:pt idx="97">
                  <c:v>0.98</c:v>
                </c:pt>
                <c:pt idx="98">
                  <c:v>0.99</c:v>
                </c:pt>
                <c:pt idx="99">
                  <c:v>1</c:v>
                </c:pt>
              </c:numCache>
            </c:numRef>
          </c:xVal>
          <c:yVal>
            <c:numRef>
              <c:f>F!$B$1:$B$100</c:f>
              <c:numCache>
                <c:formatCode>0.00</c:formatCode>
                <c:ptCount val="1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8.9999999999999993E-3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1.4999999999999999E-2</c:v>
                </c:pt>
                <c:pt idx="14">
                  <c:v>1.7999999999999999E-2</c:v>
                </c:pt>
                <c:pt idx="15">
                  <c:v>2.1000000000000001E-2</c:v>
                </c:pt>
                <c:pt idx="16">
                  <c:v>2.4E-2</c:v>
                </c:pt>
                <c:pt idx="17">
                  <c:v>2.7E-2</c:v>
                </c:pt>
                <c:pt idx="18">
                  <c:v>0.03</c:v>
                </c:pt>
                <c:pt idx="19">
                  <c:v>0.03</c:v>
                </c:pt>
                <c:pt idx="20">
                  <c:v>0.04</c:v>
                </c:pt>
                <c:pt idx="21">
                  <c:v>0.05</c:v>
                </c:pt>
                <c:pt idx="22">
                  <c:v>0.06</c:v>
                </c:pt>
                <c:pt idx="23">
                  <c:v>7.0000000000000007E-2</c:v>
                </c:pt>
                <c:pt idx="24">
                  <c:v>0.08</c:v>
                </c:pt>
                <c:pt idx="25">
                  <c:v>0.09</c:v>
                </c:pt>
                <c:pt idx="26">
                  <c:v>0.1</c:v>
                </c:pt>
                <c:pt idx="27">
                  <c:v>0.11</c:v>
                </c:pt>
                <c:pt idx="28">
                  <c:v>0.12</c:v>
                </c:pt>
                <c:pt idx="29">
                  <c:v>0.13</c:v>
                </c:pt>
                <c:pt idx="30">
                  <c:v>0.14000000000000001</c:v>
                </c:pt>
                <c:pt idx="31">
                  <c:v>0.16</c:v>
                </c:pt>
                <c:pt idx="32">
                  <c:v>0.18</c:v>
                </c:pt>
                <c:pt idx="33">
                  <c:v>0.2</c:v>
                </c:pt>
                <c:pt idx="34">
                  <c:v>0.22</c:v>
                </c:pt>
                <c:pt idx="35">
                  <c:v>0.24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0.3</c:v>
                </c:pt>
                <c:pt idx="39">
                  <c:v>0.32</c:v>
                </c:pt>
                <c:pt idx="40">
                  <c:v>0.34</c:v>
                </c:pt>
                <c:pt idx="41">
                  <c:v>0.36</c:v>
                </c:pt>
                <c:pt idx="42">
                  <c:v>0.38</c:v>
                </c:pt>
                <c:pt idx="43">
                  <c:v>0.4</c:v>
                </c:pt>
                <c:pt idx="44">
                  <c:v>0.42</c:v>
                </c:pt>
                <c:pt idx="45">
                  <c:v>0.44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0.5</c:v>
                </c:pt>
                <c:pt idx="50">
                  <c:v>0.51</c:v>
                </c:pt>
                <c:pt idx="51">
                  <c:v>0.53</c:v>
                </c:pt>
                <c:pt idx="52">
                  <c:v>0.54</c:v>
                </c:pt>
                <c:pt idx="53">
                  <c:v>0.56000000000000005</c:v>
                </c:pt>
                <c:pt idx="54">
                  <c:v>0.57999999999999996</c:v>
                </c:pt>
                <c:pt idx="55">
                  <c:v>0.6</c:v>
                </c:pt>
                <c:pt idx="56">
                  <c:v>0.62</c:v>
                </c:pt>
                <c:pt idx="57">
                  <c:v>0.65</c:v>
                </c:pt>
                <c:pt idx="58">
                  <c:v>0.68</c:v>
                </c:pt>
                <c:pt idx="59">
                  <c:v>0.7</c:v>
                </c:pt>
                <c:pt idx="60">
                  <c:v>0.71</c:v>
                </c:pt>
                <c:pt idx="61">
                  <c:v>0.73</c:v>
                </c:pt>
                <c:pt idx="62">
                  <c:v>0.75</c:v>
                </c:pt>
                <c:pt idx="63">
                  <c:v>0.78</c:v>
                </c:pt>
                <c:pt idx="64">
                  <c:v>0.8</c:v>
                </c:pt>
                <c:pt idx="65">
                  <c:v>0.82</c:v>
                </c:pt>
                <c:pt idx="66">
                  <c:v>0.84</c:v>
                </c:pt>
                <c:pt idx="67">
                  <c:v>0.87</c:v>
                </c:pt>
                <c:pt idx="68">
                  <c:v>0.89</c:v>
                </c:pt>
                <c:pt idx="69">
                  <c:v>0.9</c:v>
                </c:pt>
                <c:pt idx="70">
                  <c:v>0.95</c:v>
                </c:pt>
                <c:pt idx="71">
                  <c:v>1</c:v>
                </c:pt>
                <c:pt idx="72">
                  <c:v>1.07</c:v>
                </c:pt>
                <c:pt idx="73">
                  <c:v>1.1399999999999999</c:v>
                </c:pt>
                <c:pt idx="74">
                  <c:v>1.2</c:v>
                </c:pt>
                <c:pt idx="75">
                  <c:v>1.27</c:v>
                </c:pt>
                <c:pt idx="76">
                  <c:v>1.34</c:v>
                </c:pt>
                <c:pt idx="77">
                  <c:v>1.4</c:v>
                </c:pt>
                <c:pt idx="78">
                  <c:v>1.47</c:v>
                </c:pt>
                <c:pt idx="79">
                  <c:v>1.53</c:v>
                </c:pt>
                <c:pt idx="80">
                  <c:v>1.6</c:v>
                </c:pt>
                <c:pt idx="81">
                  <c:v>1.67</c:v>
                </c:pt>
                <c:pt idx="82">
                  <c:v>1.74</c:v>
                </c:pt>
                <c:pt idx="83">
                  <c:v>1.82</c:v>
                </c:pt>
                <c:pt idx="84">
                  <c:v>1.9</c:v>
                </c:pt>
                <c:pt idx="85">
                  <c:v>2.0499999999999998</c:v>
                </c:pt>
                <c:pt idx="86">
                  <c:v>2.2000000000000002</c:v>
                </c:pt>
                <c:pt idx="87">
                  <c:v>2.4</c:v>
                </c:pt>
                <c:pt idx="88">
                  <c:v>2.6</c:v>
                </c:pt>
                <c:pt idx="89">
                  <c:v>2.8</c:v>
                </c:pt>
                <c:pt idx="90">
                  <c:v>3</c:v>
                </c:pt>
                <c:pt idx="91">
                  <c:v>3.2</c:v>
                </c:pt>
                <c:pt idx="92">
                  <c:v>3.6</c:v>
                </c:pt>
                <c:pt idx="93">
                  <c:v>4</c:v>
                </c:pt>
                <c:pt idx="94">
                  <c:v>4.5</c:v>
                </c:pt>
                <c:pt idx="95">
                  <c:v>5</c:v>
                </c:pt>
                <c:pt idx="96">
                  <c:v>7.5</c:v>
                </c:pt>
                <c:pt idx="97">
                  <c:v>12</c:v>
                </c:pt>
                <c:pt idx="98">
                  <c:v>18</c:v>
                </c:pt>
                <c:pt idx="99">
                  <c:v>25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F!$A$54:$A$100</c:f>
              <c:numCache>
                <c:formatCode>0%</c:formatCode>
                <c:ptCount val="47"/>
                <c:pt idx="0">
                  <c:v>0.54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0.56999999999999995</c:v>
                </c:pt>
                <c:pt idx="4">
                  <c:v>0.57999999999999996</c:v>
                </c:pt>
                <c:pt idx="5">
                  <c:v>0.59</c:v>
                </c:pt>
                <c:pt idx="6">
                  <c:v>0.6</c:v>
                </c:pt>
                <c:pt idx="7">
                  <c:v>0.61</c:v>
                </c:pt>
                <c:pt idx="8">
                  <c:v>0.62</c:v>
                </c:pt>
                <c:pt idx="9">
                  <c:v>0.63</c:v>
                </c:pt>
                <c:pt idx="10">
                  <c:v>0.64</c:v>
                </c:pt>
                <c:pt idx="11">
                  <c:v>0.65</c:v>
                </c:pt>
                <c:pt idx="12">
                  <c:v>0.66</c:v>
                </c:pt>
                <c:pt idx="13">
                  <c:v>0.67</c:v>
                </c:pt>
                <c:pt idx="14">
                  <c:v>0.68</c:v>
                </c:pt>
                <c:pt idx="15">
                  <c:v>0.69</c:v>
                </c:pt>
                <c:pt idx="16">
                  <c:v>0.7</c:v>
                </c:pt>
                <c:pt idx="17">
                  <c:v>0.71</c:v>
                </c:pt>
                <c:pt idx="18">
                  <c:v>0.72</c:v>
                </c:pt>
                <c:pt idx="19">
                  <c:v>0.73</c:v>
                </c:pt>
                <c:pt idx="20">
                  <c:v>0.74</c:v>
                </c:pt>
                <c:pt idx="21">
                  <c:v>0.75</c:v>
                </c:pt>
                <c:pt idx="22">
                  <c:v>0.76</c:v>
                </c:pt>
                <c:pt idx="23">
                  <c:v>0.77</c:v>
                </c:pt>
                <c:pt idx="24">
                  <c:v>0.78</c:v>
                </c:pt>
                <c:pt idx="25">
                  <c:v>0.79</c:v>
                </c:pt>
                <c:pt idx="26">
                  <c:v>0.8</c:v>
                </c:pt>
                <c:pt idx="27">
                  <c:v>0.81</c:v>
                </c:pt>
                <c:pt idx="28">
                  <c:v>0.82</c:v>
                </c:pt>
                <c:pt idx="29">
                  <c:v>0.83</c:v>
                </c:pt>
                <c:pt idx="30">
                  <c:v>0.84</c:v>
                </c:pt>
                <c:pt idx="31">
                  <c:v>0.85</c:v>
                </c:pt>
                <c:pt idx="32">
                  <c:v>0.86</c:v>
                </c:pt>
                <c:pt idx="33">
                  <c:v>0.87</c:v>
                </c:pt>
                <c:pt idx="34">
                  <c:v>0.88</c:v>
                </c:pt>
                <c:pt idx="35">
                  <c:v>0.89</c:v>
                </c:pt>
                <c:pt idx="36">
                  <c:v>0.9</c:v>
                </c:pt>
                <c:pt idx="37">
                  <c:v>0.91</c:v>
                </c:pt>
                <c:pt idx="38">
                  <c:v>0.92</c:v>
                </c:pt>
                <c:pt idx="39">
                  <c:v>0.93</c:v>
                </c:pt>
                <c:pt idx="40">
                  <c:v>0.94</c:v>
                </c:pt>
                <c:pt idx="41">
                  <c:v>0.95</c:v>
                </c:pt>
                <c:pt idx="42">
                  <c:v>0.96</c:v>
                </c:pt>
                <c:pt idx="43">
                  <c:v>0.97</c:v>
                </c:pt>
                <c:pt idx="44">
                  <c:v>0.98</c:v>
                </c:pt>
                <c:pt idx="45">
                  <c:v>0.99</c:v>
                </c:pt>
                <c:pt idx="46">
                  <c:v>1</c:v>
                </c:pt>
              </c:numCache>
            </c:numRef>
          </c:xVal>
          <c:yVal>
            <c:numRef>
              <c:f>F!$C$54:$C$100</c:f>
              <c:numCache>
                <c:formatCode>0.00</c:formatCode>
                <c:ptCount val="47"/>
                <c:pt idx="0">
                  <c:v>0.11913042022609943</c:v>
                </c:pt>
                <c:pt idx="1">
                  <c:v>0.30143170461352042</c:v>
                </c:pt>
                <c:pt idx="2">
                  <c:v>0.43939557037418808</c:v>
                </c:pt>
                <c:pt idx="3">
                  <c:v>0.54148727770871119</c:v>
                </c:pt>
                <c:pt idx="4">
                  <c:v>0.61519383410637829</c:v>
                </c:pt>
                <c:pt idx="5">
                  <c:v>0.66708009120014822</c:v>
                </c:pt>
                <c:pt idx="6">
                  <c:v>0.70284484159975591</c:v>
                </c:pt>
                <c:pt idx="7">
                  <c:v>0.72737691572643826</c:v>
                </c:pt>
                <c:pt idx="8">
                  <c:v>0.74481127866050656</c:v>
                </c:pt>
                <c:pt idx="9">
                  <c:v>0.75858512696464686</c:v>
                </c:pt>
                <c:pt idx="10">
                  <c:v>0.77149398554149684</c:v>
                </c:pt>
                <c:pt idx="11">
                  <c:v>0.78574780446274417</c:v>
                </c:pt>
                <c:pt idx="12">
                  <c:v>0.8030270558022039</c:v>
                </c:pt>
                <c:pt idx="13">
                  <c:v>0.82453883049049637</c:v>
                </c:pt>
                <c:pt idx="14">
                  <c:v>0.85107293513431159</c:v>
                </c:pt>
                <c:pt idx="15">
                  <c:v>0.88305798887051878</c:v>
                </c:pt>
                <c:pt idx="16">
                  <c:v>0.92061752019947107</c:v>
                </c:pt>
                <c:pt idx="17">
                  <c:v>0.96362606382638205</c:v>
                </c:pt>
                <c:pt idx="18">
                  <c:v>1.0117652574811018</c:v>
                </c:pt>
                <c:pt idx="19">
                  <c:v>1.0645799387956458</c:v>
                </c:pt>
                <c:pt idx="20">
                  <c:v>1.1215342421064634</c:v>
                </c:pt>
                <c:pt idx="21">
                  <c:v>1.1820676953150269</c:v>
                </c:pt>
                <c:pt idx="22">
                  <c:v>1.245651316706244</c:v>
                </c:pt>
                <c:pt idx="23">
                  <c:v>1.3118437118091606</c:v>
                </c:pt>
                <c:pt idx="24">
                  <c:v>1.3803471702253773</c:v>
                </c:pt>
                <c:pt idx="25">
                  <c:v>1.4510637624675837</c:v>
                </c:pt>
                <c:pt idx="26">
                  <c:v>1.5241514368010485</c:v>
                </c:pt>
                <c:pt idx="27">
                  <c:v>1.6000801160676019</c:v>
                </c:pt>
                <c:pt idx="28">
                  <c:v>1.6796877945580491</c:v>
                </c:pt>
                <c:pt idx="29">
                  <c:v>1.7642366348090945</c:v>
                </c:pt>
                <c:pt idx="30">
                  <c:v>1.8554690644800758</c:v>
                </c:pt>
                <c:pt idx="31">
                  <c:v>1.9556638731623934</c:v>
                </c:pt>
                <c:pt idx="32">
                  <c:v>2.0676923092378274</c:v>
                </c:pt>
                <c:pt idx="33">
                  <c:v>2.1950741767045656</c:v>
                </c:pt>
                <c:pt idx="34">
                  <c:v>2.3420339320255152</c:v>
                </c:pt>
                <c:pt idx="35">
                  <c:v>2.5135567809566055</c:v>
                </c:pt>
                <c:pt idx="36">
                  <c:v>2.7154447753996465</c:v>
                </c:pt>
                <c:pt idx="37">
                  <c:v>2.9543729102288125</c:v>
                </c:pt>
                <c:pt idx="38">
                  <c:v>3.2379452201325876</c:v>
                </c:pt>
                <c:pt idx="39">
                  <c:v>3.5747508764484337</c:v>
                </c:pt>
                <c:pt idx="40">
                  <c:v>3.9744202840179241</c:v>
                </c:pt>
                <c:pt idx="41">
                  <c:v>4.4476811780150456</c:v>
                </c:pt>
                <c:pt idx="42">
                  <c:v>5.0064147207685892</c:v>
                </c:pt>
                <c:pt idx="43">
                  <c:v>5.6637115986131903</c:v>
                </c:pt>
                <c:pt idx="44">
                  <c:v>6.4339281187640154</c:v>
                </c:pt>
                <c:pt idx="45">
                  <c:v>7.3327423060909496</c:v>
                </c:pt>
                <c:pt idx="46">
                  <c:v>8.3772100000014689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02112"/>
        <c:axId val="450210272"/>
      </c:scatterChart>
      <c:valAx>
        <c:axId val="450202112"/>
        <c:scaling>
          <c:orientation val="minMax"/>
          <c:max val="1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10272"/>
        <c:crosses val="autoZero"/>
        <c:crossBetween val="midCat"/>
      </c:valAx>
      <c:valAx>
        <c:axId val="450210272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02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73326289478234"/>
          <c:y val="1.41413849821679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Интенсивность недельная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(Цикл!$Z$1,Цикл!$Z$38,Цикл!$Z$75,Цикл!$Z$112,Цикл!$Z$149,Цикл!$Z$186,Цикл!$Z$223,Цикл!$Z$260,Цикл!$Z$297,Цикл!$Z$334,Цикл!$Z$371,Цикл!$Z$408)</c:f>
              <c:numCache>
                <c:formatCode>0</c:formatCode>
                <c:ptCount val="12"/>
                <c:pt idx="0">
                  <c:v>34111.792500000003</c:v>
                </c:pt>
                <c:pt idx="1">
                  <c:v>30088.09</c:v>
                </c:pt>
                <c:pt idx="2">
                  <c:v>30453.57</c:v>
                </c:pt>
                <c:pt idx="3">
                  <c:v>39418.089999999997</c:v>
                </c:pt>
                <c:pt idx="4">
                  <c:v>53616.425000000003</c:v>
                </c:pt>
                <c:pt idx="5">
                  <c:v>44028.855000000003</c:v>
                </c:pt>
                <c:pt idx="6">
                  <c:v>41244.262500000004</c:v>
                </c:pt>
                <c:pt idx="7">
                  <c:v>46282.897499999999</c:v>
                </c:pt>
                <c:pt idx="8">
                  <c:v>45405.864999999998</c:v>
                </c:pt>
                <c:pt idx="9">
                  <c:v>44895.977500000001</c:v>
                </c:pt>
                <c:pt idx="10">
                  <c:v>22504.014999999999</c:v>
                </c:pt>
                <c:pt idx="11">
                  <c:v>5263.1849999999995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199936"/>
        <c:axId val="450204832"/>
      </c:scatterChart>
      <c:valAx>
        <c:axId val="450199936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04832"/>
        <c:crosses val="autoZero"/>
        <c:crossBetween val="midCat"/>
      </c:valAx>
      <c:valAx>
        <c:axId val="4502048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199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70917816125238"/>
          <c:y val="3.93879107884816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Тоннаж недельный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(Цикл!$V$1,Цикл!$V$38,Цикл!$V$75,Цикл!$V$112,Цикл!$V$149,Цикл!$V$186,Цикл!$V$223,Цикл!$V$260,Цикл!$V$297,Цикл!$V$334,Цикл!$V$371,Цикл!$V$408)</c:f>
              <c:numCache>
                <c:formatCode>General</c:formatCode>
                <c:ptCount val="12"/>
                <c:pt idx="0" formatCode="0">
                  <c:v>52935</c:v>
                </c:pt>
                <c:pt idx="1">
                  <c:v>52082.5</c:v>
                </c:pt>
                <c:pt idx="2" formatCode="0">
                  <c:v>55522.5</c:v>
                </c:pt>
                <c:pt idx="3">
                  <c:v>59605</c:v>
                </c:pt>
                <c:pt idx="4" formatCode="0">
                  <c:v>65822.5</c:v>
                </c:pt>
                <c:pt idx="5">
                  <c:v>64275</c:v>
                </c:pt>
                <c:pt idx="6" formatCode="0">
                  <c:v>64725</c:v>
                </c:pt>
                <c:pt idx="7">
                  <c:v>61750</c:v>
                </c:pt>
                <c:pt idx="8" formatCode="0">
                  <c:v>60515</c:v>
                </c:pt>
                <c:pt idx="9">
                  <c:v>52487.5</c:v>
                </c:pt>
                <c:pt idx="10" formatCode="0">
                  <c:v>34262.5</c:v>
                </c:pt>
                <c:pt idx="11">
                  <c:v>13572.5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01024"/>
        <c:axId val="450201568"/>
      </c:scatterChart>
      <c:valAx>
        <c:axId val="450201024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01568"/>
        <c:crosses val="autoZero"/>
        <c:crossBetween val="midCat"/>
      </c:valAx>
      <c:valAx>
        <c:axId val="4502015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01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КПШ недельный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(Цикл!$AA$1,Цикл!$AA$38,Цикл!$AA$75,Цикл!$AA$112,Цикл!$AA$149,Цикл!$AA$186,Цикл!$AA$223,Цикл!$AA$260,Цикл!$AA$297,Цикл!$AA$334,Цикл!$AA$371,Цикл!$AA$408)</c:f>
              <c:numCache>
                <c:formatCode>General</c:formatCode>
                <c:ptCount val="12"/>
                <c:pt idx="0" formatCode="0">
                  <c:v>606</c:v>
                </c:pt>
                <c:pt idx="1">
                  <c:v>662</c:v>
                </c:pt>
                <c:pt idx="2" formatCode="0">
                  <c:v>724</c:v>
                </c:pt>
                <c:pt idx="3">
                  <c:v>686</c:v>
                </c:pt>
                <c:pt idx="4" formatCode="0">
                  <c:v>656</c:v>
                </c:pt>
                <c:pt idx="5">
                  <c:v>709</c:v>
                </c:pt>
                <c:pt idx="6" formatCode="0">
                  <c:v>775</c:v>
                </c:pt>
                <c:pt idx="7">
                  <c:v>698</c:v>
                </c:pt>
                <c:pt idx="8" formatCode="0">
                  <c:v>622</c:v>
                </c:pt>
                <c:pt idx="9">
                  <c:v>493</c:v>
                </c:pt>
                <c:pt idx="10" formatCode="0">
                  <c:v>353</c:v>
                </c:pt>
                <c:pt idx="11">
                  <c:v>175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07008"/>
        <c:axId val="450211360"/>
      </c:scatterChart>
      <c:valAx>
        <c:axId val="450207008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11360"/>
        <c:crosses val="autoZero"/>
        <c:crossBetween val="midCat"/>
      </c:valAx>
      <c:valAx>
        <c:axId val="4502113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07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ru-RU"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 Средний вес недельный</a:t>
            </a:r>
          </a:p>
        </c:rich>
      </c:tx>
      <c:layout>
        <c:manualLayout>
          <c:xMode val="edge"/>
          <c:yMode val="edge"/>
          <c:x val="0.2870917816125238"/>
          <c:y val="3.9387910788481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Тоннаж недельный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(Цикл!$W$1,Цикл!$W$38,Цикл!$W$75,Цикл!$W$112,Цикл!$W$149,Цикл!$W$186,Цикл!$W$223,Цикл!$W$260,Цикл!$W$297,Цикл!$W$334,Цикл!$W$371,Цикл!$W$408)</c:f>
              <c:numCache>
                <c:formatCode>0.0</c:formatCode>
                <c:ptCount val="12"/>
                <c:pt idx="0">
                  <c:v>87.351485148514854</c:v>
                </c:pt>
                <c:pt idx="1">
                  <c:v>78.674471299093653</c:v>
                </c:pt>
                <c:pt idx="2">
                  <c:v>76.688535911602216</c:v>
                </c:pt>
                <c:pt idx="3">
                  <c:v>86.887755102040813</c:v>
                </c:pt>
                <c:pt idx="4">
                  <c:v>100.3391768292683</c:v>
                </c:pt>
                <c:pt idx="5">
                  <c:v>90.655853314527505</c:v>
                </c:pt>
                <c:pt idx="6">
                  <c:v>83.516129032258064</c:v>
                </c:pt>
                <c:pt idx="7">
                  <c:v>88.467048710601716</c:v>
                </c:pt>
                <c:pt idx="8">
                  <c:v>97.29099678456592</c:v>
                </c:pt>
                <c:pt idx="9">
                  <c:v>106.46551724137932</c:v>
                </c:pt>
                <c:pt idx="10">
                  <c:v>97.06090651558074</c:v>
                </c:pt>
                <c:pt idx="11">
                  <c:v>77.557142857142864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0212448"/>
        <c:axId val="265668048"/>
      </c:scatterChart>
      <c:valAx>
        <c:axId val="450212448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65668048"/>
        <c:crosses val="autoZero"/>
        <c:crossBetween val="midCat"/>
      </c:valAx>
      <c:valAx>
        <c:axId val="265668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450212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425778468764597"/>
          <c:y val="1.41414130166696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Интенсивность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Упражнение!$W$3:$W$14</c:f>
              <c:numCache>
                <c:formatCode>0</c:formatCode>
                <c:ptCount val="12"/>
                <c:pt idx="0">
                  <c:v>4799.0474999999997</c:v>
                </c:pt>
                <c:pt idx="1">
                  <c:v>5448.3</c:v>
                </c:pt>
                <c:pt idx="2">
                  <c:v>4370.7950000000001</c:v>
                </c:pt>
                <c:pt idx="3">
                  <c:v>5180.5</c:v>
                </c:pt>
                <c:pt idx="4">
                  <c:v>6687.2650000000003</c:v>
                </c:pt>
                <c:pt idx="5">
                  <c:v>6392.1</c:v>
                </c:pt>
                <c:pt idx="6">
                  <c:v>6989.71</c:v>
                </c:pt>
                <c:pt idx="7">
                  <c:v>8155.0625</c:v>
                </c:pt>
                <c:pt idx="8">
                  <c:v>4327.2449999999999</c:v>
                </c:pt>
                <c:pt idx="9">
                  <c:v>8069.2950000000001</c:v>
                </c:pt>
                <c:pt idx="10">
                  <c:v>3720.08</c:v>
                </c:pt>
                <c:pt idx="1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307904"/>
        <c:axId val="518311168"/>
      </c:scatterChart>
      <c:valAx>
        <c:axId val="518307904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11168"/>
        <c:crosses val="autoZero"/>
        <c:crossBetween val="midCat"/>
      </c:valAx>
      <c:valAx>
        <c:axId val="5183111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07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Тоннаж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Упражнение!$S$3:$S$14</c:f>
              <c:numCache>
                <c:formatCode>0</c:formatCode>
                <c:ptCount val="12"/>
                <c:pt idx="0">
                  <c:v>3847.5</c:v>
                </c:pt>
                <c:pt idx="1">
                  <c:v>3697.5</c:v>
                </c:pt>
                <c:pt idx="2">
                  <c:v>3387.5</c:v>
                </c:pt>
                <c:pt idx="3">
                  <c:v>3855</c:v>
                </c:pt>
                <c:pt idx="4">
                  <c:v>5232.5</c:v>
                </c:pt>
                <c:pt idx="5">
                  <c:v>4590</c:v>
                </c:pt>
                <c:pt idx="6">
                  <c:v>6535</c:v>
                </c:pt>
                <c:pt idx="7">
                  <c:v>5912.5</c:v>
                </c:pt>
                <c:pt idx="8">
                  <c:v>3495</c:v>
                </c:pt>
                <c:pt idx="9">
                  <c:v>4275</c:v>
                </c:pt>
                <c:pt idx="10">
                  <c:v>3220</c:v>
                </c:pt>
                <c:pt idx="1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317152"/>
        <c:axId val="518320416"/>
      </c:scatterChart>
      <c:valAx>
        <c:axId val="518317152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20416"/>
        <c:crosses val="autoZero"/>
        <c:crossBetween val="midCat"/>
      </c:valAx>
      <c:valAx>
        <c:axId val="5183204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171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ru-RU"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КПШ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Упражнение!$X$3:$X$14</c:f>
              <c:numCache>
                <c:formatCode>General</c:formatCode>
                <c:ptCount val="12"/>
                <c:pt idx="0">
                  <c:v>24</c:v>
                </c:pt>
                <c:pt idx="1">
                  <c:v>22</c:v>
                </c:pt>
                <c:pt idx="2">
                  <c:v>20</c:v>
                </c:pt>
                <c:pt idx="3">
                  <c:v>23</c:v>
                </c:pt>
                <c:pt idx="4">
                  <c:v>32</c:v>
                </c:pt>
                <c:pt idx="5">
                  <c:v>27</c:v>
                </c:pt>
                <c:pt idx="6">
                  <c:v>41</c:v>
                </c:pt>
                <c:pt idx="7">
                  <c:v>34</c:v>
                </c:pt>
                <c:pt idx="8">
                  <c:v>21</c:v>
                </c:pt>
                <c:pt idx="9">
                  <c:v>22</c:v>
                </c:pt>
                <c:pt idx="10">
                  <c:v>19</c:v>
                </c:pt>
                <c:pt idx="1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308448"/>
        <c:axId val="518318240"/>
      </c:scatterChart>
      <c:valAx>
        <c:axId val="518308448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18240"/>
        <c:crosses val="autoZero"/>
        <c:crossBetween val="midCat"/>
      </c:valAx>
      <c:valAx>
        <c:axId val="5183182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08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ru-RU"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Средний вес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Упражнение!$T$3:$T$14</c:f>
              <c:numCache>
                <c:formatCode>0</c:formatCode>
                <c:ptCount val="12"/>
                <c:pt idx="0">
                  <c:v>160.3125</c:v>
                </c:pt>
                <c:pt idx="1">
                  <c:v>168.06818181818181</c:v>
                </c:pt>
                <c:pt idx="2">
                  <c:v>169.375</c:v>
                </c:pt>
                <c:pt idx="3">
                  <c:v>167.60869565217391</c:v>
                </c:pt>
                <c:pt idx="4">
                  <c:v>163.515625</c:v>
                </c:pt>
                <c:pt idx="5">
                  <c:v>170</c:v>
                </c:pt>
                <c:pt idx="6">
                  <c:v>159.39024390243901</c:v>
                </c:pt>
                <c:pt idx="7">
                  <c:v>173.89705882352942</c:v>
                </c:pt>
                <c:pt idx="8">
                  <c:v>166.42857142857142</c:v>
                </c:pt>
                <c:pt idx="9">
                  <c:v>194.31818181818181</c:v>
                </c:pt>
                <c:pt idx="10">
                  <c:v>169.47368421052633</c:v>
                </c:pt>
                <c:pt idx="11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8311712"/>
        <c:axId val="518306816"/>
      </c:scatterChart>
      <c:valAx>
        <c:axId val="518311712"/>
        <c:scaling>
          <c:orientation val="minMax"/>
          <c:max val="12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06816"/>
        <c:crosses val="autoZero"/>
        <c:crossBetween val="midCat"/>
      </c:valAx>
      <c:valAx>
        <c:axId val="5183068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ru-RU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18311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396875</xdr:colOff>
      <xdr:row>3</xdr:row>
      <xdr:rowOff>158749</xdr:rowOff>
    </xdr:from>
    <xdr:to>
      <xdr:col>12</xdr:col>
      <xdr:colOff>15875</xdr:colOff>
      <xdr:row>21</xdr:row>
      <xdr:rowOff>47625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3753</xdr:colOff>
      <xdr:row>0</xdr:row>
      <xdr:rowOff>141019</xdr:rowOff>
    </xdr:from>
    <xdr:to>
      <xdr:col>56</xdr:col>
      <xdr:colOff>38099</xdr:colOff>
      <xdr:row>17</xdr:row>
      <xdr:rowOff>20204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112060</xdr:colOff>
      <xdr:row>0</xdr:row>
      <xdr:rowOff>124644</xdr:rowOff>
    </xdr:from>
    <xdr:to>
      <xdr:col>65</xdr:col>
      <xdr:colOff>508934</xdr:colOff>
      <xdr:row>18</xdr:row>
      <xdr:rowOff>91514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521151</xdr:colOff>
      <xdr:row>17</xdr:row>
      <xdr:rowOff>115659</xdr:rowOff>
    </xdr:from>
    <xdr:to>
      <xdr:col>56</xdr:col>
      <xdr:colOff>31749</xdr:colOff>
      <xdr:row>35</xdr:row>
      <xdr:rowOff>63500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89647</xdr:colOff>
      <xdr:row>18</xdr:row>
      <xdr:rowOff>151280</xdr:rowOff>
    </xdr:from>
    <xdr:to>
      <xdr:col>65</xdr:col>
      <xdr:colOff>518271</xdr:colOff>
      <xdr:row>35</xdr:row>
      <xdr:rowOff>70036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204107</xdr:colOff>
      <xdr:row>14</xdr:row>
      <xdr:rowOff>102810</xdr:rowOff>
    </xdr:from>
    <xdr:to>
      <xdr:col>17</xdr:col>
      <xdr:colOff>241904</xdr:colOff>
      <xdr:row>33</xdr:row>
      <xdr:rowOff>75596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39310</xdr:colOff>
      <xdr:row>14</xdr:row>
      <xdr:rowOff>122464</xdr:rowOff>
    </xdr:from>
    <xdr:to>
      <xdr:col>27</xdr:col>
      <xdr:colOff>229810</xdr:colOff>
      <xdr:row>33</xdr:row>
      <xdr:rowOff>95250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229808</xdr:colOff>
      <xdr:row>0</xdr:row>
      <xdr:rowOff>54430</xdr:rowOff>
    </xdr:from>
    <xdr:to>
      <xdr:col>32</xdr:col>
      <xdr:colOff>435429</xdr:colOff>
      <xdr:row>13</xdr:row>
      <xdr:rowOff>81645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462642</xdr:colOff>
      <xdr:row>14</xdr:row>
      <xdr:rowOff>122465</xdr:rowOff>
    </xdr:from>
    <xdr:to>
      <xdr:col>35</xdr:col>
      <xdr:colOff>476250</xdr:colOff>
      <xdr:row>33</xdr:row>
      <xdr:rowOff>108857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175792</xdr:colOff>
      <xdr:row>2</xdr:row>
      <xdr:rowOff>35718</xdr:rowOff>
    </xdr:from>
    <xdr:to>
      <xdr:col>16</xdr:col>
      <xdr:colOff>526464</xdr:colOff>
      <xdr:row>30</xdr:row>
      <xdr:rowOff>47625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4667" y="416718"/>
          <a:ext cx="4446422" cy="5381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vk.com/lastmanstand1ng" TargetMode="External"/><Relationship Id="rId2" Type="http://schemas.openxmlformats.org/officeDocument/2006/relationships/hyperlink" Target="http://vk.com/1astmanstanding" TargetMode="External"/><Relationship Id="rId1" Type="http://schemas.openxmlformats.org/officeDocument/2006/relationships/hyperlink" Target="http://vk.com/sk1men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R100"/>
  <sheetViews>
    <sheetView showGridLines="0" zoomScale="60" zoomScaleNormal="60" workbookViewId="0">
      <selection activeCell="B30" sqref="B30"/>
    </sheetView>
  </sheetViews>
  <sheetFormatPr defaultRowHeight="15" x14ac:dyDescent="0.25"/>
  <cols>
    <col min="2" max="2" width="9.140625" style="240"/>
    <col min="3" max="3" width="9.7109375" bestFit="1" customWidth="1"/>
    <col min="8" max="8" width="17.28515625" bestFit="1" customWidth="1"/>
    <col min="10" max="10" width="14.140625" bestFit="1" customWidth="1"/>
  </cols>
  <sheetData>
    <row r="1" spans="1:18" x14ac:dyDescent="0.25">
      <c r="A1" s="241">
        <v>0.01</v>
      </c>
      <c r="B1" s="242">
        <v>0</v>
      </c>
      <c r="C1" s="243">
        <f>$H$27+($H$28*A1)+($H$29*A1*A1)+($H$30*A1*A1*A1)+($H$31*A1*A1*A1*A1)+($H$32*A1*A1*A1*A1*A1)</f>
        <v>-889.2616295770091</v>
      </c>
      <c r="D1" s="23"/>
      <c r="E1" s="24"/>
      <c r="F1" s="24"/>
      <c r="G1" s="24"/>
      <c r="H1" s="24"/>
      <c r="I1" s="24"/>
      <c r="J1" s="24"/>
      <c r="K1" s="24"/>
      <c r="L1" s="24"/>
      <c r="Q1" s="9" t="s">
        <v>19</v>
      </c>
      <c r="R1" t="s">
        <v>0</v>
      </c>
    </row>
    <row r="2" spans="1:18" x14ac:dyDescent="0.25">
      <c r="A2" s="244">
        <v>0.02</v>
      </c>
      <c r="B2" s="239">
        <v>1E-3</v>
      </c>
      <c r="C2" s="245">
        <f>$H$27+($H$28*A2)+($H$29*A2*A2)+($H$30*A2*A2*A2)+($H$31*A2*A2*A2*A2)+($H$32*A2*A2*A2*A2*A2)</f>
        <v>-828.34739025392946</v>
      </c>
      <c r="D2" s="23"/>
      <c r="E2" s="24"/>
      <c r="F2" s="24"/>
      <c r="G2" s="24"/>
      <c r="H2" s="24"/>
      <c r="I2" s="24"/>
      <c r="J2" s="24"/>
      <c r="K2" s="24"/>
      <c r="L2" s="24"/>
      <c r="Q2" s="9" t="s">
        <v>14</v>
      </c>
    </row>
    <row r="3" spans="1:18" x14ac:dyDescent="0.25">
      <c r="A3" s="244">
        <v>0.03</v>
      </c>
      <c r="B3" s="239">
        <v>2E-3</v>
      </c>
      <c r="C3" s="245">
        <f t="shared" ref="C3:C66" si="0">$H$27+($H$28*A3)+($H$29*A3*A3)+($H$30*A3*A3*A3)+($H$31*A3*A3*A3*A3)+($H$32*A3*A3*A3*A3*A3)</f>
        <v>-770.7977273191965</v>
      </c>
      <c r="D3" s="24"/>
      <c r="E3" s="24"/>
      <c r="F3" s="24"/>
      <c r="G3" s="24"/>
      <c r="H3" s="24"/>
      <c r="I3" s="24"/>
      <c r="J3" s="24"/>
      <c r="K3" s="24"/>
      <c r="L3" s="24"/>
      <c r="Q3" s="9" t="s">
        <v>18</v>
      </c>
    </row>
    <row r="4" spans="1:18" x14ac:dyDescent="0.25">
      <c r="A4" s="244">
        <v>0.04</v>
      </c>
      <c r="B4" s="239">
        <v>3.0000000000000001E-3</v>
      </c>
      <c r="C4" s="245">
        <f t="shared" si="0"/>
        <v>-716.47205354323864</v>
      </c>
      <c r="D4" s="24"/>
      <c r="E4" s="24"/>
      <c r="F4" s="24"/>
      <c r="G4" s="24"/>
      <c r="H4" s="24"/>
      <c r="I4" s="24"/>
      <c r="J4" s="24"/>
      <c r="K4" s="24"/>
      <c r="L4" s="24"/>
    </row>
    <row r="5" spans="1:18" x14ac:dyDescent="0.25">
      <c r="A5" s="244">
        <v>0.05</v>
      </c>
      <c r="B5" s="239">
        <v>4.0000000000000001E-3</v>
      </c>
      <c r="C5" s="245">
        <f t="shared" si="0"/>
        <v>-665.23373308163752</v>
      </c>
      <c r="D5" s="24"/>
      <c r="E5" s="24"/>
      <c r="F5" s="24"/>
      <c r="G5" s="24"/>
      <c r="H5" s="24"/>
      <c r="I5" s="24"/>
      <c r="J5" s="24"/>
      <c r="K5" s="24"/>
      <c r="L5" s="24"/>
    </row>
    <row r="6" spans="1:18" x14ac:dyDescent="0.25">
      <c r="A6" s="244">
        <v>0.06</v>
      </c>
      <c r="B6" s="239">
        <v>5.0000000000000001E-3</v>
      </c>
      <c r="C6" s="245">
        <f t="shared" si="0"/>
        <v>-616.9500253782893</v>
      </c>
      <c r="D6" s="24"/>
      <c r="E6" s="24"/>
      <c r="F6" s="24"/>
      <c r="G6" s="24"/>
      <c r="H6" s="24"/>
      <c r="I6" s="24"/>
      <c r="J6" s="24"/>
      <c r="K6" s="24"/>
      <c r="L6" s="24"/>
    </row>
    <row r="7" spans="1:18" x14ac:dyDescent="0.25">
      <c r="A7" s="244">
        <v>7.0000000000000007E-2</v>
      </c>
      <c r="B7" s="239">
        <v>6.0000000000000001E-3</v>
      </c>
      <c r="C7" s="245">
        <f t="shared" si="0"/>
        <v>-571.49202906856647</v>
      </c>
      <c r="D7" s="24"/>
      <c r="E7" s="24"/>
      <c r="F7" s="24"/>
      <c r="G7" s="24"/>
      <c r="H7" s="24"/>
      <c r="I7" s="24"/>
      <c r="J7" s="24"/>
      <c r="K7" s="24"/>
      <c r="L7" s="24"/>
    </row>
    <row r="8" spans="1:18" x14ac:dyDescent="0.25">
      <c r="A8" s="244">
        <v>0.08</v>
      </c>
      <c r="B8" s="239">
        <v>7.0000000000000001E-3</v>
      </c>
      <c r="C8" s="245">
        <f t="shared" si="0"/>
        <v>-528.73462588247855</v>
      </c>
      <c r="D8" s="24"/>
      <c r="E8" s="24"/>
      <c r="F8" s="24"/>
      <c r="G8" s="24"/>
      <c r="H8" s="24"/>
      <c r="I8" s="24"/>
      <c r="J8" s="24"/>
      <c r="K8" s="24"/>
      <c r="L8" s="24"/>
    </row>
    <row r="9" spans="1:18" x14ac:dyDescent="0.25">
      <c r="A9" s="244">
        <v>0.09</v>
      </c>
      <c r="B9" s="239">
        <v>8.0000000000000002E-3</v>
      </c>
      <c r="C9" s="245">
        <f t="shared" si="0"/>
        <v>-488.55642454783373</v>
      </c>
      <c r="D9" s="24"/>
      <c r="E9" s="24"/>
      <c r="F9" s="24"/>
      <c r="G9" s="24"/>
      <c r="H9" s="24"/>
      <c r="I9" s="24"/>
      <c r="J9" s="24"/>
      <c r="K9" s="24"/>
      <c r="L9" s="24"/>
    </row>
    <row r="10" spans="1:18" x14ac:dyDescent="0.25">
      <c r="A10" s="244">
        <v>0.1</v>
      </c>
      <c r="B10" s="239">
        <v>8.9999999999999993E-3</v>
      </c>
      <c r="C10" s="245">
        <f t="shared" si="0"/>
        <v>-450.83970469339982</v>
      </c>
      <c r="D10" s="24"/>
      <c r="E10" s="24"/>
      <c r="F10" s="24"/>
      <c r="G10" s="24"/>
      <c r="H10" s="24"/>
      <c r="I10" s="24"/>
      <c r="J10" s="24"/>
      <c r="K10" s="24"/>
      <c r="L10" s="24"/>
    </row>
    <row r="11" spans="1:18" x14ac:dyDescent="0.25">
      <c r="A11" s="244">
        <v>0.11</v>
      </c>
      <c r="B11" s="239">
        <v>0.01</v>
      </c>
      <c r="C11" s="245">
        <f t="shared" si="0"/>
        <v>-415.47036075206637</v>
      </c>
      <c r="D11" s="24"/>
      <c r="E11" s="24"/>
      <c r="F11" s="24"/>
      <c r="G11" s="24"/>
      <c r="H11" s="24"/>
      <c r="I11" s="24"/>
      <c r="J11" s="24"/>
      <c r="K11" s="24"/>
      <c r="L11" s="24"/>
    </row>
    <row r="12" spans="1:18" x14ac:dyDescent="0.25">
      <c r="A12" s="244">
        <v>0.12</v>
      </c>
      <c r="B12" s="239">
        <v>1.0999999999999999E-2</v>
      </c>
      <c r="C12" s="245">
        <f t="shared" si="0"/>
        <v>-382.33784586400458</v>
      </c>
      <c r="D12" s="24"/>
      <c r="E12" s="24"/>
      <c r="F12" s="24"/>
      <c r="G12" s="24"/>
      <c r="H12" s="24"/>
      <c r="I12" s="24"/>
      <c r="J12" s="24"/>
      <c r="K12" s="24"/>
      <c r="L12" s="24"/>
    </row>
    <row r="13" spans="1:18" x14ac:dyDescent="0.25">
      <c r="A13" s="244">
        <v>0.13</v>
      </c>
      <c r="B13" s="239">
        <v>1.2E-2</v>
      </c>
      <c r="C13" s="245">
        <f t="shared" si="0"/>
        <v>-351.33511577982961</v>
      </c>
      <c r="D13" s="24"/>
      <c r="E13" s="24"/>
      <c r="F13" s="24"/>
      <c r="G13" s="24"/>
      <c r="H13" s="24"/>
      <c r="I13" s="24"/>
      <c r="J13" s="24"/>
      <c r="K13" s="24"/>
      <c r="L13" s="24"/>
    </row>
    <row r="14" spans="1:18" x14ac:dyDescent="0.25">
      <c r="A14" s="244">
        <v>0.14000000000000001</v>
      </c>
      <c r="B14" s="239">
        <v>1.4999999999999999E-2</v>
      </c>
      <c r="C14" s="245">
        <f t="shared" si="0"/>
        <v>-322.35857276376174</v>
      </c>
      <c r="D14" s="24"/>
      <c r="E14" s="24"/>
      <c r="F14" s="24"/>
      <c r="G14" s="24"/>
      <c r="H14" s="24"/>
      <c r="I14" s="24"/>
      <c r="J14" s="24"/>
      <c r="K14" s="24"/>
      <c r="L14" s="24"/>
    </row>
    <row r="15" spans="1:18" x14ac:dyDescent="0.25">
      <c r="A15" s="244">
        <v>0.15</v>
      </c>
      <c r="B15" s="239">
        <v>1.7999999999999999E-2</v>
      </c>
      <c r="C15" s="245">
        <f>$H$27+($H$28*A15)+($H$29*A15*A15)+($H$30*A15*A15*A15)+($H$31*A15*A15*A15*A15)+($H$32*A15*A15*A15*A15*A15)</f>
        <v>-295.30800949678758</v>
      </c>
      <c r="D15" s="24"/>
      <c r="E15" s="24"/>
      <c r="F15" s="24"/>
      <c r="G15" s="24"/>
      <c r="H15" s="24"/>
      <c r="I15" s="24"/>
      <c r="J15" s="24"/>
      <c r="K15" s="24"/>
      <c r="L15" s="24"/>
    </row>
    <row r="16" spans="1:18" x14ac:dyDescent="0.25">
      <c r="A16" s="244">
        <v>0.16</v>
      </c>
      <c r="B16" s="239">
        <v>2.1000000000000001E-2</v>
      </c>
      <c r="C16" s="245">
        <f>$H$27+($H$28*A16)+($H$29*A16*A16)+($H$30*A16*A16*A16)+($H$31*A16*A16*A16*A16)+($H$32*A16*A16*A16*A16*A16)</f>
        <v>-270.08655297982051</v>
      </c>
      <c r="D16" s="24"/>
      <c r="E16" s="24"/>
      <c r="F16" s="24"/>
      <c r="G16" s="24"/>
      <c r="H16" s="24"/>
      <c r="I16" s="24"/>
      <c r="J16" s="24"/>
      <c r="K16" s="24"/>
      <c r="L16" s="24"/>
    </row>
    <row r="17" spans="1:12" x14ac:dyDescent="0.25">
      <c r="A17" s="244">
        <v>0.17</v>
      </c>
      <c r="B17" s="239">
        <v>2.4E-2</v>
      </c>
      <c r="C17" s="245">
        <f t="shared" si="0"/>
        <v>-246.60060843686372</v>
      </c>
      <c r="D17" s="24"/>
      <c r="E17" s="24"/>
      <c r="F17" s="24"/>
      <c r="G17" s="24"/>
      <c r="H17" s="24"/>
      <c r="I17" s="24"/>
      <c r="J17" s="24"/>
      <c r="K17" s="24"/>
      <c r="L17" s="24"/>
    </row>
    <row r="18" spans="1:12" x14ac:dyDescent="0.25">
      <c r="A18" s="244">
        <v>0.18</v>
      </c>
      <c r="B18" s="239">
        <v>2.7E-2</v>
      </c>
      <c r="C18" s="245">
        <f t="shared" si="0"/>
        <v>-224.75980321816979</v>
      </c>
      <c r="D18" s="24"/>
      <c r="E18" s="24"/>
      <c r="F18" s="24"/>
      <c r="G18" s="24"/>
      <c r="H18" s="24"/>
      <c r="I18" s="24"/>
      <c r="J18" s="24"/>
      <c r="K18" s="24"/>
      <c r="L18" s="24"/>
    </row>
    <row r="19" spans="1:12" x14ac:dyDescent="0.25">
      <c r="A19" s="244">
        <v>0.19</v>
      </c>
      <c r="B19" s="239">
        <v>0.03</v>
      </c>
      <c r="C19" s="245">
        <f t="shared" si="0"/>
        <v>-204.47693070340287</v>
      </c>
      <c r="D19" s="24"/>
      <c r="E19" s="24"/>
      <c r="F19" s="24"/>
      <c r="G19" s="24"/>
      <c r="H19" s="24"/>
      <c r="I19" s="24"/>
      <c r="J19" s="24"/>
      <c r="K19" s="24"/>
      <c r="L19" s="24"/>
    </row>
    <row r="20" spans="1:12" x14ac:dyDescent="0.25">
      <c r="A20" s="244">
        <v>0.2</v>
      </c>
      <c r="B20" s="239">
        <v>0.03</v>
      </c>
      <c r="C20" s="245">
        <f t="shared" si="0"/>
        <v>-185.66789420479981</v>
      </c>
      <c r="D20" s="24"/>
      <c r="E20" s="24"/>
      <c r="F20" s="24"/>
      <c r="G20" s="24"/>
      <c r="H20" s="24"/>
      <c r="I20" s="24"/>
      <c r="J20" s="24"/>
      <c r="K20" s="24"/>
      <c r="L20" s="24"/>
    </row>
    <row r="21" spans="1:12" x14ac:dyDescent="0.25">
      <c r="A21" s="244">
        <v>0.21</v>
      </c>
      <c r="B21" s="239">
        <v>0.04</v>
      </c>
      <c r="C21" s="245">
        <f t="shared" si="0"/>
        <v>-168.2516508703317</v>
      </c>
      <c r="D21" s="24"/>
      <c r="E21" s="24"/>
      <c r="F21" s="24"/>
      <c r="G21" s="24"/>
      <c r="H21" s="24"/>
      <c r="I21" s="24"/>
      <c r="J21" s="24"/>
      <c r="K21" s="24"/>
      <c r="L21" s="24"/>
    </row>
    <row r="22" spans="1:12" x14ac:dyDescent="0.25">
      <c r="A22" s="244">
        <v>0.22</v>
      </c>
      <c r="B22" s="239">
        <v>0.05</v>
      </c>
      <c r="C22" s="245">
        <f t="shared" si="0"/>
        <v>-152.15015558686375</v>
      </c>
      <c r="D22" s="24"/>
      <c r="E22" s="24"/>
      <c r="F22" s="24"/>
      <c r="G22" s="24"/>
      <c r="H22" s="24"/>
      <c r="I22" s="24"/>
      <c r="J22" s="24"/>
      <c r="K22" s="24"/>
      <c r="L22" s="24"/>
    </row>
    <row r="23" spans="1:12" x14ac:dyDescent="0.25">
      <c r="A23" s="244">
        <v>0.23</v>
      </c>
      <c r="B23" s="239">
        <v>0.06</v>
      </c>
      <c r="C23" s="245">
        <f t="shared" si="0"/>
        <v>-137.28830488331863</v>
      </c>
      <c r="D23" s="24"/>
      <c r="E23" s="24"/>
      <c r="F23" s="24"/>
      <c r="G23" s="24"/>
      <c r="H23" s="24"/>
      <c r="I23" s="24"/>
      <c r="J23" s="24"/>
      <c r="K23" s="24"/>
      <c r="L23" s="24"/>
    </row>
    <row r="24" spans="1:12" x14ac:dyDescent="0.25">
      <c r="A24" s="244">
        <v>0.24</v>
      </c>
      <c r="B24" s="239">
        <v>7.0000000000000007E-2</v>
      </c>
      <c r="C24" s="245">
        <f t="shared" si="0"/>
        <v>-123.59388083383695</v>
      </c>
      <c r="D24" s="24"/>
      <c r="E24" s="24"/>
      <c r="F24" s="24"/>
      <c r="G24" s="24"/>
      <c r="H24" s="24"/>
      <c r="I24" s="24"/>
      <c r="J24" s="24"/>
      <c r="K24" s="24"/>
      <c r="L24" s="24"/>
    </row>
    <row r="25" spans="1:12" ht="15.75" thickBot="1" x14ac:dyDescent="0.3">
      <c r="A25" s="244">
        <v>0.25</v>
      </c>
      <c r="B25" s="239">
        <v>0.08</v>
      </c>
      <c r="C25" s="245">
        <f t="shared" si="0"/>
        <v>-110.99749496093749</v>
      </c>
      <c r="D25" s="24"/>
      <c r="E25" s="24"/>
      <c r="F25" s="24"/>
      <c r="G25" s="24"/>
      <c r="H25" s="24"/>
      <c r="I25" s="24"/>
      <c r="J25" s="24"/>
      <c r="K25" s="24"/>
      <c r="L25" s="24"/>
    </row>
    <row r="26" spans="1:12" x14ac:dyDescent="0.25">
      <c r="A26" s="244">
        <v>0.26</v>
      </c>
      <c r="B26" s="239">
        <v>0.09</v>
      </c>
      <c r="C26" s="245">
        <f t="shared" si="0"/>
        <v>-99.432532138679647</v>
      </c>
      <c r="D26" s="24"/>
      <c r="E26" s="24"/>
      <c r="F26" s="24"/>
      <c r="G26" s="253"/>
      <c r="H26" s="254"/>
      <c r="I26" s="254"/>
      <c r="J26" s="255"/>
      <c r="K26" s="24"/>
      <c r="L26" s="24"/>
    </row>
    <row r="27" spans="1:12" x14ac:dyDescent="0.25">
      <c r="A27" s="244">
        <v>0.27</v>
      </c>
      <c r="B27" s="239">
        <v>0.1</v>
      </c>
      <c r="C27" s="245">
        <f t="shared" si="0"/>
        <v>-88.835094495824777</v>
      </c>
      <c r="D27" s="24"/>
      <c r="E27" s="24"/>
      <c r="F27" s="24"/>
      <c r="G27" s="256" t="s">
        <v>29</v>
      </c>
      <c r="H27" s="257">
        <v>-953.68503999999996</v>
      </c>
      <c r="I27" s="257"/>
      <c r="J27" s="258"/>
      <c r="K27" s="24"/>
      <c r="L27" s="24"/>
    </row>
    <row r="28" spans="1:12" x14ac:dyDescent="0.25">
      <c r="A28" s="244">
        <v>0.28000000000000003</v>
      </c>
      <c r="B28" s="239">
        <v>0.11</v>
      </c>
      <c r="C28" s="245">
        <f t="shared" si="0"/>
        <v>-79.143945318997012</v>
      </c>
      <c r="D28" s="24"/>
      <c r="E28" s="24"/>
      <c r="F28" s="24"/>
      <c r="G28" s="256" t="s">
        <v>30</v>
      </c>
      <c r="H28" s="257">
        <v>6622.72073</v>
      </c>
      <c r="I28" s="257"/>
      <c r="J28" s="258"/>
      <c r="K28" s="24"/>
      <c r="L28" s="24"/>
    </row>
    <row r="29" spans="1:12" x14ac:dyDescent="0.25">
      <c r="A29" s="244">
        <v>0.28999999999999998</v>
      </c>
      <c r="B29" s="239">
        <v>0.12</v>
      </c>
      <c r="C29" s="245">
        <f t="shared" si="0"/>
        <v>-70.300452955844008</v>
      </c>
      <c r="D29" s="24"/>
      <c r="E29" s="24"/>
      <c r="F29" s="24"/>
      <c r="G29" s="256" t="s">
        <v>31</v>
      </c>
      <c r="H29" s="257">
        <v>-18287.430420000001</v>
      </c>
      <c r="I29" s="257"/>
      <c r="J29" s="258"/>
      <c r="K29" s="24"/>
      <c r="L29" s="24"/>
    </row>
    <row r="30" spans="1:12" x14ac:dyDescent="0.25">
      <c r="A30" s="246">
        <v>0.3</v>
      </c>
      <c r="B30" s="239">
        <v>0.13</v>
      </c>
      <c r="C30" s="247">
        <f t="shared" si="0"/>
        <v>-62.248534718200041</v>
      </c>
      <c r="D30" s="24"/>
      <c r="E30" s="24"/>
      <c r="F30" s="24"/>
      <c r="G30" s="256" t="s">
        <v>32</v>
      </c>
      <c r="H30" s="257">
        <v>25117.35067</v>
      </c>
      <c r="I30" s="257"/>
      <c r="J30" s="258"/>
      <c r="K30" s="24"/>
      <c r="L30" s="24"/>
    </row>
    <row r="31" spans="1:12" x14ac:dyDescent="0.25">
      <c r="A31" s="244">
        <v>0.31</v>
      </c>
      <c r="B31" s="239">
        <v>0.14000000000000001</v>
      </c>
      <c r="C31" s="245">
        <f t="shared" si="0"/>
        <v>-54.934600785244456</v>
      </c>
      <c r="D31" s="24"/>
      <c r="E31" s="24"/>
      <c r="F31" s="24"/>
      <c r="G31" s="256" t="s">
        <v>33</v>
      </c>
      <c r="H31" s="257">
        <v>-17165.315289999999</v>
      </c>
      <c r="I31" s="257"/>
      <c r="J31" s="258"/>
      <c r="K31" s="24"/>
      <c r="L31" s="24"/>
    </row>
    <row r="32" spans="1:12" ht="15.75" thickBot="1" x14ac:dyDescent="0.3">
      <c r="A32" s="244">
        <v>0.32</v>
      </c>
      <c r="B32" s="239">
        <v>0.16</v>
      </c>
      <c r="C32" s="245">
        <f t="shared" si="0"/>
        <v>-48.307498106666898</v>
      </c>
      <c r="D32" s="24"/>
      <c r="E32" s="24"/>
      <c r="F32" s="24"/>
      <c r="G32" s="259" t="s">
        <v>34</v>
      </c>
      <c r="H32" s="260">
        <v>4674.7365600000003</v>
      </c>
      <c r="I32" s="260"/>
      <c r="J32" s="261"/>
      <c r="K32" s="24"/>
      <c r="L32" s="24"/>
    </row>
    <row r="33" spans="1:12" x14ac:dyDescent="0.25">
      <c r="A33" s="244">
        <v>0.33</v>
      </c>
      <c r="B33" s="239">
        <v>0.18</v>
      </c>
      <c r="C33" s="245">
        <f t="shared" si="0"/>
        <v>-42.318454305824211</v>
      </c>
      <c r="D33" s="24"/>
      <c r="E33" s="24"/>
      <c r="F33" s="24"/>
      <c r="G33" s="24"/>
      <c r="H33" s="25"/>
      <c r="I33" s="25"/>
      <c r="J33" s="26"/>
      <c r="K33" s="24"/>
      <c r="L33" s="24"/>
    </row>
    <row r="34" spans="1:12" x14ac:dyDescent="0.25">
      <c r="A34" s="244">
        <v>0.34</v>
      </c>
      <c r="B34" s="239">
        <v>0.2</v>
      </c>
      <c r="C34" s="245">
        <f t="shared" si="0"/>
        <v>-36.92102158290416</v>
      </c>
      <c r="D34" s="24"/>
      <c r="E34" s="24"/>
      <c r="F34" s="24"/>
      <c r="G34" s="24"/>
      <c r="H34" s="25"/>
      <c r="I34" s="25"/>
      <c r="J34" s="26"/>
      <c r="K34" s="24"/>
      <c r="L34" s="24"/>
    </row>
    <row r="35" spans="1:12" x14ac:dyDescent="0.25">
      <c r="A35" s="244">
        <v>0.35</v>
      </c>
      <c r="B35" s="239">
        <v>0.22</v>
      </c>
      <c r="C35" s="245">
        <f t="shared" si="0"/>
        <v>-32.071020618087616</v>
      </c>
      <c r="D35" s="24"/>
      <c r="E35" s="24"/>
      <c r="F35" s="24"/>
      <c r="G35" s="24"/>
      <c r="H35" s="24"/>
      <c r="I35" s="24"/>
      <c r="J35" s="24"/>
      <c r="K35" s="24"/>
      <c r="L35" s="24"/>
    </row>
    <row r="36" spans="1:12" x14ac:dyDescent="0.25">
      <c r="A36" s="244">
        <v>0.36</v>
      </c>
      <c r="B36" s="239">
        <v>0.24</v>
      </c>
      <c r="C36" s="245">
        <f t="shared" si="0"/>
        <v>-27.726484474706716</v>
      </c>
      <c r="D36" s="24"/>
      <c r="E36" s="24"/>
      <c r="F36" s="24"/>
      <c r="G36" s="24"/>
      <c r="H36" s="24"/>
      <c r="I36" s="24"/>
      <c r="J36" s="24"/>
      <c r="K36" s="24"/>
      <c r="L36" s="24"/>
    </row>
    <row r="37" spans="1:12" x14ac:dyDescent="0.25">
      <c r="A37" s="244">
        <v>0.37</v>
      </c>
      <c r="B37" s="239">
        <v>0.26</v>
      </c>
      <c r="C37" s="245">
        <f t="shared" si="0"/>
        <v>-23.847602502409984</v>
      </c>
      <c r="D37" s="24"/>
      <c r="E37" s="24"/>
      <c r="F37" s="24"/>
      <c r="G37" s="24"/>
      <c r="H37" s="24"/>
      <c r="I37" s="24"/>
      <c r="J37" s="24"/>
      <c r="K37" s="24"/>
      <c r="L37" s="24"/>
    </row>
    <row r="38" spans="1:12" x14ac:dyDescent="0.25">
      <c r="A38" s="244">
        <v>0.38</v>
      </c>
      <c r="B38" s="239">
        <v>0.28000000000000003</v>
      </c>
      <c r="C38" s="245">
        <f t="shared" si="0"/>
        <v>-20.396664240319865</v>
      </c>
      <c r="D38" s="24"/>
      <c r="E38" s="24"/>
      <c r="F38" s="24"/>
      <c r="G38" s="24"/>
      <c r="H38" s="24"/>
      <c r="I38" s="24"/>
      <c r="J38" s="24"/>
      <c r="K38" s="24"/>
      <c r="L38" s="24"/>
    </row>
    <row r="39" spans="1:12" x14ac:dyDescent="0.25">
      <c r="A39" s="244">
        <v>0.39</v>
      </c>
      <c r="B39" s="239">
        <v>0.3</v>
      </c>
      <c r="C39" s="245">
        <f t="shared" si="0"/>
        <v>-17.338003320197643</v>
      </c>
      <c r="D39" s="24"/>
      <c r="E39" s="24"/>
      <c r="F39" s="24"/>
      <c r="G39" s="24"/>
      <c r="H39" s="24"/>
      <c r="I39" s="24"/>
      <c r="J39" s="24"/>
      <c r="K39" s="24"/>
      <c r="L39" s="24"/>
    </row>
    <row r="40" spans="1:12" x14ac:dyDescent="0.25">
      <c r="A40" s="244">
        <v>0.4</v>
      </c>
      <c r="B40" s="239">
        <v>0.32</v>
      </c>
      <c r="C40" s="245">
        <f t="shared" si="0"/>
        <v>-14.637941369599467</v>
      </c>
      <c r="D40" s="24"/>
      <c r="E40" s="24"/>
      <c r="F40" s="24"/>
      <c r="G40" s="24"/>
      <c r="H40" s="24"/>
      <c r="I40" s="24"/>
      <c r="J40" s="24"/>
      <c r="K40" s="24"/>
      <c r="L40" s="24"/>
    </row>
    <row r="41" spans="1:12" x14ac:dyDescent="0.25">
      <c r="A41" s="244">
        <v>0.41</v>
      </c>
      <c r="B41" s="239">
        <v>0.34</v>
      </c>
      <c r="C41" s="245">
        <f t="shared" si="0"/>
        <v>-12.264731915045985</v>
      </c>
      <c r="D41" s="24"/>
      <c r="E41" s="24"/>
      <c r="F41" s="24"/>
      <c r="G41" s="24"/>
      <c r="H41" s="24"/>
      <c r="I41" s="24"/>
      <c r="J41" s="24"/>
      <c r="K41" s="24"/>
      <c r="L41" s="24"/>
    </row>
    <row r="42" spans="1:12" x14ac:dyDescent="0.25">
      <c r="A42" s="244">
        <v>0.42</v>
      </c>
      <c r="B42" s="239">
        <v>0.36</v>
      </c>
      <c r="C42" s="245">
        <f t="shared" si="0"/>
        <v>-10.18850428517429</v>
      </c>
      <c r="D42" s="24"/>
      <c r="E42" s="24"/>
      <c r="F42" s="24"/>
      <c r="G42" s="24"/>
      <c r="H42" s="24"/>
      <c r="I42" s="24"/>
      <c r="J42" s="24"/>
      <c r="K42" s="24"/>
      <c r="L42" s="24"/>
    </row>
    <row r="43" spans="1:12" x14ac:dyDescent="0.25">
      <c r="A43" s="244">
        <v>0.43</v>
      </c>
      <c r="B43" s="239">
        <v>0.38</v>
      </c>
      <c r="C43" s="245">
        <f t="shared" si="0"/>
        <v>-8.3812075139051672</v>
      </c>
      <c r="D43" s="24"/>
      <c r="E43" s="24"/>
      <c r="F43" s="24"/>
      <c r="G43" s="24"/>
      <c r="H43" s="24"/>
      <c r="I43" s="24"/>
      <c r="J43" s="24"/>
      <c r="K43" s="24"/>
      <c r="L43" s="24"/>
    </row>
    <row r="44" spans="1:12" x14ac:dyDescent="0.25">
      <c r="A44" s="244">
        <v>0.44</v>
      </c>
      <c r="B44" s="239">
        <v>0.4</v>
      </c>
      <c r="C44" s="245">
        <f t="shared" si="0"/>
        <v>-6.8165542436032069</v>
      </c>
      <c r="D44" s="24"/>
      <c r="E44" s="24"/>
      <c r="F44" s="24"/>
      <c r="G44" s="24"/>
      <c r="H44" s="24"/>
      <c r="I44" s="24"/>
      <c r="J44" s="24"/>
      <c r="K44" s="24"/>
      <c r="L44" s="24"/>
    </row>
    <row r="45" spans="1:12" x14ac:dyDescent="0.25">
      <c r="A45" s="244">
        <v>0.45</v>
      </c>
      <c r="B45" s="239">
        <v>0.42</v>
      </c>
      <c r="C45" s="245">
        <f t="shared" si="0"/>
        <v>-5.4699646282378609</v>
      </c>
      <c r="D45" s="24"/>
      <c r="E45" s="24"/>
      <c r="F45" s="24"/>
      <c r="G45" s="24"/>
      <c r="H45" s="24"/>
      <c r="I45" s="24"/>
      <c r="J45" s="24"/>
      <c r="K45" s="24"/>
      <c r="L45" s="24"/>
    </row>
    <row r="46" spans="1:12" x14ac:dyDescent="0.25">
      <c r="A46" s="244">
        <v>0.46</v>
      </c>
      <c r="B46" s="239">
        <v>0.44</v>
      </c>
      <c r="C46" s="245">
        <f t="shared" si="0"/>
        <v>-4.3185102365412291</v>
      </c>
      <c r="D46" s="24"/>
      <c r="E46" s="24"/>
      <c r="F46" s="24"/>
      <c r="G46" s="24"/>
      <c r="H46" s="24"/>
      <c r="I46" s="24"/>
      <c r="J46" s="24"/>
      <c r="K46" s="24"/>
      <c r="L46" s="24"/>
    </row>
    <row r="47" spans="1:12" x14ac:dyDescent="0.25">
      <c r="A47" s="244">
        <v>0.47</v>
      </c>
      <c r="B47" s="239">
        <v>0.46</v>
      </c>
      <c r="C47" s="245">
        <f t="shared" si="0"/>
        <v>-3.3408579551797146</v>
      </c>
      <c r="D47" s="24"/>
      <c r="E47" s="24"/>
      <c r="F47" s="24"/>
      <c r="G47" s="24"/>
      <c r="H47" s="24"/>
      <c r="I47" s="24"/>
      <c r="J47" s="24"/>
      <c r="K47" s="24"/>
      <c r="L47" s="24"/>
    </row>
    <row r="48" spans="1:12" x14ac:dyDescent="0.25">
      <c r="A48" s="244">
        <v>0.48</v>
      </c>
      <c r="B48" s="239">
        <v>0.47</v>
      </c>
      <c r="C48" s="245">
        <f t="shared" si="0"/>
        <v>-2.517213891898507</v>
      </c>
      <c r="D48" s="24"/>
      <c r="E48" s="24"/>
      <c r="F48" s="24"/>
      <c r="G48" s="24"/>
      <c r="H48" s="24"/>
      <c r="I48" s="24"/>
      <c r="J48" s="24"/>
      <c r="K48" s="24"/>
      <c r="L48" s="24"/>
    </row>
    <row r="49" spans="1:18" x14ac:dyDescent="0.25">
      <c r="A49" s="244">
        <v>0.49</v>
      </c>
      <c r="B49" s="239">
        <v>0.48</v>
      </c>
      <c r="C49" s="245">
        <f t="shared" si="0"/>
        <v>-1.8292672787023889</v>
      </c>
      <c r="D49" s="24"/>
      <c r="E49" s="24"/>
      <c r="F49" s="24"/>
      <c r="G49" s="24"/>
      <c r="H49" s="24"/>
      <c r="I49" s="24"/>
      <c r="J49" s="24"/>
      <c r="K49" s="24"/>
      <c r="L49" s="24"/>
    </row>
    <row r="50" spans="1:18" x14ac:dyDescent="0.25">
      <c r="A50" s="244">
        <v>0.5</v>
      </c>
      <c r="B50" s="248">
        <v>0.5</v>
      </c>
      <c r="C50" s="245">
        <f t="shared" si="0"/>
        <v>-1.2601343749999216</v>
      </c>
      <c r="D50" s="27"/>
      <c r="E50" s="27"/>
      <c r="F50" s="27"/>
      <c r="G50" s="24"/>
      <c r="H50" s="24"/>
      <c r="I50" s="24"/>
      <c r="J50" s="24"/>
      <c r="K50" s="24"/>
      <c r="L50" s="24"/>
    </row>
    <row r="51" spans="1:18" x14ac:dyDescent="0.25">
      <c r="A51" s="244">
        <v>0.51</v>
      </c>
      <c r="B51" s="239">
        <v>0.51</v>
      </c>
      <c r="C51" s="245">
        <f t="shared" si="0"/>
        <v>-0.79430237077545485</v>
      </c>
      <c r="D51" s="27"/>
      <c r="E51" s="27"/>
      <c r="F51" s="27"/>
      <c r="G51" s="24"/>
      <c r="H51" s="24"/>
      <c r="I51" s="24"/>
      <c r="J51" s="24"/>
      <c r="K51" s="24"/>
      <c r="L51" s="24"/>
    </row>
    <row r="52" spans="1:18" x14ac:dyDescent="0.25">
      <c r="A52" s="244">
        <v>0.52</v>
      </c>
      <c r="B52" s="239">
        <v>0.53</v>
      </c>
      <c r="C52" s="245">
        <f t="shared" si="0"/>
        <v>-0.41757328974509278</v>
      </c>
      <c r="D52" s="24"/>
      <c r="E52" s="24"/>
      <c r="F52" s="24"/>
      <c r="G52" s="24"/>
      <c r="H52" s="24"/>
      <c r="I52" s="24"/>
      <c r="J52" s="24"/>
      <c r="K52" s="24"/>
      <c r="L52" s="24"/>
    </row>
    <row r="53" spans="1:18" x14ac:dyDescent="0.25">
      <c r="A53" s="244">
        <v>0.53</v>
      </c>
      <c r="B53" s="248">
        <v>0.54</v>
      </c>
      <c r="C53" s="245">
        <f t="shared" si="0"/>
        <v>-0.1170078925216842</v>
      </c>
      <c r="D53" s="24"/>
      <c r="E53" s="24"/>
      <c r="F53" s="24"/>
      <c r="G53" s="24"/>
      <c r="H53" s="24"/>
      <c r="I53" s="24"/>
      <c r="J53" s="24"/>
      <c r="K53" s="24"/>
      <c r="L53" s="24"/>
    </row>
    <row r="54" spans="1:18" x14ac:dyDescent="0.25">
      <c r="A54" s="244">
        <v>0.54</v>
      </c>
      <c r="B54" s="248">
        <v>0.56000000000000005</v>
      </c>
      <c r="C54" s="245">
        <f t="shared" si="0"/>
        <v>0.11913042022609943</v>
      </c>
      <c r="D54" s="24"/>
      <c r="E54" s="24"/>
      <c r="F54" s="24"/>
      <c r="G54" s="24"/>
      <c r="H54" s="24"/>
      <c r="I54" s="24"/>
      <c r="J54" s="24"/>
      <c r="K54" s="24"/>
      <c r="L54" s="24"/>
    </row>
    <row r="55" spans="1:18" x14ac:dyDescent="0.25">
      <c r="A55" s="244">
        <v>0.55000000000000004</v>
      </c>
      <c r="B55" s="248">
        <v>0.57999999999999996</v>
      </c>
      <c r="C55" s="245">
        <f t="shared" si="0"/>
        <v>0.30143170461352042</v>
      </c>
      <c r="D55" s="24"/>
      <c r="E55" s="24"/>
      <c r="F55" s="24"/>
      <c r="G55" s="24"/>
      <c r="H55" s="24"/>
      <c r="I55" s="24"/>
      <c r="J55" s="24"/>
      <c r="K55" s="24"/>
      <c r="L55" s="24"/>
    </row>
    <row r="56" spans="1:18" x14ac:dyDescent="0.25">
      <c r="A56" s="244">
        <v>0.56000000000000005</v>
      </c>
      <c r="B56" s="248">
        <v>0.6</v>
      </c>
      <c r="C56" s="245">
        <f t="shared" si="0"/>
        <v>0.43939557037418808</v>
      </c>
      <c r="D56" s="24"/>
      <c r="E56" s="24"/>
      <c r="F56" s="24"/>
      <c r="G56" s="24"/>
      <c r="H56" s="24"/>
      <c r="I56" s="24"/>
      <c r="J56" s="24"/>
      <c r="K56" s="24"/>
      <c r="L56" s="24"/>
    </row>
    <row r="57" spans="1:18" x14ac:dyDescent="0.25">
      <c r="A57" s="244">
        <v>0.56999999999999995</v>
      </c>
      <c r="B57" s="248">
        <v>0.62</v>
      </c>
      <c r="C57" s="245">
        <f t="shared" si="0"/>
        <v>0.54148727770871119</v>
      </c>
      <c r="D57" s="24"/>
      <c r="E57" s="24"/>
      <c r="F57" s="24"/>
      <c r="G57" s="24"/>
      <c r="H57" s="24"/>
      <c r="I57" s="24"/>
      <c r="J57" s="24"/>
      <c r="K57" s="24"/>
      <c r="L57" s="24"/>
    </row>
    <row r="58" spans="1:18" x14ac:dyDescent="0.25">
      <c r="A58" s="244">
        <v>0.57999999999999996</v>
      </c>
      <c r="B58" s="248">
        <v>0.65</v>
      </c>
      <c r="C58" s="245">
        <f t="shared" si="0"/>
        <v>0.61519383410637829</v>
      </c>
      <c r="D58" s="24"/>
      <c r="E58" s="24"/>
      <c r="F58" s="24"/>
      <c r="G58" s="24"/>
      <c r="H58" s="24"/>
      <c r="I58" s="24"/>
      <c r="J58" s="24"/>
      <c r="K58" s="24"/>
      <c r="L58" s="24"/>
    </row>
    <row r="59" spans="1:18" x14ac:dyDescent="0.25">
      <c r="A59" s="244">
        <v>0.59</v>
      </c>
      <c r="B59" s="248">
        <v>0.68</v>
      </c>
      <c r="C59" s="245">
        <f t="shared" si="0"/>
        <v>0.66708009120014822</v>
      </c>
      <c r="D59" s="28"/>
      <c r="E59" s="28"/>
      <c r="F59" s="24"/>
      <c r="G59" s="24"/>
      <c r="H59" s="24"/>
      <c r="I59" s="24"/>
      <c r="J59" s="24"/>
      <c r="K59" s="24"/>
      <c r="L59" s="24"/>
    </row>
    <row r="60" spans="1:18" x14ac:dyDescent="0.25">
      <c r="A60" s="249">
        <v>0.6</v>
      </c>
      <c r="B60" s="248">
        <v>0.7</v>
      </c>
      <c r="C60" s="245">
        <f t="shared" si="0"/>
        <v>0.70284484159975591</v>
      </c>
      <c r="D60" s="29"/>
      <c r="E60" s="28"/>
      <c r="F60" s="24"/>
      <c r="G60" s="24"/>
      <c r="H60" s="24"/>
      <c r="I60" s="24"/>
      <c r="J60" s="24"/>
      <c r="K60" s="24"/>
      <c r="L60" s="24"/>
    </row>
    <row r="61" spans="1:18" x14ac:dyDescent="0.25">
      <c r="A61" s="244">
        <v>0.61</v>
      </c>
      <c r="B61" s="248">
        <v>0.71</v>
      </c>
      <c r="C61" s="245">
        <f t="shared" si="0"/>
        <v>0.72737691572643826</v>
      </c>
      <c r="D61" s="28"/>
      <c r="E61" s="28"/>
      <c r="F61" s="28"/>
      <c r="G61" s="28"/>
      <c r="H61" s="28"/>
      <c r="I61" s="28"/>
      <c r="J61" s="28"/>
      <c r="K61" s="28"/>
      <c r="L61" s="28"/>
      <c r="M61" s="1"/>
      <c r="N61" s="1"/>
      <c r="O61" s="1"/>
      <c r="P61" s="1"/>
      <c r="Q61" s="1"/>
      <c r="R61" s="1"/>
    </row>
    <row r="62" spans="1:18" x14ac:dyDescent="0.25">
      <c r="A62" s="244">
        <v>0.62</v>
      </c>
      <c r="B62" s="248">
        <v>0.73</v>
      </c>
      <c r="C62" s="245">
        <f>$H$27+($H$28*A62)+($H$29*A62*A62)+($H$30*A62*A62*A62)+($H$31*A62*A62*A62*A62)+($H$32*A62*A62*A62*A62*A62)</f>
        <v>0.74481127866050656</v>
      </c>
      <c r="D62" s="28"/>
      <c r="E62" s="28"/>
      <c r="F62" s="30"/>
      <c r="G62" s="29"/>
      <c r="H62" s="29"/>
      <c r="I62" s="29"/>
      <c r="J62" s="29"/>
      <c r="K62" s="29"/>
      <c r="L62" s="29"/>
      <c r="M62" s="4"/>
      <c r="N62" s="4"/>
      <c r="O62" s="4"/>
      <c r="P62" s="4"/>
      <c r="Q62" s="4"/>
      <c r="R62" s="1"/>
    </row>
    <row r="63" spans="1:18" x14ac:dyDescent="0.25">
      <c r="A63" s="244">
        <v>0.63</v>
      </c>
      <c r="B63" s="248">
        <v>0.75</v>
      </c>
      <c r="C63" s="245">
        <f t="shared" si="0"/>
        <v>0.75858512696464686</v>
      </c>
      <c r="D63" s="28"/>
      <c r="E63" s="28"/>
      <c r="F63" s="30"/>
      <c r="G63" s="31"/>
      <c r="H63" s="31"/>
      <c r="I63" s="31"/>
      <c r="J63" s="31"/>
      <c r="K63" s="31"/>
      <c r="L63" s="31"/>
      <c r="M63" s="5"/>
      <c r="N63" s="5"/>
      <c r="O63" s="5"/>
      <c r="P63" s="5"/>
      <c r="Q63" s="5"/>
      <c r="R63" s="1"/>
    </row>
    <row r="64" spans="1:18" x14ac:dyDescent="0.25">
      <c r="A64" s="244">
        <v>0.64</v>
      </c>
      <c r="B64" s="248">
        <v>0.78</v>
      </c>
      <c r="C64" s="245">
        <f t="shared" si="0"/>
        <v>0.77149398554149684</v>
      </c>
      <c r="D64" s="28"/>
      <c r="E64" s="28"/>
      <c r="F64" s="28"/>
      <c r="G64" s="28"/>
      <c r="H64" s="28"/>
      <c r="I64" s="28"/>
      <c r="J64" s="28"/>
      <c r="K64" s="28"/>
      <c r="L64" s="28"/>
      <c r="M64" s="1"/>
      <c r="N64" s="1"/>
      <c r="O64" s="1"/>
      <c r="P64" s="1"/>
      <c r="Q64" s="1"/>
      <c r="R64" s="1"/>
    </row>
    <row r="65" spans="1:18" x14ac:dyDescent="0.25">
      <c r="A65" s="244">
        <v>0.65</v>
      </c>
      <c r="B65" s="248">
        <v>0.8</v>
      </c>
      <c r="C65" s="245">
        <f t="shared" si="0"/>
        <v>0.78574780446274417</v>
      </c>
      <c r="D65" s="29"/>
      <c r="E65" s="28"/>
      <c r="F65" s="28"/>
      <c r="G65" s="28"/>
      <c r="H65" s="28"/>
      <c r="I65" s="28"/>
      <c r="J65" s="28"/>
      <c r="K65" s="28"/>
      <c r="L65" s="28"/>
      <c r="M65" s="1"/>
      <c r="N65" s="1"/>
      <c r="O65" s="1"/>
      <c r="P65" s="1"/>
      <c r="Q65" s="1"/>
      <c r="R65" s="1"/>
    </row>
    <row r="66" spans="1:18" x14ac:dyDescent="0.25">
      <c r="A66" s="244">
        <v>0.66</v>
      </c>
      <c r="B66" s="248">
        <v>0.82</v>
      </c>
      <c r="C66" s="245">
        <f t="shared" si="0"/>
        <v>0.8030270558022039</v>
      </c>
      <c r="D66" s="28"/>
      <c r="E66" s="28"/>
      <c r="F66" s="24"/>
      <c r="G66" s="24"/>
      <c r="H66" s="24"/>
      <c r="I66" s="24"/>
      <c r="J66" s="24"/>
      <c r="K66" s="24"/>
      <c r="L66" s="24"/>
    </row>
    <row r="67" spans="1:18" x14ac:dyDescent="0.25">
      <c r="A67" s="244">
        <v>0.67</v>
      </c>
      <c r="B67" s="248">
        <v>0.84</v>
      </c>
      <c r="C67" s="245">
        <f t="shared" ref="C67:C100" si="1">$H$27+($H$28*A67)+($H$29*A67*A67)+($H$30*A67*A67*A67)+($H$31*A67*A67*A67*A67)+($H$32*A67*A67*A67*A67*A67)</f>
        <v>0.82453883049049637</v>
      </c>
      <c r="D67" s="28"/>
      <c r="E67" s="28"/>
      <c r="F67" s="24"/>
      <c r="G67" s="24"/>
      <c r="H67" s="24"/>
      <c r="I67" s="24"/>
      <c r="J67" s="24"/>
      <c r="K67" s="24"/>
      <c r="L67" s="24"/>
    </row>
    <row r="68" spans="1:18" x14ac:dyDescent="0.25">
      <c r="A68" s="244">
        <v>0.68</v>
      </c>
      <c r="B68" s="248">
        <v>0.87</v>
      </c>
      <c r="C68" s="245">
        <f t="shared" si="1"/>
        <v>0.85107293513431159</v>
      </c>
      <c r="D68" s="28"/>
      <c r="E68" s="28"/>
      <c r="F68" s="24"/>
      <c r="G68" s="24"/>
      <c r="H68" s="24"/>
      <c r="I68" s="24"/>
      <c r="J68" s="24"/>
      <c r="K68" s="24"/>
      <c r="L68" s="24"/>
    </row>
    <row r="69" spans="1:18" x14ac:dyDescent="0.25">
      <c r="A69" s="244">
        <v>0.69</v>
      </c>
      <c r="B69" s="248">
        <v>0.89</v>
      </c>
      <c r="C69" s="245">
        <f t="shared" si="1"/>
        <v>0.88305798887051878</v>
      </c>
      <c r="D69" s="28"/>
      <c r="E69" s="28"/>
      <c r="F69" s="27"/>
      <c r="G69" s="24"/>
      <c r="H69" s="24"/>
      <c r="I69" s="24"/>
      <c r="J69" s="24"/>
      <c r="K69" s="24"/>
      <c r="L69" s="24"/>
    </row>
    <row r="70" spans="1:18" x14ac:dyDescent="0.25">
      <c r="A70" s="249">
        <v>0.7</v>
      </c>
      <c r="B70" s="248">
        <v>0.9</v>
      </c>
      <c r="C70" s="245">
        <f t="shared" si="1"/>
        <v>0.92061752019947107</v>
      </c>
      <c r="D70" s="29"/>
      <c r="E70" s="28"/>
      <c r="F70" s="32"/>
      <c r="G70" s="24"/>
      <c r="H70" s="24"/>
      <c r="I70" s="24"/>
      <c r="J70" s="24"/>
      <c r="K70" s="24"/>
      <c r="L70" s="24"/>
    </row>
    <row r="71" spans="1:18" x14ac:dyDescent="0.25">
      <c r="A71" s="244">
        <v>0.71</v>
      </c>
      <c r="B71" s="248">
        <v>0.95</v>
      </c>
      <c r="C71" s="245">
        <f t="shared" si="1"/>
        <v>0.96362606382638205</v>
      </c>
      <c r="D71" s="33"/>
      <c r="E71" s="28"/>
      <c r="F71" s="32"/>
      <c r="G71" s="24"/>
      <c r="H71" s="24"/>
      <c r="I71" s="24"/>
      <c r="J71" s="24"/>
      <c r="K71" s="24"/>
      <c r="L71" s="24"/>
    </row>
    <row r="72" spans="1:18" x14ac:dyDescent="0.25">
      <c r="A72" s="244">
        <v>0.72</v>
      </c>
      <c r="B72" s="248">
        <v>1</v>
      </c>
      <c r="C72" s="245">
        <f t="shared" si="1"/>
        <v>1.0117652574811018</v>
      </c>
      <c r="D72" s="29"/>
      <c r="E72" s="28"/>
      <c r="F72" s="32"/>
      <c r="G72" s="24"/>
      <c r="H72" s="24"/>
      <c r="I72" s="24"/>
      <c r="J72" s="24"/>
      <c r="K72" s="24"/>
      <c r="L72" s="24"/>
    </row>
    <row r="73" spans="1:18" x14ac:dyDescent="0.25">
      <c r="A73" s="244">
        <v>0.73</v>
      </c>
      <c r="B73" s="248">
        <v>1.07</v>
      </c>
      <c r="C73" s="245">
        <f t="shared" si="1"/>
        <v>1.0645799387956458</v>
      </c>
      <c r="D73" s="33"/>
      <c r="E73" s="28"/>
      <c r="F73" s="32"/>
      <c r="G73" s="24"/>
      <c r="H73" s="24"/>
      <c r="I73" s="24"/>
      <c r="J73" s="24"/>
      <c r="K73" s="24"/>
      <c r="L73" s="24"/>
    </row>
    <row r="74" spans="1:18" x14ac:dyDescent="0.25">
      <c r="A74" s="244">
        <v>0.74</v>
      </c>
      <c r="B74" s="248">
        <v>1.1399999999999999</v>
      </c>
      <c r="C74" s="245">
        <f t="shared" si="1"/>
        <v>1.1215342421064634</v>
      </c>
      <c r="D74" s="33"/>
      <c r="E74" s="28"/>
      <c r="F74" s="32"/>
      <c r="G74" s="24"/>
      <c r="H74" s="24"/>
      <c r="I74" s="24"/>
      <c r="J74" s="24"/>
      <c r="K74" s="24"/>
      <c r="L74" s="24"/>
    </row>
    <row r="75" spans="1:18" x14ac:dyDescent="0.25">
      <c r="A75" s="244">
        <v>0.75</v>
      </c>
      <c r="B75" s="248">
        <v>1.2</v>
      </c>
      <c r="C75" s="245">
        <f t="shared" si="1"/>
        <v>1.1820676953150269</v>
      </c>
      <c r="D75" s="29"/>
      <c r="E75" s="28"/>
      <c r="F75" s="32"/>
      <c r="G75" s="24"/>
      <c r="H75" s="24"/>
      <c r="I75" s="24"/>
      <c r="J75" s="24"/>
      <c r="K75" s="24"/>
      <c r="L75" s="24"/>
    </row>
    <row r="76" spans="1:18" x14ac:dyDescent="0.25">
      <c r="A76" s="244">
        <v>0.76</v>
      </c>
      <c r="B76" s="248">
        <v>1.27</v>
      </c>
      <c r="C76" s="245">
        <f t="shared" si="1"/>
        <v>1.245651316706244</v>
      </c>
      <c r="D76" s="33"/>
      <c r="E76" s="28"/>
      <c r="F76" s="32"/>
      <c r="G76" s="24"/>
      <c r="H76" s="24"/>
      <c r="I76" s="24"/>
      <c r="J76" s="24"/>
      <c r="K76" s="24"/>
      <c r="L76" s="24"/>
    </row>
    <row r="77" spans="1:18" x14ac:dyDescent="0.25">
      <c r="A77" s="244">
        <v>0.77</v>
      </c>
      <c r="B77" s="248">
        <v>1.34</v>
      </c>
      <c r="C77" s="245">
        <f t="shared" si="1"/>
        <v>1.3118437118091606</v>
      </c>
      <c r="D77" s="33"/>
      <c r="E77" s="28"/>
      <c r="F77" s="32"/>
      <c r="G77" s="24"/>
      <c r="H77" s="24"/>
      <c r="I77" s="24"/>
      <c r="J77" s="24"/>
      <c r="K77" s="24"/>
      <c r="L77" s="24"/>
    </row>
    <row r="78" spans="1:18" x14ac:dyDescent="0.25">
      <c r="A78" s="244">
        <v>0.78</v>
      </c>
      <c r="B78" s="248">
        <v>1.4</v>
      </c>
      <c r="C78" s="245">
        <f t="shared" si="1"/>
        <v>1.3803471702253773</v>
      </c>
      <c r="D78" s="29"/>
      <c r="E78" s="28"/>
      <c r="F78" s="32"/>
      <c r="G78" s="24"/>
      <c r="H78" s="24"/>
      <c r="I78" s="24"/>
      <c r="J78" s="24"/>
      <c r="K78" s="24"/>
      <c r="L78" s="24"/>
    </row>
    <row r="79" spans="1:18" x14ac:dyDescent="0.25">
      <c r="A79" s="244">
        <v>0.79</v>
      </c>
      <c r="B79" s="248">
        <v>1.47</v>
      </c>
      <c r="C79" s="245">
        <f t="shared" si="1"/>
        <v>1.4510637624675837</v>
      </c>
      <c r="D79" s="33"/>
      <c r="E79" s="28"/>
      <c r="F79" s="32"/>
      <c r="G79" s="24"/>
      <c r="H79" s="24"/>
      <c r="I79" s="24"/>
      <c r="J79" s="24"/>
      <c r="K79" s="24"/>
      <c r="L79" s="24"/>
    </row>
    <row r="80" spans="1:18" x14ac:dyDescent="0.25">
      <c r="A80" s="249">
        <v>0.8</v>
      </c>
      <c r="B80" s="248">
        <v>1.53</v>
      </c>
      <c r="C80" s="245">
        <f t="shared" si="1"/>
        <v>1.5241514368010485</v>
      </c>
      <c r="D80" s="33"/>
      <c r="E80" s="28"/>
      <c r="F80" s="32"/>
      <c r="G80" s="24"/>
      <c r="H80" s="24"/>
      <c r="I80" s="24"/>
      <c r="J80" s="24"/>
      <c r="K80" s="24"/>
      <c r="L80" s="24"/>
    </row>
    <row r="81" spans="1:12" x14ac:dyDescent="0.25">
      <c r="A81" s="244">
        <v>0.81</v>
      </c>
      <c r="B81" s="248">
        <v>1.6</v>
      </c>
      <c r="C81" s="245">
        <f t="shared" si="1"/>
        <v>1.6000801160676019</v>
      </c>
      <c r="D81" s="29"/>
      <c r="E81" s="28"/>
      <c r="F81" s="32"/>
      <c r="G81" s="24"/>
      <c r="H81" s="24"/>
      <c r="I81" s="24"/>
      <c r="J81" s="24"/>
      <c r="K81" s="24"/>
      <c r="L81" s="24"/>
    </row>
    <row r="82" spans="1:12" x14ac:dyDescent="0.25">
      <c r="A82" s="244">
        <v>0.82</v>
      </c>
      <c r="B82" s="248">
        <v>1.67</v>
      </c>
      <c r="C82" s="245">
        <f t="shared" si="1"/>
        <v>1.6796877945580491</v>
      </c>
      <c r="D82" s="33"/>
      <c r="E82" s="28"/>
      <c r="F82" s="32"/>
      <c r="G82" s="24"/>
      <c r="H82" s="24"/>
      <c r="I82" s="24"/>
      <c r="J82" s="24"/>
      <c r="K82" s="24"/>
      <c r="L82" s="24"/>
    </row>
    <row r="83" spans="1:12" x14ac:dyDescent="0.25">
      <c r="A83" s="244">
        <v>0.83</v>
      </c>
      <c r="B83" s="248">
        <v>1.74</v>
      </c>
      <c r="C83" s="245">
        <f>$H$27+($H$28*A83)+($H$29*A83*A83)+($H$30*A83*A83*A83)+($H$31*A83*A83*A83*A83)+($H$32*A83*A83*A83*A83*A83)</f>
        <v>1.7642366348090945</v>
      </c>
      <c r="D83" s="33"/>
      <c r="E83" s="28"/>
      <c r="F83" s="32"/>
      <c r="G83" s="24"/>
      <c r="H83" s="24"/>
      <c r="I83" s="24"/>
      <c r="J83" s="24"/>
      <c r="K83" s="24"/>
      <c r="L83" s="24"/>
    </row>
    <row r="84" spans="1:12" x14ac:dyDescent="0.25">
      <c r="A84" s="244">
        <v>0.84</v>
      </c>
      <c r="B84" s="248">
        <v>1.82</v>
      </c>
      <c r="C84" s="245">
        <f t="shared" si="1"/>
        <v>1.8554690644800758</v>
      </c>
      <c r="D84" s="33"/>
      <c r="E84" s="28"/>
      <c r="F84" s="32"/>
      <c r="G84" s="24"/>
      <c r="H84" s="24"/>
      <c r="I84" s="24"/>
      <c r="J84" s="24"/>
      <c r="K84" s="24"/>
      <c r="L84" s="24"/>
    </row>
    <row r="85" spans="1:12" x14ac:dyDescent="0.25">
      <c r="A85" s="244">
        <v>0.85</v>
      </c>
      <c r="B85" s="248">
        <v>1.9</v>
      </c>
      <c r="C85" s="245">
        <f t="shared" si="1"/>
        <v>1.9556638731623934</v>
      </c>
      <c r="D85" s="29"/>
      <c r="E85" s="28"/>
      <c r="F85" s="32"/>
      <c r="G85" s="24"/>
      <c r="H85" s="24"/>
      <c r="I85" s="24"/>
      <c r="J85" s="24"/>
      <c r="K85" s="24"/>
      <c r="L85" s="24"/>
    </row>
    <row r="86" spans="1:12" x14ac:dyDescent="0.25">
      <c r="A86" s="244">
        <v>0.86</v>
      </c>
      <c r="B86" s="248">
        <v>2.0499999999999998</v>
      </c>
      <c r="C86" s="245">
        <f t="shared" si="1"/>
        <v>2.0676923092378274</v>
      </c>
      <c r="D86" s="33"/>
      <c r="E86" s="28"/>
      <c r="F86" s="32"/>
      <c r="G86" s="24"/>
      <c r="H86" s="24"/>
      <c r="I86" s="24"/>
      <c r="J86" s="24"/>
      <c r="K86" s="24"/>
      <c r="L86" s="24"/>
    </row>
    <row r="87" spans="1:12" x14ac:dyDescent="0.25">
      <c r="A87" s="244">
        <v>0.87</v>
      </c>
      <c r="B87" s="248">
        <v>2.2000000000000002</v>
      </c>
      <c r="C87" s="245">
        <f t="shared" si="1"/>
        <v>2.1950741767045656</v>
      </c>
      <c r="D87" s="33"/>
      <c r="E87" s="28"/>
      <c r="F87" s="32"/>
      <c r="G87" s="24"/>
      <c r="H87" s="24"/>
      <c r="I87" s="24"/>
      <c r="J87" s="24"/>
      <c r="K87" s="24"/>
      <c r="L87" s="24"/>
    </row>
    <row r="88" spans="1:12" x14ac:dyDescent="0.25">
      <c r="A88" s="244">
        <v>0.88</v>
      </c>
      <c r="B88" s="248">
        <v>2.4</v>
      </c>
      <c r="C88" s="245">
        <f t="shared" si="1"/>
        <v>2.3420339320255152</v>
      </c>
      <c r="D88" s="29"/>
      <c r="E88" s="28"/>
      <c r="F88" s="32"/>
      <c r="G88" s="24"/>
      <c r="H88" s="24"/>
      <c r="I88" s="24"/>
      <c r="J88" s="24"/>
      <c r="K88" s="24"/>
      <c r="L88" s="24"/>
    </row>
    <row r="89" spans="1:12" x14ac:dyDescent="0.25">
      <c r="A89" s="244">
        <v>0.89</v>
      </c>
      <c r="B89" s="248">
        <v>2.6</v>
      </c>
      <c r="C89" s="245">
        <f t="shared" si="1"/>
        <v>2.5135567809566055</v>
      </c>
      <c r="D89" s="33"/>
      <c r="E89" s="28"/>
      <c r="F89" s="32"/>
      <c r="G89" s="24"/>
      <c r="H89" s="24"/>
      <c r="I89" s="24"/>
      <c r="J89" s="24"/>
      <c r="K89" s="24"/>
      <c r="L89" s="24"/>
    </row>
    <row r="90" spans="1:12" x14ac:dyDescent="0.25">
      <c r="A90" s="249">
        <v>0.9</v>
      </c>
      <c r="B90" s="248">
        <v>2.8</v>
      </c>
      <c r="C90" s="245">
        <f t="shared" si="1"/>
        <v>2.7154447753996465</v>
      </c>
      <c r="D90" s="33"/>
      <c r="E90" s="28"/>
      <c r="F90" s="32"/>
      <c r="G90" s="24"/>
      <c r="H90" s="24"/>
      <c r="I90" s="24"/>
      <c r="J90" s="24"/>
      <c r="K90" s="24"/>
      <c r="L90" s="24"/>
    </row>
    <row r="91" spans="1:12" x14ac:dyDescent="0.25">
      <c r="A91" s="244">
        <v>0.91</v>
      </c>
      <c r="B91" s="248">
        <v>3</v>
      </c>
      <c r="C91" s="245">
        <f t="shared" si="1"/>
        <v>2.9543729102288125</v>
      </c>
      <c r="D91" s="33"/>
      <c r="E91" s="28"/>
      <c r="F91" s="32"/>
      <c r="G91" s="24"/>
      <c r="H91" s="24"/>
      <c r="I91" s="24"/>
      <c r="J91" s="24"/>
      <c r="K91" s="24"/>
      <c r="L91" s="24"/>
    </row>
    <row r="92" spans="1:12" x14ac:dyDescent="0.25">
      <c r="A92" s="244">
        <v>0.92</v>
      </c>
      <c r="B92" s="248">
        <v>3.2</v>
      </c>
      <c r="C92" s="245">
        <f t="shared" si="1"/>
        <v>3.2379452201325876</v>
      </c>
      <c r="D92" s="29"/>
      <c r="E92" s="28"/>
      <c r="F92" s="32"/>
      <c r="G92" s="24"/>
      <c r="H92" s="24"/>
      <c r="I92" s="24"/>
      <c r="J92" s="24"/>
      <c r="K92" s="24"/>
      <c r="L92" s="24"/>
    </row>
    <row r="93" spans="1:12" x14ac:dyDescent="0.25">
      <c r="A93" s="244">
        <v>0.93</v>
      </c>
      <c r="B93" s="248">
        <v>3.6</v>
      </c>
      <c r="C93" s="245">
        <f t="shared" si="1"/>
        <v>3.5747508764484337</v>
      </c>
      <c r="D93" s="33"/>
      <c r="E93" s="28"/>
      <c r="F93" s="32"/>
      <c r="G93" s="24"/>
      <c r="H93" s="24"/>
      <c r="I93" s="24"/>
      <c r="J93" s="24"/>
      <c r="K93" s="24"/>
      <c r="L93" s="24"/>
    </row>
    <row r="94" spans="1:12" x14ac:dyDescent="0.25">
      <c r="A94" s="244">
        <v>0.94</v>
      </c>
      <c r="B94" s="248">
        <v>4</v>
      </c>
      <c r="C94" s="245">
        <f t="shared" si="1"/>
        <v>3.9744202840179241</v>
      </c>
      <c r="D94" s="29"/>
      <c r="E94" s="28"/>
      <c r="F94" s="32"/>
      <c r="G94" s="24"/>
      <c r="H94" s="24"/>
      <c r="I94" s="24"/>
      <c r="J94" s="24"/>
      <c r="K94" s="24"/>
      <c r="L94" s="24"/>
    </row>
    <row r="95" spans="1:12" x14ac:dyDescent="0.25">
      <c r="A95" s="244">
        <v>0.95</v>
      </c>
      <c r="B95" s="248">
        <v>4.5</v>
      </c>
      <c r="C95" s="245">
        <f t="shared" si="1"/>
        <v>4.4476811780150456</v>
      </c>
      <c r="D95" s="28"/>
      <c r="E95" s="28"/>
      <c r="F95" s="32"/>
      <c r="G95" s="24"/>
      <c r="H95" s="24"/>
      <c r="I95" s="24"/>
      <c r="J95" s="24"/>
      <c r="K95" s="24"/>
      <c r="L95" s="24"/>
    </row>
    <row r="96" spans="1:12" x14ac:dyDescent="0.25">
      <c r="A96" s="244">
        <v>0.96</v>
      </c>
      <c r="B96" s="248">
        <v>5</v>
      </c>
      <c r="C96" s="245">
        <f t="shared" si="1"/>
        <v>5.0064147207685892</v>
      </c>
      <c r="D96" s="29"/>
      <c r="E96" s="28"/>
      <c r="F96" s="32"/>
      <c r="G96" s="24"/>
      <c r="H96" s="24"/>
      <c r="I96" s="24"/>
      <c r="J96" s="24"/>
      <c r="K96" s="24"/>
      <c r="L96" s="24"/>
    </row>
    <row r="97" spans="1:12" x14ac:dyDescent="0.25">
      <c r="A97" s="244">
        <v>0.97</v>
      </c>
      <c r="B97" s="248">
        <v>7.5</v>
      </c>
      <c r="C97" s="245">
        <f t="shared" si="1"/>
        <v>5.6637115986131903</v>
      </c>
      <c r="D97" s="28"/>
      <c r="E97" s="28"/>
      <c r="F97" s="32"/>
      <c r="G97" s="24"/>
      <c r="H97" s="24"/>
      <c r="I97" s="24"/>
      <c r="J97" s="24"/>
      <c r="K97" s="24"/>
      <c r="L97" s="24"/>
    </row>
    <row r="98" spans="1:12" x14ac:dyDescent="0.25">
      <c r="A98" s="244">
        <v>0.98</v>
      </c>
      <c r="B98" s="248">
        <v>12</v>
      </c>
      <c r="C98" s="245">
        <f t="shared" si="1"/>
        <v>6.4339281187640154</v>
      </c>
      <c r="D98" s="24"/>
      <c r="E98" s="24"/>
      <c r="F98" s="32"/>
      <c r="G98" s="24"/>
      <c r="H98" s="24"/>
      <c r="I98" s="24"/>
      <c r="J98" s="24"/>
      <c r="K98" s="24"/>
      <c r="L98" s="24"/>
    </row>
    <row r="99" spans="1:12" x14ac:dyDescent="0.25">
      <c r="A99" s="244">
        <v>0.99</v>
      </c>
      <c r="B99" s="248">
        <v>18</v>
      </c>
      <c r="C99" s="245">
        <f t="shared" si="1"/>
        <v>7.3327423060909496</v>
      </c>
      <c r="D99" s="24"/>
      <c r="E99" s="24"/>
      <c r="F99" s="32"/>
      <c r="G99" s="24"/>
      <c r="H99" s="24"/>
      <c r="I99" s="24"/>
      <c r="J99" s="24"/>
      <c r="K99" s="24"/>
      <c r="L99" s="24"/>
    </row>
    <row r="100" spans="1:12" ht="15.75" thickBot="1" x14ac:dyDescent="0.3">
      <c r="A100" s="250">
        <v>1</v>
      </c>
      <c r="B100" s="251">
        <v>25</v>
      </c>
      <c r="C100" s="252">
        <f t="shared" si="1"/>
        <v>8.3772100000014689</v>
      </c>
      <c r="D100" s="24"/>
      <c r="E100" s="24"/>
      <c r="F100" s="32"/>
      <c r="G100" s="24"/>
      <c r="H100" s="24"/>
      <c r="I100" s="24"/>
      <c r="J100" s="24"/>
      <c r="K100" s="24"/>
      <c r="L100" s="24"/>
    </row>
  </sheetData>
  <sheetProtection password="DB79" sheet="1" objects="1" scenarios="1"/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Z444"/>
  <sheetViews>
    <sheetView showGridLines="0" zoomScale="70" zoomScaleNormal="70" workbookViewId="0">
      <selection activeCell="AC26" sqref="AC26"/>
    </sheetView>
  </sheetViews>
  <sheetFormatPr defaultRowHeight="15" x14ac:dyDescent="0.25"/>
  <cols>
    <col min="1" max="1" width="5.7109375" style="24" bestFit="1" customWidth="1"/>
    <col min="2" max="2" width="9.140625" style="24"/>
    <col min="3" max="3" width="33.140625" style="24" customWidth="1"/>
    <col min="4" max="4" width="6.140625" style="24" customWidth="1"/>
    <col min="5" max="5" width="6.5703125" style="24" customWidth="1"/>
    <col min="6" max="6" width="6.28515625" style="24" bestFit="1" customWidth="1"/>
    <col min="7" max="9" width="6.42578125" style="24" bestFit="1" customWidth="1"/>
    <col min="10" max="10" width="6.28515625" style="24" bestFit="1" customWidth="1"/>
    <col min="11" max="11" width="6.42578125" style="24" bestFit="1" customWidth="1"/>
    <col min="12" max="12" width="4.85546875" style="24" bestFit="1" customWidth="1"/>
    <col min="13" max="13" width="6.42578125" style="24" bestFit="1" customWidth="1"/>
    <col min="14" max="14" width="6.28515625" style="24" bestFit="1" customWidth="1"/>
    <col min="15" max="15" width="6.42578125" style="24" bestFit="1" customWidth="1"/>
    <col min="16" max="16" width="4.85546875" style="24" bestFit="1" customWidth="1"/>
    <col min="17" max="17" width="6.5703125" style="24" bestFit="1" customWidth="1"/>
    <col min="18" max="18" width="6.140625" style="24" customWidth="1"/>
    <col min="19" max="19" width="6.42578125" style="24" bestFit="1" customWidth="1"/>
    <col min="20" max="20" width="4.85546875" style="24" bestFit="1" customWidth="1"/>
    <col min="21" max="21" width="6.5703125" style="24" bestFit="1" customWidth="1"/>
    <col min="22" max="22" width="8" style="24" bestFit="1" customWidth="1"/>
    <col min="23" max="23" width="9.28515625" style="24" customWidth="1"/>
    <col min="24" max="24" width="11" style="24" customWidth="1"/>
    <col min="25" max="25" width="6.85546875" style="157" bestFit="1" customWidth="1"/>
    <col min="26" max="26" width="10.85546875" style="24" customWidth="1"/>
    <col min="27" max="27" width="5.7109375" style="24" bestFit="1" customWidth="1"/>
    <col min="28" max="28" width="7.5703125" style="24" bestFit="1" customWidth="1"/>
    <col min="29" max="29" width="7.85546875" style="24" customWidth="1"/>
    <col min="30" max="44" width="9.140625" style="24" hidden="1" customWidth="1"/>
    <col min="45" max="45" width="10.85546875" style="24" hidden="1" customWidth="1"/>
    <col min="46" max="46" width="0" style="24" hidden="1" customWidth="1"/>
    <col min="47" max="47" width="12.7109375" style="24" bestFit="1" customWidth="1"/>
    <col min="48" max="48" width="11.85546875" style="24" bestFit="1" customWidth="1"/>
    <col min="49" max="49" width="11.7109375" style="24" bestFit="1" customWidth="1"/>
    <col min="50" max="57" width="9.140625" style="24"/>
    <col min="58" max="58" width="12.42578125" style="24" customWidth="1"/>
    <col min="59" max="16384" width="9.140625" style="24"/>
  </cols>
  <sheetData>
    <row r="1" spans="1:46" ht="15.75" x14ac:dyDescent="0.25">
      <c r="A1" s="295"/>
      <c r="B1" s="296"/>
      <c r="C1" s="296"/>
      <c r="D1" s="297">
        <f>IFERROR((D9*AA9+D16*AA16+D23*AA23+D30*AA30+D37*AA37)/AA1,"")</f>
        <v>0.89887788778877897</v>
      </c>
      <c r="E1" s="296"/>
      <c r="F1" s="296"/>
      <c r="G1" s="296" t="s">
        <v>87</v>
      </c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34">
        <f>V9+V16+V23+V30+V37</f>
        <v>52935</v>
      </c>
      <c r="W1" s="292">
        <f>IFERROR(V1/AA1,0)</f>
        <v>87.351485148514854</v>
      </c>
      <c r="X1" s="35"/>
      <c r="Y1" s="36"/>
      <c r="Z1" s="34">
        <f>Z9+Z16+Z23+Z30+Z37</f>
        <v>34111.792500000003</v>
      </c>
      <c r="AA1" s="34">
        <f>AA9+AA16+AA23+AA30+AA37</f>
        <v>606</v>
      </c>
      <c r="AB1" s="37">
        <f>AB9+AB16+AB23+AB30+AB37</f>
        <v>0.49999999999999994</v>
      </c>
      <c r="AD1" s="232"/>
      <c r="AE1" s="233"/>
      <c r="AF1" s="233"/>
      <c r="AG1" s="234">
        <f>IFERROR(ROUND(AD1/$Y1,2),)</f>
        <v>0</v>
      </c>
      <c r="AH1" s="232"/>
      <c r="AI1" s="233"/>
      <c r="AJ1" s="233"/>
      <c r="AK1" s="234">
        <f>IFERROR(ROUND(AH1/$Y1,2),)</f>
        <v>0</v>
      </c>
      <c r="AL1" s="235"/>
      <c r="AM1" s="233"/>
      <c r="AN1" s="233"/>
      <c r="AO1" s="234">
        <f>IFERROR(ROUND(AL1/$Y1,2),)</f>
        <v>0</v>
      </c>
      <c r="AP1" s="235"/>
      <c r="AQ1" s="233"/>
      <c r="AR1" s="233"/>
      <c r="AS1" s="234">
        <f>IFERROR(ROUND(AP1/$Y1,2),)</f>
        <v>0</v>
      </c>
      <c r="AT1" s="38"/>
    </row>
    <row r="2" spans="1:46" ht="15.75" thickBot="1" x14ac:dyDescent="0.3">
      <c r="A2" s="39" t="s">
        <v>1</v>
      </c>
      <c r="B2" s="40" t="s">
        <v>6</v>
      </c>
      <c r="C2" s="41" t="s">
        <v>7</v>
      </c>
      <c r="D2" s="42" t="s">
        <v>16</v>
      </c>
      <c r="E2" s="42" t="s">
        <v>48</v>
      </c>
      <c r="F2" s="40" t="s">
        <v>9</v>
      </c>
      <c r="G2" s="40" t="s">
        <v>10</v>
      </c>
      <c r="H2" s="40" t="s">
        <v>11</v>
      </c>
      <c r="I2" s="40" t="s">
        <v>2</v>
      </c>
      <c r="J2" s="40" t="s">
        <v>9</v>
      </c>
      <c r="K2" s="40" t="s">
        <v>10</v>
      </c>
      <c r="L2" s="40" t="s">
        <v>11</v>
      </c>
      <c r="M2" s="40" t="s">
        <v>2</v>
      </c>
      <c r="N2" s="40" t="s">
        <v>9</v>
      </c>
      <c r="O2" s="40" t="s">
        <v>10</v>
      </c>
      <c r="P2" s="40" t="s">
        <v>11</v>
      </c>
      <c r="Q2" s="40" t="s">
        <v>2</v>
      </c>
      <c r="R2" s="40" t="s">
        <v>9</v>
      </c>
      <c r="S2" s="40" t="s">
        <v>10</v>
      </c>
      <c r="T2" s="40" t="s">
        <v>11</v>
      </c>
      <c r="U2" s="40" t="s">
        <v>2</v>
      </c>
      <c r="V2" s="40" t="s">
        <v>3</v>
      </c>
      <c r="W2" s="42" t="s">
        <v>12</v>
      </c>
      <c r="X2" s="42" t="s">
        <v>23</v>
      </c>
      <c r="Y2" s="43" t="s">
        <v>4</v>
      </c>
      <c r="Z2" s="44" t="s">
        <v>15</v>
      </c>
      <c r="AA2" s="40" t="s">
        <v>5</v>
      </c>
      <c r="AB2" s="45" t="s">
        <v>13</v>
      </c>
      <c r="AD2" s="236" t="str">
        <f>IF(AG2&lt;&gt;0,(IFERROR(IF($Y2&gt;50,MROUND($Y2*AG2,2.5),IF($Y2&lt;15,MROUND($Y2*AG2,0.1),MROUND($Y2*AG2,1))),)),"")</f>
        <v/>
      </c>
      <c r="AE2" s="237"/>
      <c r="AF2" s="237"/>
      <c r="AG2" s="238">
        <v>0</v>
      </c>
      <c r="AH2" s="236" t="str">
        <f>IF(AK2&lt;&gt;0,(IFERROR(IF($Y2&gt;50,MROUND($Y2*AK2,2.5),IF($Y2&lt;15,MROUND($Y2*AK2,0.1),MROUND($Y2*AK2,1))),)),"")</f>
        <v/>
      </c>
      <c r="AI2" s="237"/>
      <c r="AJ2" s="237"/>
      <c r="AK2" s="238">
        <v>0</v>
      </c>
      <c r="AL2" s="236" t="str">
        <f>IF(AO2&lt;&gt;0,(IFERROR(IF($Y2&gt;50,MROUND($Y2*AO2,2.5),IF($Y2&lt;15,MROUND($Y2*AO2,0.1),MROUND($Y2*AO2,1))),)),"")</f>
        <v/>
      </c>
      <c r="AM2" s="237"/>
      <c r="AN2" s="237"/>
      <c r="AO2" s="238">
        <v>0</v>
      </c>
      <c r="AP2" s="236" t="str">
        <f>IF(AS2&lt;&gt;0,(IFERROR(IF($Y2&gt;50,MROUND($Y2*AS2,2.5),IF($Y2&lt;15,MROUND($Y2*AS2,0.1),MROUND($Y2*AS2,1))),)),"")</f>
        <v/>
      </c>
      <c r="AQ2" s="237"/>
      <c r="AR2" s="237"/>
      <c r="AS2" s="238">
        <v>0</v>
      </c>
      <c r="AT2" s="46"/>
    </row>
    <row r="3" spans="1:46" x14ac:dyDescent="0.25">
      <c r="A3" s="318">
        <f>A4</f>
        <v>42205</v>
      </c>
      <c r="B3" s="158" t="s">
        <v>14</v>
      </c>
      <c r="C3" s="159" t="s">
        <v>67</v>
      </c>
      <c r="D3" s="160">
        <v>1.2</v>
      </c>
      <c r="E3" s="161"/>
      <c r="F3" s="302">
        <f>IF(I3&lt;&gt;0,(IFERROR(IF($Y3&gt;50,MROUND($Y3*I3,2.5),IF($Y3&lt;15,MROUND($Y3*I3,0.1),MROUND($Y3*I3,1))),)),"")</f>
        <v>130</v>
      </c>
      <c r="G3" s="162">
        <v>5</v>
      </c>
      <c r="H3" s="162">
        <v>1</v>
      </c>
      <c r="I3" s="163">
        <v>0.5</v>
      </c>
      <c r="J3" s="302">
        <f>IF(M3&lt;&gt;0,(IFERROR(IF($Y3&gt;50,MROUND($Y3*M3,2.5),IF($Y3&lt;15,MROUND($Y3*M3,0.1),MROUND($Y3*M3,1))),)),"")</f>
        <v>155</v>
      </c>
      <c r="K3" s="162">
        <v>4</v>
      </c>
      <c r="L3" s="162">
        <v>1</v>
      </c>
      <c r="M3" s="163">
        <v>0.6</v>
      </c>
      <c r="N3" s="302">
        <f>IF(Q3&lt;&gt;0,(IFERROR(IF($Y3&gt;50,MROUND($Y3*Q3,2.5),IF($Y3&lt;15,MROUND($Y3*Q3,0.1),MROUND($Y3*Q3,1))),)),"")</f>
        <v>182.5</v>
      </c>
      <c r="O3" s="162">
        <v>3</v>
      </c>
      <c r="P3" s="162">
        <v>4</v>
      </c>
      <c r="Q3" s="163">
        <v>0.7</v>
      </c>
      <c r="R3" s="302" t="str">
        <f>IF(U3&lt;&gt;0,(IFERROR(IF($Y3&gt;50,MROUND($Y3*U3,2.5),IF($Y3&lt;15,MROUND($Y3*U3,0.1),MROUND($Y3*U3,1))),)),"")</f>
        <v/>
      </c>
      <c r="S3" s="162"/>
      <c r="T3" s="162"/>
      <c r="U3" s="164">
        <v>0</v>
      </c>
      <c r="V3" s="47">
        <f>(IF(ISNUMBER(F3),F3,1)*G3*H3+IF(ISNUMBER(J3),J3,1)*K3*L3+IF(ISNUMBER(N3),N3,1)*O3*P3+IF(ISNUMBER(R3),R3,1)*S3*T3)*IF(ISNUMBER(E3),E3,1)</f>
        <v>3460</v>
      </c>
      <c r="W3" s="48">
        <f>IFERROR((IF(ISNUMBER(F3),F3,1)*G3*H3+IF(ISNUMBER(J3),J3,1)*K3*L3+IF(ISNUMBER(N3),N3,1)*O3*P3+IF(ISNUMBER(R3),R3,1)*S3*T3)*IF(ISNUMBER(E3),E3,1)/(G3*H3+K3*L3+O3*P3+S3*T3),0)</f>
        <v>164.76190476190476</v>
      </c>
      <c r="X3" s="213">
        <f>ROUND(IFERROR((W3/(Y3*IF(ISNUMBER(E3),E3,1))),0),4)</f>
        <v>0.63370000000000004</v>
      </c>
      <c r="Y3" s="289">
        <v>260</v>
      </c>
      <c r="Z3" s="16">
        <f>(IF(I3&lt;30%,0,IF(I3&lt;35%,F3*G3*H3*F!$B$33,IF(I3&lt;40%,F3*G3*H3*F!$B$38,IF(I3&lt;45%,F3*G3*H3*F!$B$43,IF(I3&lt;50%,F3*G3*H3*F!$B$48,IF(I3=50%,F3*G3*H3*F!$B$50,IF(I3=51%,F3*G3*H3*F!$B$51,IF(I3=52%,F3*G3*H3*F!$B$52,IF(I3=53%,F3*G3*H3*F!$B$53,IF(I3=54%,F3*G3*H3*F!$B$54,IF(I3=55%,F3*G3*H3*F!$B$55,IF(I3=56%,F3*G3*H3*F!$B$56,IF(I3=57%,F3*G3*H3*F!$B$57,IF(I3=58%,F3*G3*H3*F!$B$58,IF(I3=59%,F3*G3*H3*F!$B$59,IF(I3=60%,F3*G3*H3*F!$B$60,IF(I3=61%,F3*G3*H3*F!$B$61,IF(I3=62%,F3*G3*H3*F!$B$62,IF(I3=63%,F3*G3*H3*F!$B$63,IF(I3=64%,F3*G3*H3*F!$B$64,IF(I3=65%,F3*G3*H3*F!$B$65,IF(I3=66%,F3*G3*H3*F!$B$66,IF(I3=67%,F3*G3*H3*F!$B$67,IF(I3=68%,F3*G3*H3*F!$B$68,IF(I3=69%,F3*G3*H3*F!$B$69,IF(I3=70%,F3*G3*H3*F!$B$70,IF(I3=71%,F3*G3*H3*F!$B$71,IF(I3=72%,F3*G3*H3*F!$B$72,IF(I3=73%,F3*G3*H3*F!$B$73,IF(I3=74%,F3*G3*H3*F!$B$74,IF(I3=75%,F3*G3*H3*F!$B$75,IF(I3=76%,F3*G3*H3*F!$B$76,IF(I3=77%,F3*G3*H3*F!$B$77,IF(I3=78%,F3*G3*H3*F!$B$78,IF(I3=79%,F3*G3*H3*F!$B$79,IF(I3=80%,F3*G3*H3*F!$B$80,IF(I3=81%,F3*G3*H3*F!$B$81,IF(I3=82%,F3*G3*H3*F!$B$82,IF(I3=83%,F3*G3*H3*F!$B$83,IF(I3=84%,F3*G3*H3*F!$B$84,IF(I3=85%,F3*G3*H3*F!$B$85,IF(I3=86%,F3*G3*H3*F!$B$86,IF(I3=87%,F3*G3*H3*F!$B$87,IF(I3=88%,F3*G3*H3*F!$B$88,IF(I3=89%,F3*G3*H3*F!$B$89,IF(I3=90%,F3*G3*H3*F!$B$90,IF(I3=91%,F3*G3*H3*F!$B$91,IF(I3=92%,F3*G3*H3*F!$B$92,IF(I3=93%,F3*G3*H3*F!$B$93,IF(I3=94%,F3*G3*H3*F!$B$94,IF(I3=95%,F3*G3*H3*F!$B$95,IF(I3=96%,F3*G3*H3*F!$B$96,IF(I3=97%,F3*G3*H3*F!$B$97,IF(I3=98%,F3*G3*H3*F!$B$98,IF(I3=99%,F3*G3*H3*F!$B$99,IF(I3&gt;99%,F3*G3*H3*F!$B$100,))))))))))))))))))))))))))))))))))))))))))))))))))))))))+IF(M3&lt;30%,0,IF(M3&lt;35%,J3*K3*L3*F!$B$33,IF(M3&lt;40%,J3*K3*L3*F!$B$38,IF(M3&lt;45%,J3*K3*L3*F!$B$43,IF(M3&lt;50%,J3*K3*L3*F!$B$48,IF(M3=50%,J3*K3*L3*F!$B$50,IF(M3=51%,J3*K3*L3*F!$B$51,IF(M3=52%,J3*K3*L3*F!$B$52,IF(M3=53%,J3*K3*L3*F!$B$53,IF(M3=54%,J3*K3*L3*F!$B$54,IF(M3=55%,J3*K3*L3*F!$B$55,IF(M3=56%,J3*K3*L3*F!$B$56,IF(M3=57%,J3*K3*L3*F!$B$57,IF(M3=58%,J3*K3*L3*F!$B$58,IF(M3=59%,J3*K3*L3*F!$B$59,IF(M3=60%,J3*K3*L3*F!$B$60,IF(M3=61%,J3*K3*L3*F!$B$61,IF(M3=62%,J3*K3*L3*F!$B$62,IF(M3=63%,J3*K3*L3*F!$B$63,IF(M3=64%,J3*K3*L3*F!$B$64,IF(M3=65%,J3*K3*L3*F!$B$65,IF(M3=66%,J3*K3*L3*F!$B$66,IF(M3=67%,J3*K3*L3*F!$B$67,IF(M3=68%,J3*K3*L3*F!$B$68,IF(M3=69%,J3*K3*L3*F!$B$69,IF(M3=70%,J3*K3*L3*F!$B$70,IF(M3=71%,J3*K3*L3*F!$B$71,IF(M3=72%,J3*K3*L3*F!$B$72,IF(M3=73%,J3*K3*L3*F!$B$73,IF(M3=74%,J3*K3*L3*F!$B$74,IF(M3=75%,J3*K3*L3*F!$B$75,IF(M3=76%,J3*K3*L3*F!$B$76,IF(M3=77%,J3*K3*L3*F!$B$77,IF(M3=78%,J3*K3*L3*F!$B$78,IF(M3=79%,J3*K3*L3*F!$B$79,IF(M3=80%,J3*K3*L3*F!$B$80,IF(M3=81%,J3*K3*L3*F!$B$81,IF(M3=82%,J3*K3*L3*F!$B$82,IF(M3=83%,J3*K3*L3*F!$B$83,IF(M3=84%,J3*K3*L3*F!$B$84,IF(M3=85%,J3*K3*L3*F!$B$85,IF(M3=86%,J3*K3*L3*F!$B$86,IF(M3=87%,J3*K3*L3*F!$B$87,IF(M3=88%,J3*K3*L3*F!$B$88,IF(M3=89%,J3*K3*L3*F!$B$89,IF(M3=90%,J3*K3*L3*F!$B$90,IF(M3=91%,J3*K3*L3*F!$B$91,IF(M3=92%,J3*K3*L3*F!$B$92,IF(M3=93%,J3*K3*L3*F!$B$93,IF(M3=94%,J3*K3*L3*F!$B$94,IF(M3=95%,J3*K3*L3*F!$B$95,IF(M3=96%,J3*K3*L3*F!$B$96,IF(M3=97%,J3*K3*L3*F!$B$97,IF(M3=98%,J3*K3*L3*F!$B$98,IF(M3=99%,J3*K3*L3*F!$B$99,IF(M3&gt;99%,J3*K3*L3*F!$B$100,))))))))))))))))))))))))))))))))))))))))))))))))))))))))+IF(Q3&lt;30%,0,IF(Q3&lt;35%,N3*O3*P3*F!$B$33,IF(Q3&lt;40%,N3*O3*P3*F!$B$38,IF(Q3&lt;45%,N3*O3*P3*F!$B$43,IF(Q3&lt;50%,N3*O3*P3*F!$B$48,IF(Q3=50%,N3*O3*P3*F!$B$50,IF(Q3=51%,N3*O3*P3*F!$B$51,IF(Q3=52%,N3*O3*P3*F!$B$52,IF(Q3=53%,N3*O3*P3*F!$B$53,IF(Q3=54%,N3*O3*P3*F!$B$54,IF(Q3=55%,N3*O3*P3*F!$B$55,IF(Q3=56%,N3*O3*P3*F!$B$56,IF(Q3=57%,N3*O3*P3*F!$B$57,IF(Q3=58%,N3*O3*P3*F!$B$58,IF(Q3=59%,N3*O3*P3*F!$B$59,IF(Q3=60%,N3*O3*P3*F!$B$60,IF(Q3=61%,N3*O3*P3*F!$B$61,IF(Q3=62%,N3*O3*P3*F!$B$62,IF(Q3=63%,N3*O3*P3*F!$B$63,IF(Q3=64%,N3*O3*P3*F!$B$64,IF(Q3=65%,N3*O3*P3*F!$B$65,IF(Q3=66%,N3*O3*P3*F!$B$66,IF(Q3=67%,N3*O3*P3*F!$B$67,IF(Q3=68%,N3*O3*P3*F!$B$68,IF(Q3=69%,N3*O3*P3*F!$B$69,IF(Q3=70%,N3*O3*P3*F!$B$70,IF(Q3=71%,N3*O3*P3*F!$B$71,IF(Q3=72%,N3*O3*P3*F!$B$72,IF(Q3=73%,N3*O3*P3*F!$B$73,IF(Q3=74%,N3*O3*P3*F!$B$74,IF(Q3=75%,N3*O3*P3*F!$B$75,IF(Q3=76%,N3*O3*P3*F!$B$76,IF(Q3=77%,N3*O3*P3*F!$B$77,IF(Q3=78%,N3*O3*P3*F!$B$78,IF(Q3=79%,N3*O3*P3*F!$B$79,IF(Q3=80%,N3*O3*P3*F!$B$80,IF(Q3=81%,N3*O3*P3*F!$B$81,IF(Q3=82%,N3*O3*P3*F!$B$82,IF(Q3=83%,N3*O3*P3*F!$B$83,IF(Q3=84%,N3*O3*P3*F!$B$84,IF(Q3=85%,N3*O3*P3*F!$B$85,IF(Q3=86%,N3*O3*P3*F!$B$86,IF(Q3=87%,N3*O3*P3*F!$B$87,IF(Q3=88%,N3*O3*P3*F!$B$88,IF(Q3=89%,N3*O3*P3*F!$B$89,IF(Q3=90%,N3*O3*P3*F!$B$90,IF(Q3=91%,N3*O3*P3*F!$B$91,IF(Q3=92%,N3*O3*P3*F!$B$92,IF(Q3=93%,N3*O3*P3*F!$B$93,IF(Q3=94%,N3*O3*P3*F!$B$94,IF(Q3=95%,N3*O3*P3*F!$B$95,IF(Q3=96%,N3*O3*P3*F!$B$96,IF(Q3=97%,N3*O3*P3*F!$B$97,IF(Q3=98%,N3*O3*P3*F!$B$98,IF(Q3=99%,N3*O3*P3*F!$B$99,IF(Q3&gt;99%,N3*O3*P3*F!$B$100,))))))))))))))))))))))))))))))))))))))))))))))))))))))))+IF(U3&lt;30%,0,IF(U3&lt;35%,R3*S3*T3*F!$B$33,IF(U3&lt;40%,R3*S3*T3*F!$B$38,IF(U3&lt;45%,R3*S3*T3*F!$B$43,IF(U3&lt;50%,R3*S3*T3*F!$B$48,IF(U3=50%,R3*S3*T3*F!$B$50,IF(U3=51%,R3*S3*T3*F!$B$51,IF(U3=52%,R3*S3*T3*F!$B$52,IF(U3=53%,R3*S3*T3*F!$B$53,IF(U3=54%,R3*S3*T3*F!$B$54,IF(U3=55%,R3*S3*T3*F!$B$55,IF(U3=56%,R3*S3*T3*F!$B$56,IF(U3=57%,R3*S3*T3*F!$B$57,IF(U3=58%,R3*S3*T3*F!$B$58,IF(U3=59%,R3*S3*T3*F!$B$59,IF(U3=60%,R3*S3*T3*F!$B$60,IF(U3=61%,R3*S3*T3*F!$B$61,IF(U3=62%,R3*S3*T3*F!$B$62,IF(U3=63%,R3*S3*T3*F!$B$63,IF(U3=64%,R3*S3*T3*F!$B$64,IF(U3=65%,R3*S3*T3*F!$B$65,IF(U3=66%,R3*S3*T3*F!$B$66,IF(U3=67%,R3*S3*T3*F!$B$67,IF(U3=68%,R3*S3*T3*F!$B$68,IF(U3=69%,R3*S3*T3*F!$B$69,IF(U3=70%,R3*S3*T3*F!$B$70,IF(U3=71%,R3*S3*T3*F!$B$71,IF(U3=72%,R3*S3*T3*F!$B$72,IF(U3=73%,R3*S3*T3*F!$B$73,IF(U3=74%,R3*S3*T3*F!$B$74,IF(U3=75%,R3*S3*T3*F!$B$75,IF(U3=76%,R3*S3*T3*F!$B$76,IF(U3=77%,R3*S3*T3*F!$B$77,IF(U3=78%,R3*S3*T3*F!$B$78,IF(U3=79%,R3*S3*T3*F!$B$79,IF(U3=80%,R3*S3*T3*F!$B$80,IF(U3=81%,R3*S3*T3*F!$B$81,IF(U3=82%,R3*S3*T3*F!$B$82,IF(U3=83%,R3*S3*T3*F!$B$83,IF(U3=84%,R3*S3*T3*F!$B$84,IF(U3=85%,R3*S3*T3*F!$B$85,IF(U3=86%,R3*S3*T3*F!$B$86,IF(U3=87%,R3*S3*T3*F!$B$87,IF(U3=88%,R3*S3*T3*F!$B$88,IF(U3=89%,R3*S3*T3*F!$B$89,IF(U3=90%,R3*S3*T3*F!$B$90,IF(U3=91%,R3*S3*T3*F!$B$91,IF(U3=92%,R3*S3*T3*F!$B$92,IF(U3=93%,R3*S3*T3*F!$B$93,IF(U3=94%,R3*S3*T3*F!$B$94,IF(U3=95%,R3*S3*T3*F!$B$95,IF(U3=96%,R3*S3*T3*F!$B$96,IF(U3=97%,R3*S3*T3*F!$B$97,IF(U3=98%,R3*S3*T3*F!$B$98,IF(U3=99%,R3*S3*T3*F!$B$99,IF(U3&gt;99%,R3*S3*T3*F!$B$100)))))))))))))))))))))))))))))))))))))))))))))))))))))))))*IF(ISNUMBER(E3),E3,1)*IF(ISNUMBER(D3),D3,1)</f>
        <v>3276</v>
      </c>
      <c r="AA3" s="50">
        <f t="shared" ref="AA3:AA8" si="0">G3*H3+K3*L3+O3*P3+S3*T3</f>
        <v>21</v>
      </c>
      <c r="AB3" s="51">
        <f t="shared" ref="AB3:AB8" si="1">(H3*(IF(I3&lt;45%,0.5,IF(I3&lt;55%,0.8,IF(I3&lt;65%,0.9,IF(I3&lt;75%,1,IF(I3&lt;85%,1.1,1.2))))))+L3*(IF(M3&lt;45%,0.5,IF(M3&lt;55%,0.8,IF(M3&lt;65%,0.9,IF(M3&lt;75%,1,IF(M3&lt;85%,1.1,1.2))))))+P3*(IF(Q3&lt;45%,0.5,IF(Q3&lt;55%,0.8,IF(Q3&lt;65%,0.9,IF(Q3&lt;75%,1,IF(Q3&lt;85%,1.1,1.2))))))+T3*(IF(U3&lt;45%,0.5,IF(U3&lt;55%,0.8,IF(U3&lt;65%,0.9,IF(U3&lt;75%,1,IF(U3&lt;85%,1.1,1.2)))))))*IF(D3&gt;=0.8,6,IF(D3&lt;=0.4,1.5,3))</f>
        <v>34.200000000000003</v>
      </c>
      <c r="AD3" s="52"/>
      <c r="AE3" s="52"/>
      <c r="AF3" s="53"/>
      <c r="AG3" s="54"/>
      <c r="AH3" s="55"/>
      <c r="AI3" s="54"/>
      <c r="AJ3" s="54"/>
      <c r="AK3" s="53"/>
      <c r="AL3" s="54"/>
      <c r="AM3" s="54"/>
      <c r="AN3" s="53"/>
      <c r="AO3" s="54"/>
      <c r="AP3" s="54"/>
      <c r="AQ3" s="56"/>
      <c r="AR3" s="57"/>
      <c r="AS3" s="58"/>
      <c r="AT3" s="54"/>
    </row>
    <row r="4" spans="1:46" x14ac:dyDescent="0.25">
      <c r="A4" s="325">
        <v>42205</v>
      </c>
      <c r="B4" s="165" t="s">
        <v>14</v>
      </c>
      <c r="C4" s="166" t="s">
        <v>68</v>
      </c>
      <c r="D4" s="167">
        <v>1.2</v>
      </c>
      <c r="E4" s="168"/>
      <c r="F4" s="303">
        <f>IF(I4&lt;&gt;0,(IFERROR(IF($Y4&gt;50,MROUND($Y4*I4,2.5),IF($Y4&lt;15,MROUND($Y4*I4,0.1),MROUND($Y4*I4,1))),)),"")</f>
        <v>105</v>
      </c>
      <c r="G4" s="170">
        <v>5</v>
      </c>
      <c r="H4" s="170">
        <v>1</v>
      </c>
      <c r="I4" s="171">
        <v>0.5</v>
      </c>
      <c r="J4" s="303">
        <f>IF(M4&lt;&gt;0,(IFERROR(IF($Y4&gt;50,MROUND($Y4*M4,2.5),IF($Y4&lt;15,MROUND($Y4*M4,0.1),MROUND($Y4*M4,1))),)),"")</f>
        <v>125</v>
      </c>
      <c r="K4" s="170">
        <v>4</v>
      </c>
      <c r="L4" s="170">
        <v>1</v>
      </c>
      <c r="M4" s="171">
        <v>0.6</v>
      </c>
      <c r="N4" s="303">
        <f>IF(Q4&lt;&gt;0,(IFERROR(IF($Y4&gt;50,MROUND($Y4*Q4,2.5),IF($Y4&lt;15,MROUND($Y4*Q4,0.1),MROUND($Y4*Q4,1))),)),"")</f>
        <v>135</v>
      </c>
      <c r="O4" s="170">
        <v>3</v>
      </c>
      <c r="P4" s="170">
        <v>5</v>
      </c>
      <c r="Q4" s="171">
        <v>0.65</v>
      </c>
      <c r="R4" s="303" t="str">
        <f>IF(U4&lt;&gt;0,(IFERROR(IF($Y4&gt;50,MROUND($Y4*U4,2.5),IF($Y4&lt;15,MROUND($Y4*U4,0.1),MROUND($Y4*U4,1))),)),"")</f>
        <v/>
      </c>
      <c r="S4" s="170"/>
      <c r="T4" s="170"/>
      <c r="U4" s="172">
        <v>0</v>
      </c>
      <c r="V4" s="59">
        <f>(IF(ISNUMBER(F4),F4,1)*G4*H4+IF(ISNUMBER(J4),J4,1)*K4*L4+IF(ISNUMBER(N4),N4,1)*O4*P4+IF(ISNUMBER(R4),R4,1)*S4*T4)*IF(ISNUMBER(E4),E4,1)</f>
        <v>3050</v>
      </c>
      <c r="W4" s="60">
        <f t="shared" ref="W4:W7" si="2">IFERROR((IF(ISNUMBER(F4),F4,1)*G4*H4+IF(ISNUMBER(J4),J4,1)*K4*L4+IF(ISNUMBER(N4),N4,1)*O4*P4+IF(ISNUMBER(R4),R4,1)*S4*T4)*IF(ISNUMBER(E4),E4,1)/(G4*H4+K4*L4+O4*P4+S4*T4),0)</f>
        <v>127.08333333333333</v>
      </c>
      <c r="X4" s="61">
        <f t="shared" ref="X4:X8" si="3">ROUND(IFERROR((W4/(Y4*IF(ISNUMBER(E4),E4,1))),0),2)</f>
        <v>0.61</v>
      </c>
      <c r="Y4" s="203">
        <f>Y3*0.8</f>
        <v>208</v>
      </c>
      <c r="Z4" s="17">
        <f>(IF(I4&lt;30%,0,IF(I4&lt;35%,F4*G4*H4*F!$B$33,IF(I4&lt;40%,F4*G4*H4*F!$B$38,IF(I4&lt;45%,F4*G4*H4*F!$B$43,IF(I4&lt;50%,F4*G4*H4*F!$B$48,IF(I4=50%,F4*G4*H4*F!$B$50,IF(I4=51%,F4*G4*H4*F!$B$51,IF(I4=52%,F4*G4*H4*F!$B$52,IF(I4=53%,F4*G4*H4*F!$B$53,IF(I4=54%,F4*G4*H4*F!$B$54,IF(I4=55%,F4*G4*H4*F!$B$55,IF(I4=56%,F4*G4*H4*F!$B$56,IF(I4=57%,F4*G4*H4*F!$B$57,IF(I4=58%,F4*G4*H4*F!$B$58,IF(I4=59%,F4*G4*H4*F!$B$59,IF(I4=60%,F4*G4*H4*F!$B$60,IF(I4=61%,F4*G4*H4*F!$B$61,IF(I4=62%,F4*G4*H4*F!$B$62,IF(I4=63%,F4*G4*H4*F!$B$63,IF(I4=64%,F4*G4*H4*F!$B$64,IF(I4=65%,F4*G4*H4*F!$B$65,IF(I4=66%,F4*G4*H4*F!$B$66,IF(I4=67%,F4*G4*H4*F!$B$67,IF(I4=68%,F4*G4*H4*F!$B$68,IF(I4=69%,F4*G4*H4*F!$B$69,IF(I4=70%,F4*G4*H4*F!$B$70,IF(I4=71%,F4*G4*H4*F!$B$71,IF(I4=72%,F4*G4*H4*F!$B$72,IF(I4=73%,F4*G4*H4*F!$B$73,IF(I4=74%,F4*G4*H4*F!$B$74,IF(I4=75%,F4*G4*H4*F!$B$75,IF(I4=76%,F4*G4*H4*F!$B$76,IF(I4=77%,F4*G4*H4*F!$B$77,IF(I4=78%,F4*G4*H4*F!$B$78,IF(I4=79%,F4*G4*H4*F!$B$79,IF(I4=80%,F4*G4*H4*F!$B$80,IF(I4=81%,F4*G4*H4*F!$B$81,IF(I4=82%,F4*G4*H4*F!$B$82,IF(I4=83%,F4*G4*H4*F!$B$83,IF(I4=84%,F4*G4*H4*F!$B$84,IF(I4=85%,F4*G4*H4*F!$B$85,IF(I4=86%,F4*G4*H4*F!$B$86,IF(I4=87%,F4*G4*H4*F!$B$87,IF(I4=88%,F4*G4*H4*F!$B$88,IF(I4=89%,F4*G4*H4*F!$B$89,IF(I4=90%,F4*G4*H4*F!$B$90,IF(I4=91%,F4*G4*H4*F!$B$91,IF(I4=92%,F4*G4*H4*F!$B$92,IF(I4=93%,F4*G4*H4*F!$B$93,IF(I4=94%,F4*G4*H4*F!$B$94,IF(I4=95%,F4*G4*H4*F!$B$95,IF(I4=96%,F4*G4*H4*F!$B$96,IF(I4=97%,F4*G4*H4*F!$B$97,IF(I4=98%,F4*G4*H4*F!$B$98,IF(I4=99%,F4*G4*H4*F!$B$99,IF(I4&gt;99%,F4*G4*H4*F!$B$100,))))))))))))))))))))))))))))))))))))))))))))))))))))))))+IF(M4&lt;30%,0,IF(M4&lt;35%,J4*K4*L4*F!$B$33,IF(M4&lt;40%,J4*K4*L4*F!$B$38,IF(M4&lt;45%,J4*K4*L4*F!$B$43,IF(M4&lt;50%,J4*K4*L4*F!$B$48,IF(M4=50%,J4*K4*L4*F!$B$50,IF(M4=51%,J4*K4*L4*F!$B$51,IF(M4=52%,J4*K4*L4*F!$B$52,IF(M4=53%,J4*K4*L4*F!$B$53,IF(M4=54%,J4*K4*L4*F!$B$54,IF(M4=55%,J4*K4*L4*F!$B$55,IF(M4=56%,J4*K4*L4*F!$B$56,IF(M4=57%,J4*K4*L4*F!$B$57,IF(M4=58%,J4*K4*L4*F!$B$58,IF(M4=59%,J4*K4*L4*F!$B$59,IF(M4=60%,J4*K4*L4*F!$B$60,IF(M4=61%,J4*K4*L4*F!$B$61,IF(M4=62%,J4*K4*L4*F!$B$62,IF(M4=63%,J4*K4*L4*F!$B$63,IF(M4=64%,J4*K4*L4*F!$B$64,IF(M4=65%,J4*K4*L4*F!$B$65,IF(M4=66%,J4*K4*L4*F!$B$66,IF(M4=67%,J4*K4*L4*F!$B$67,IF(M4=68%,J4*K4*L4*F!$B$68,IF(M4=69%,J4*K4*L4*F!$B$69,IF(M4=70%,J4*K4*L4*F!$B$70,IF(M4=71%,J4*K4*L4*F!$B$71,IF(M4=72%,J4*K4*L4*F!$B$72,IF(M4=73%,J4*K4*L4*F!$B$73,IF(M4=74%,J4*K4*L4*F!$B$74,IF(M4=75%,J4*K4*L4*F!$B$75,IF(M4=76%,J4*K4*L4*F!$B$76,IF(M4=77%,J4*K4*L4*F!$B$77,IF(M4=78%,J4*K4*L4*F!$B$78,IF(M4=79%,J4*K4*L4*F!$B$79,IF(M4=80%,J4*K4*L4*F!$B$80,IF(M4=81%,J4*K4*L4*F!$B$81,IF(M4=82%,J4*K4*L4*F!$B$82,IF(M4=83%,J4*K4*L4*F!$B$83,IF(M4=84%,J4*K4*L4*F!$B$84,IF(M4=85%,J4*K4*L4*F!$B$85,IF(M4=86%,J4*K4*L4*F!$B$86,IF(M4=87%,J4*K4*L4*F!$B$87,IF(M4=88%,J4*K4*L4*F!$B$88,IF(M4=89%,J4*K4*L4*F!$B$89,IF(M4=90%,J4*K4*L4*F!$B$90,IF(M4=91%,J4*K4*L4*F!$B$91,IF(M4=92%,J4*K4*L4*F!$B$92,IF(M4=93%,J4*K4*L4*F!$B$93,IF(M4=94%,J4*K4*L4*F!$B$94,IF(M4=95%,J4*K4*L4*F!$B$95,IF(M4=96%,J4*K4*L4*F!$B$96,IF(M4=97%,J4*K4*L4*F!$B$97,IF(M4=98%,J4*K4*L4*F!$B$98,IF(M4=99%,J4*K4*L4*F!$B$99,IF(M4&gt;99%,J4*K4*L4*F!$B$100,))))))))))))))))))))))))))))))))))))))))))))))))))))))))+IF(Q4&lt;30%,0,IF(Q4&lt;35%,N4*O4*P4*F!$B$33,IF(Q4&lt;40%,N4*O4*P4*F!$B$38,IF(Q4&lt;45%,N4*O4*P4*F!$B$43,IF(Q4&lt;50%,N4*O4*P4*F!$B$48,IF(Q4=50%,N4*O4*P4*F!$B$50,IF(Q4=51%,N4*O4*P4*F!$B$51,IF(Q4=52%,N4*O4*P4*F!$B$52,IF(Q4=53%,N4*O4*P4*F!$B$53,IF(Q4=54%,N4*O4*P4*F!$B$54,IF(Q4=55%,N4*O4*P4*F!$B$55,IF(Q4=56%,N4*O4*P4*F!$B$56,IF(Q4=57%,N4*O4*P4*F!$B$57,IF(Q4=58%,N4*O4*P4*F!$B$58,IF(Q4=59%,N4*O4*P4*F!$B$59,IF(Q4=60%,N4*O4*P4*F!$B$60,IF(Q4=61%,N4*O4*P4*F!$B$61,IF(Q4=62%,N4*O4*P4*F!$B$62,IF(Q4=63%,N4*O4*P4*F!$B$63,IF(Q4=64%,N4*O4*P4*F!$B$64,IF(Q4=65%,N4*O4*P4*F!$B$65,IF(Q4=66%,N4*O4*P4*F!$B$66,IF(Q4=67%,N4*O4*P4*F!$B$67,IF(Q4=68%,N4*O4*P4*F!$B$68,IF(Q4=69%,N4*O4*P4*F!$B$69,IF(Q4=70%,N4*O4*P4*F!$B$70,IF(Q4=71%,N4*O4*P4*F!$B$71,IF(Q4=72%,N4*O4*P4*F!$B$72,IF(Q4=73%,N4*O4*P4*F!$B$73,IF(Q4=74%,N4*O4*P4*F!$B$74,IF(Q4=75%,N4*O4*P4*F!$B$75,IF(Q4=76%,N4*O4*P4*F!$B$76,IF(Q4=77%,N4*O4*P4*F!$B$77,IF(Q4=78%,N4*O4*P4*F!$B$78,IF(Q4=79%,N4*O4*P4*F!$B$79,IF(Q4=80%,N4*O4*P4*F!$B$80,IF(Q4=81%,N4*O4*P4*F!$B$81,IF(Q4=82%,N4*O4*P4*F!$B$82,IF(Q4=83%,N4*O4*P4*F!$B$83,IF(Q4=84%,N4*O4*P4*F!$B$84,IF(Q4=85%,N4*O4*P4*F!$B$85,IF(Q4=86%,N4*O4*P4*F!$B$86,IF(Q4=87%,N4*O4*P4*F!$B$87,IF(Q4=88%,N4*O4*P4*F!$B$88,IF(Q4=89%,N4*O4*P4*F!$B$89,IF(Q4=90%,N4*O4*P4*F!$B$90,IF(Q4=91%,N4*O4*P4*F!$B$91,IF(Q4=92%,N4*O4*P4*F!$B$92,IF(Q4=93%,N4*O4*P4*F!$B$93,IF(Q4=94%,N4*O4*P4*F!$B$94,IF(Q4=95%,N4*O4*P4*F!$B$95,IF(Q4=96%,N4*O4*P4*F!$B$96,IF(Q4=97%,N4*O4*P4*F!$B$97,IF(Q4=98%,N4*O4*P4*F!$B$98,IF(Q4=99%,N4*O4*P4*F!$B$99,IF(Q4&gt;99%,N4*O4*P4*F!$B$100,))))))))))))))))))))))))))))))))))))))))))))))))))))))))+IF(U4&lt;30%,0,IF(U4&lt;35%,R4*S4*T4*F!$B$33,IF(U4&lt;40%,R4*S4*T4*F!$B$38,IF(U4&lt;45%,R4*S4*T4*F!$B$43,IF(U4&lt;50%,R4*S4*T4*F!$B$48,IF(U4=50%,R4*S4*T4*F!$B$50,IF(U4=51%,R4*S4*T4*F!$B$51,IF(U4=52%,R4*S4*T4*F!$B$52,IF(U4=53%,R4*S4*T4*F!$B$53,IF(U4=54%,R4*S4*T4*F!$B$54,IF(U4=55%,R4*S4*T4*F!$B$55,IF(U4=56%,R4*S4*T4*F!$B$56,IF(U4=57%,R4*S4*T4*F!$B$57,IF(U4=58%,R4*S4*T4*F!$B$58,IF(U4=59%,R4*S4*T4*F!$B$59,IF(U4=60%,R4*S4*T4*F!$B$60,IF(U4=61%,R4*S4*T4*F!$B$61,IF(U4=62%,R4*S4*T4*F!$B$62,IF(U4=63%,R4*S4*T4*F!$B$63,IF(U4=64%,R4*S4*T4*F!$B$64,IF(U4=65%,R4*S4*T4*F!$B$65,IF(U4=66%,R4*S4*T4*F!$B$66,IF(U4=67%,R4*S4*T4*F!$B$67,IF(U4=68%,R4*S4*T4*F!$B$68,IF(U4=69%,R4*S4*T4*F!$B$69,IF(U4=70%,R4*S4*T4*F!$B$70,IF(U4=71%,R4*S4*T4*F!$B$71,IF(U4=72%,R4*S4*T4*F!$B$72,IF(U4=73%,R4*S4*T4*F!$B$73,IF(U4=74%,R4*S4*T4*F!$B$74,IF(U4=75%,R4*S4*T4*F!$B$75,IF(U4=76%,R4*S4*T4*F!$B$76,IF(U4=77%,R4*S4*T4*F!$B$77,IF(U4=78%,R4*S4*T4*F!$B$78,IF(U4=79%,R4*S4*T4*F!$B$79,IF(U4=80%,R4*S4*T4*F!$B$80,IF(U4=81%,R4*S4*T4*F!$B$81,IF(U4=82%,R4*S4*T4*F!$B$82,IF(U4=83%,R4*S4*T4*F!$B$83,IF(U4=84%,R4*S4*T4*F!$B$84,IF(U4=85%,R4*S4*T4*F!$B$85,IF(U4=86%,R4*S4*T4*F!$B$86,IF(U4=87%,R4*S4*T4*F!$B$87,IF(U4=88%,R4*S4*T4*F!$B$88,IF(U4=89%,R4*S4*T4*F!$B$89,IF(U4=90%,R4*S4*T4*F!$B$90,IF(U4=91%,R4*S4*T4*F!$B$91,IF(U4=92%,R4*S4*T4*F!$B$92,IF(U4=93%,R4*S4*T4*F!$B$93,IF(U4=94%,R4*S4*T4*F!$B$94,IF(U4=95%,R4*S4*T4*F!$B$95,IF(U4=96%,R4*S4*T4*F!$B$96,IF(U4=97%,R4*S4*T4*F!$B$97,IF(U4=98%,R4*S4*T4*F!$B$98,IF(U4=99%,R4*S4*T4*F!$B$99,IF(U4&gt;99%,R4*S4*T4*F!$B$100)))))))))))))))))))))))))))))))))))))))))))))))))))))))))*IF(ISNUMBER(E4),E4,1)*IF(ISNUMBER(D4),D4,1)</f>
        <v>2679</v>
      </c>
      <c r="AA4" s="62">
        <f t="shared" si="0"/>
        <v>24</v>
      </c>
      <c r="AB4" s="63">
        <f t="shared" si="1"/>
        <v>40.200000000000003</v>
      </c>
      <c r="AD4" s="52"/>
      <c r="AE4" s="52"/>
      <c r="AF4" s="64"/>
      <c r="AG4" s="65"/>
      <c r="AH4" s="54"/>
      <c r="AI4" s="54"/>
      <c r="AJ4" s="54"/>
      <c r="AK4" s="53"/>
      <c r="AL4" s="54"/>
      <c r="AM4" s="54"/>
      <c r="AN4" s="53"/>
      <c r="AO4" s="54"/>
      <c r="AP4" s="54"/>
      <c r="AQ4" s="56"/>
      <c r="AR4" s="57"/>
      <c r="AS4" s="58"/>
      <c r="AT4" s="54"/>
    </row>
    <row r="5" spans="1:46" ht="15.75" thickBot="1" x14ac:dyDescent="0.3">
      <c r="A5" s="325"/>
      <c r="B5" s="165" t="s">
        <v>71</v>
      </c>
      <c r="C5" s="166" t="s">
        <v>70</v>
      </c>
      <c r="D5" s="167">
        <v>1</v>
      </c>
      <c r="E5" s="168"/>
      <c r="F5" s="304">
        <f>IF(I5&lt;&gt;0,(IFERROR(IF($Y5&gt;50,MROUND($Y5*I5,2.5),IF($Y5&lt;15,MROUND($Y5*I5,0.1),MROUND($Y5*I5,1))),)),"")</f>
        <v>60</v>
      </c>
      <c r="G5" s="173">
        <v>5</v>
      </c>
      <c r="H5" s="173">
        <v>5</v>
      </c>
      <c r="I5" s="174">
        <v>0.45</v>
      </c>
      <c r="J5" s="304" t="str">
        <f>IF(M5&lt;&gt;0,(IFERROR(IF($Y5&gt;50,MROUND($Y5*M5,2.5),IF($Y5&lt;15,MROUND($Y5*M5,0.1),MROUND($Y5*M5,1))),)),"")</f>
        <v/>
      </c>
      <c r="K5" s="173"/>
      <c r="L5" s="173"/>
      <c r="M5" s="174">
        <v>0</v>
      </c>
      <c r="N5" s="304" t="str">
        <f>IF(Q5&lt;&gt;0,(IFERROR(IF($Y5&gt;50,MROUND($Y5*Q5,2.5),IF($Y5&lt;15,MROUND($Y5*Q5,0.1),MROUND($Y5*Q5,1))),)),"")</f>
        <v/>
      </c>
      <c r="O5" s="173"/>
      <c r="P5" s="173"/>
      <c r="Q5" s="174">
        <v>0</v>
      </c>
      <c r="R5" s="304" t="str">
        <f>IF(U5&lt;&gt;0,(IFERROR(IF($Y5&gt;50,MROUND($Y5*U5,2.5),IF($Y5&lt;15,MROUND($Y5*U5,0.1),MROUND($Y5*U5,1))),)),"")</f>
        <v/>
      </c>
      <c r="S5" s="173"/>
      <c r="T5" s="173"/>
      <c r="U5" s="175">
        <v>0</v>
      </c>
      <c r="V5" s="66">
        <f t="shared" ref="V5:V8" si="4">(IF(ISNUMBER(F5),F5,1)*G5*H5+IF(ISNUMBER(J5),J5,1)*K5*L5+IF(ISNUMBER(N5),N5,1)*O5*P5+IF(ISNUMBER(R5),R5,1)*S5*T5)*IF(ISNUMBER(E5),E5,1)</f>
        <v>1500</v>
      </c>
      <c r="W5" s="67">
        <f t="shared" si="2"/>
        <v>60</v>
      </c>
      <c r="X5" s="68">
        <f t="shared" si="3"/>
        <v>0.45</v>
      </c>
      <c r="Y5" s="286">
        <f>Y17*0.55</f>
        <v>132</v>
      </c>
      <c r="Z5" s="18">
        <f>(IF(I5&lt;30%,0,IF(I5&lt;35%,F5*G5*H5*F!$B$33,IF(I5&lt;40%,F5*G5*H5*F!$B$38,IF(I5&lt;45%,F5*G5*H5*F!$B$43,IF(I5&lt;50%,F5*G5*H5*F!$B$48,IF(I5=50%,F5*G5*H5*F!$B$50,IF(I5=51%,F5*G5*H5*F!$B$51,IF(I5=52%,F5*G5*H5*F!$B$52,IF(I5=53%,F5*G5*H5*F!$B$53,IF(I5=54%,F5*G5*H5*F!$B$54,IF(I5=55%,F5*G5*H5*F!$B$55,IF(I5=56%,F5*G5*H5*F!$B$56,IF(I5=57%,F5*G5*H5*F!$B$57,IF(I5=58%,F5*G5*H5*F!$B$58,IF(I5=59%,F5*G5*H5*F!$B$59,IF(I5=60%,F5*G5*H5*F!$B$60,IF(I5=61%,F5*G5*H5*F!$B$61,IF(I5=62%,F5*G5*H5*F!$B$62,IF(I5=63%,F5*G5*H5*F!$B$63,IF(I5=64%,F5*G5*H5*F!$B$64,IF(I5=65%,F5*G5*H5*F!$B$65,IF(I5=66%,F5*G5*H5*F!$B$66,IF(I5=67%,F5*G5*H5*F!$B$67,IF(I5=68%,F5*G5*H5*F!$B$68,IF(I5=69%,F5*G5*H5*F!$B$69,IF(I5=70%,F5*G5*H5*F!$B$70,IF(I5=71%,F5*G5*H5*F!$B$71,IF(I5=72%,F5*G5*H5*F!$B$72,IF(I5=73%,F5*G5*H5*F!$B$73,IF(I5=74%,F5*G5*H5*F!$B$74,IF(I5=75%,F5*G5*H5*F!$B$75,IF(I5=76%,F5*G5*H5*F!$B$76,IF(I5=77%,F5*G5*H5*F!$B$77,IF(I5=78%,F5*G5*H5*F!$B$78,IF(I5=79%,F5*G5*H5*F!$B$79,IF(I5=80%,F5*G5*H5*F!$B$80,IF(I5=81%,F5*G5*H5*F!$B$81,IF(I5=82%,F5*G5*H5*F!$B$82,IF(I5=83%,F5*G5*H5*F!$B$83,IF(I5=84%,F5*G5*H5*F!$B$84,IF(I5=85%,F5*G5*H5*F!$B$85,IF(I5=86%,F5*G5*H5*F!$B$86,IF(I5=87%,F5*G5*H5*F!$B$87,IF(I5=88%,F5*G5*H5*F!$B$88,IF(I5=89%,F5*G5*H5*F!$B$89,IF(I5=90%,F5*G5*H5*F!$B$90,IF(I5=91%,F5*G5*H5*F!$B$91,IF(I5=92%,F5*G5*H5*F!$B$92,IF(I5=93%,F5*G5*H5*F!$B$93,IF(I5=94%,F5*G5*H5*F!$B$94,IF(I5=95%,F5*G5*H5*F!$B$95,IF(I5=96%,F5*G5*H5*F!$B$96,IF(I5=97%,F5*G5*H5*F!$B$97,IF(I5=98%,F5*G5*H5*F!$B$98,IF(I5=99%,F5*G5*H5*F!$B$99,IF(I5&gt;99%,F5*G5*H5*F!$B$100,))))))))))))))))))))))))))))))))))))))))))))))))))))))))+IF(M5&lt;30%,0,IF(M5&lt;35%,J5*K5*L5*F!$B$33,IF(M5&lt;40%,J5*K5*L5*F!$B$38,IF(M5&lt;45%,J5*K5*L5*F!$B$43,IF(M5&lt;50%,J5*K5*L5*F!$B$48,IF(M5=50%,J5*K5*L5*F!$B$50,IF(M5=51%,J5*K5*L5*F!$B$51,IF(M5=52%,J5*K5*L5*F!$B$52,IF(M5=53%,J5*K5*L5*F!$B$53,IF(M5=54%,J5*K5*L5*F!$B$54,IF(M5=55%,J5*K5*L5*F!$B$55,IF(M5=56%,J5*K5*L5*F!$B$56,IF(M5=57%,J5*K5*L5*F!$B$57,IF(M5=58%,J5*K5*L5*F!$B$58,IF(M5=59%,J5*K5*L5*F!$B$59,IF(M5=60%,J5*K5*L5*F!$B$60,IF(M5=61%,J5*K5*L5*F!$B$61,IF(M5=62%,J5*K5*L5*F!$B$62,IF(M5=63%,J5*K5*L5*F!$B$63,IF(M5=64%,J5*K5*L5*F!$B$64,IF(M5=65%,J5*K5*L5*F!$B$65,IF(M5=66%,J5*K5*L5*F!$B$66,IF(M5=67%,J5*K5*L5*F!$B$67,IF(M5=68%,J5*K5*L5*F!$B$68,IF(M5=69%,J5*K5*L5*F!$B$69,IF(M5=70%,J5*K5*L5*F!$B$70,IF(M5=71%,J5*K5*L5*F!$B$71,IF(M5=72%,J5*K5*L5*F!$B$72,IF(M5=73%,J5*K5*L5*F!$B$73,IF(M5=74%,J5*K5*L5*F!$B$74,IF(M5=75%,J5*K5*L5*F!$B$75,IF(M5=76%,J5*K5*L5*F!$B$76,IF(M5=77%,J5*K5*L5*F!$B$77,IF(M5=78%,J5*K5*L5*F!$B$78,IF(M5=79%,J5*K5*L5*F!$B$79,IF(M5=80%,J5*K5*L5*F!$B$80,IF(M5=81%,J5*K5*L5*F!$B$81,IF(M5=82%,J5*K5*L5*F!$B$82,IF(M5=83%,J5*K5*L5*F!$B$83,IF(M5=84%,J5*K5*L5*F!$B$84,IF(M5=85%,J5*K5*L5*F!$B$85,IF(M5=86%,J5*K5*L5*F!$B$86,IF(M5=87%,J5*K5*L5*F!$B$87,IF(M5=88%,J5*K5*L5*F!$B$88,IF(M5=89%,J5*K5*L5*F!$B$89,IF(M5=90%,J5*K5*L5*F!$B$90,IF(M5=91%,J5*K5*L5*F!$B$91,IF(M5=92%,J5*K5*L5*F!$B$92,IF(M5=93%,J5*K5*L5*F!$B$93,IF(M5=94%,J5*K5*L5*F!$B$94,IF(M5=95%,J5*K5*L5*F!$B$95,IF(M5=96%,J5*K5*L5*F!$B$96,IF(M5=97%,J5*K5*L5*F!$B$97,IF(M5=98%,J5*K5*L5*F!$B$98,IF(M5=99%,J5*K5*L5*F!$B$99,IF(M5&gt;99%,J5*K5*L5*F!$B$100,))))))))))))))))))))))))))))))))))))))))))))))))))))))))+IF(Q5&lt;30%,0,IF(Q5&lt;35%,N5*O5*P5*F!$B$33,IF(Q5&lt;40%,N5*O5*P5*F!$B$38,IF(Q5&lt;45%,N5*O5*P5*F!$B$43,IF(Q5&lt;50%,N5*O5*P5*F!$B$48,IF(Q5=50%,N5*O5*P5*F!$B$50,IF(Q5=51%,N5*O5*P5*F!$B$51,IF(Q5=52%,N5*O5*P5*F!$B$52,IF(Q5=53%,N5*O5*P5*F!$B$53,IF(Q5=54%,N5*O5*P5*F!$B$54,IF(Q5=55%,N5*O5*P5*F!$B$55,IF(Q5=56%,N5*O5*P5*F!$B$56,IF(Q5=57%,N5*O5*P5*F!$B$57,IF(Q5=58%,N5*O5*P5*F!$B$58,IF(Q5=59%,N5*O5*P5*F!$B$59,IF(Q5=60%,N5*O5*P5*F!$B$60,IF(Q5=61%,N5*O5*P5*F!$B$61,IF(Q5=62%,N5*O5*P5*F!$B$62,IF(Q5=63%,N5*O5*P5*F!$B$63,IF(Q5=64%,N5*O5*P5*F!$B$64,IF(Q5=65%,N5*O5*P5*F!$B$65,IF(Q5=66%,N5*O5*P5*F!$B$66,IF(Q5=67%,N5*O5*P5*F!$B$67,IF(Q5=68%,N5*O5*P5*F!$B$68,IF(Q5=69%,N5*O5*P5*F!$B$69,IF(Q5=70%,N5*O5*P5*F!$B$70,IF(Q5=71%,N5*O5*P5*F!$B$71,IF(Q5=72%,N5*O5*P5*F!$B$72,IF(Q5=73%,N5*O5*P5*F!$B$73,IF(Q5=74%,N5*O5*P5*F!$B$74,IF(Q5=75%,N5*O5*P5*F!$B$75,IF(Q5=76%,N5*O5*P5*F!$B$76,IF(Q5=77%,N5*O5*P5*F!$B$77,IF(Q5=78%,N5*O5*P5*F!$B$78,IF(Q5=79%,N5*O5*P5*F!$B$79,IF(Q5=80%,N5*O5*P5*F!$B$80,IF(Q5=81%,N5*O5*P5*F!$B$81,IF(Q5=82%,N5*O5*P5*F!$B$82,IF(Q5=83%,N5*O5*P5*F!$B$83,IF(Q5=84%,N5*O5*P5*F!$B$84,IF(Q5=85%,N5*O5*P5*F!$B$85,IF(Q5=86%,N5*O5*P5*F!$B$86,IF(Q5=87%,N5*O5*P5*F!$B$87,IF(Q5=88%,N5*O5*P5*F!$B$88,IF(Q5=89%,N5*O5*P5*F!$B$89,IF(Q5=90%,N5*O5*P5*F!$B$90,IF(Q5=91%,N5*O5*P5*F!$B$91,IF(Q5=92%,N5*O5*P5*F!$B$92,IF(Q5=93%,N5*O5*P5*F!$B$93,IF(Q5=94%,N5*O5*P5*F!$B$94,IF(Q5=95%,N5*O5*P5*F!$B$95,IF(Q5=96%,N5*O5*P5*F!$B$96,IF(Q5=97%,N5*O5*P5*F!$B$97,IF(Q5=98%,N5*O5*P5*F!$B$98,IF(Q5=99%,N5*O5*P5*F!$B$99,IF(Q5&gt;99%,N5*O5*P5*F!$B$100,))))))))))))))))))))))))))))))))))))))))))))))))))))))))+IF(U5&lt;30%,0,IF(U5&lt;35%,R5*S5*T5*F!$B$33,IF(U5&lt;40%,R5*S5*T5*F!$B$38,IF(U5&lt;45%,R5*S5*T5*F!$B$43,IF(U5&lt;50%,R5*S5*T5*F!$B$48,IF(U5=50%,R5*S5*T5*F!$B$50,IF(U5=51%,R5*S5*T5*F!$B$51,IF(U5=52%,R5*S5*T5*F!$B$52,IF(U5=53%,R5*S5*T5*F!$B$53,IF(U5=54%,R5*S5*T5*F!$B$54,IF(U5=55%,R5*S5*T5*F!$B$55,IF(U5=56%,R5*S5*T5*F!$B$56,IF(U5=57%,R5*S5*T5*F!$B$57,IF(U5=58%,R5*S5*T5*F!$B$58,IF(U5=59%,R5*S5*T5*F!$B$59,IF(U5=60%,R5*S5*T5*F!$B$60,IF(U5=61%,R5*S5*T5*F!$B$61,IF(U5=62%,R5*S5*T5*F!$B$62,IF(U5=63%,R5*S5*T5*F!$B$63,IF(U5=64%,R5*S5*T5*F!$B$64,IF(U5=65%,R5*S5*T5*F!$B$65,IF(U5=66%,R5*S5*T5*F!$B$66,IF(U5=67%,R5*S5*T5*F!$B$67,IF(U5=68%,R5*S5*T5*F!$B$68,IF(U5=69%,R5*S5*T5*F!$B$69,IF(U5=70%,R5*S5*T5*F!$B$70,IF(U5=71%,R5*S5*T5*F!$B$71,IF(U5=72%,R5*S5*T5*F!$B$72,IF(U5=73%,R5*S5*T5*F!$B$73,IF(U5=74%,R5*S5*T5*F!$B$74,IF(U5=75%,R5*S5*T5*F!$B$75,IF(U5=76%,R5*S5*T5*F!$B$76,IF(U5=77%,R5*S5*T5*F!$B$77,IF(U5=78%,R5*S5*T5*F!$B$78,IF(U5=79%,R5*S5*T5*F!$B$79,IF(U5=80%,R5*S5*T5*F!$B$80,IF(U5=81%,R5*S5*T5*F!$B$81,IF(U5=82%,R5*S5*T5*F!$B$82,IF(U5=83%,R5*S5*T5*F!$B$83,IF(U5=84%,R5*S5*T5*F!$B$84,IF(U5=85%,R5*S5*T5*F!$B$85,IF(U5=86%,R5*S5*T5*F!$B$86,IF(U5=87%,R5*S5*T5*F!$B$87,IF(U5=88%,R5*S5*T5*F!$B$88,IF(U5=89%,R5*S5*T5*F!$B$89,IF(U5=90%,R5*S5*T5*F!$B$90,IF(U5=91%,R5*S5*T5*F!$B$91,IF(U5=92%,R5*S5*T5*F!$B$92,IF(U5=93%,R5*S5*T5*F!$B$93,IF(U5=94%,R5*S5*T5*F!$B$94,IF(U5=95%,R5*S5*T5*F!$B$95,IF(U5=96%,R5*S5*T5*F!$B$96,IF(U5=97%,R5*S5*T5*F!$B$97,IF(U5=98%,R5*S5*T5*F!$B$98,IF(U5=99%,R5*S5*T5*F!$B$99,IF(U5&gt;99%,R5*S5*T5*F!$B$100)))))))))))))))))))))))))))))))))))))))))))))))))))))))))*IF(ISNUMBER(E5),E5,1)*IF(ISNUMBER(D5),D5,1)</f>
        <v>705</v>
      </c>
      <c r="AA5" s="69">
        <f t="shared" si="0"/>
        <v>25</v>
      </c>
      <c r="AB5" s="70">
        <f t="shared" si="1"/>
        <v>24</v>
      </c>
      <c r="AD5" s="52"/>
      <c r="AE5" s="52"/>
      <c r="AF5" s="64"/>
      <c r="AG5" s="71"/>
      <c r="AH5" s="54"/>
      <c r="AI5" s="54"/>
      <c r="AJ5" s="54"/>
      <c r="AK5" s="53"/>
      <c r="AL5" s="54"/>
      <c r="AM5" s="54"/>
      <c r="AN5" s="53"/>
      <c r="AO5" s="54"/>
      <c r="AP5" s="54"/>
      <c r="AQ5" s="56"/>
      <c r="AR5" s="57"/>
      <c r="AS5" s="58"/>
      <c r="AT5" s="54"/>
    </row>
    <row r="6" spans="1:46" ht="15.75" thickBot="1" x14ac:dyDescent="0.3">
      <c r="A6" s="325"/>
      <c r="B6" s="165" t="s">
        <v>14</v>
      </c>
      <c r="C6" s="166" t="s">
        <v>69</v>
      </c>
      <c r="D6" s="167">
        <v>0.4</v>
      </c>
      <c r="E6" s="284">
        <v>5</v>
      </c>
      <c r="F6" s="305">
        <f>IF(I6&lt;&gt;0,(IFERROR(IF($Y6&gt;50,MROUND($Y6*I6,2.5),IF($Y6&lt;15,MROUND($Y6*I6,0.1),MROUND($Y6*I6,1))),)),"")</f>
        <v>13</v>
      </c>
      <c r="G6" s="170">
        <v>6</v>
      </c>
      <c r="H6" s="170">
        <v>1</v>
      </c>
      <c r="I6" s="171">
        <v>0.5</v>
      </c>
      <c r="J6" s="305">
        <f>IF(M6&lt;&gt;0,(IFERROR(IF($Y6&gt;50,MROUND($Y6*M6,2.5),IF($Y6&lt;15,MROUND($Y6*M6,0.1),MROUND($Y6*M6,1))),)),"")</f>
        <v>16</v>
      </c>
      <c r="K6" s="170">
        <v>5</v>
      </c>
      <c r="L6" s="170">
        <v>5</v>
      </c>
      <c r="M6" s="171">
        <v>0.62</v>
      </c>
      <c r="N6" s="305" t="str">
        <f>IF(Q6&lt;&gt;0,(IFERROR(IF($Y6&gt;50,MROUND($Y6*Q6,2.5),IF($Y6&lt;15,MROUND($Y6*Q6,0.1),MROUND($Y6*Q6,1))),)),"")</f>
        <v/>
      </c>
      <c r="O6" s="170"/>
      <c r="P6" s="170"/>
      <c r="Q6" s="171">
        <v>0</v>
      </c>
      <c r="R6" s="305" t="str">
        <f>IF(U6&lt;&gt;0,(IFERROR(IF($Y6&gt;50,MROUND($Y6*U6,2.5),IF($Y6&lt;15,MROUND($Y6*U6,0.1),MROUND($Y6*U6,1))),)),"")</f>
        <v/>
      </c>
      <c r="S6" s="170"/>
      <c r="T6" s="170"/>
      <c r="U6" s="172">
        <v>0</v>
      </c>
      <c r="V6" s="59">
        <f>(IF(ISNUMBER(F6),F6,1)*G6*H6+IF(ISNUMBER(J6),J6,1)*K6*L6+IF(ISNUMBER(N6),N6,1)*O6*P6+IF(ISNUMBER(R6),R6,1)*S6*T6)*IF(ISNUMBER(E6),E6,1)</f>
        <v>2390</v>
      </c>
      <c r="W6" s="60">
        <f t="shared" si="2"/>
        <v>77.096774193548384</v>
      </c>
      <c r="X6" s="151">
        <f>ROUND(IFERROR((W6/(Y6*IF(ISNUMBER(E6),E6,1))),0),2)</f>
        <v>0.62</v>
      </c>
      <c r="Y6" s="288">
        <v>25</v>
      </c>
      <c r="Z6" s="17">
        <f>(IF(I6&lt;30%,0,IF(I6&lt;35%,F6*G6*H6*F!$B$33,IF(I6&lt;40%,F6*G6*H6*F!$B$38,IF(I6&lt;45%,F6*G6*H6*F!$B$43,IF(I6&lt;50%,F6*G6*H6*F!$B$48,IF(I6=50%,F6*G6*H6*F!$B$50,IF(I6=51%,F6*G6*H6*F!$B$51,IF(I6=52%,F6*G6*H6*F!$B$52,IF(I6=53%,F6*G6*H6*F!$B$53,IF(I6=54%,F6*G6*H6*F!$B$54,IF(I6=55%,F6*G6*H6*F!$B$55,IF(I6=56%,F6*G6*H6*F!$B$56,IF(I6=57%,F6*G6*H6*F!$B$57,IF(I6=58%,F6*G6*H6*F!$B$58,IF(I6=59%,F6*G6*H6*F!$B$59,IF(I6=60%,F6*G6*H6*F!$B$60,IF(I6=61%,F6*G6*H6*F!$B$61,IF(I6=62%,F6*G6*H6*F!$B$62,IF(I6=63%,F6*G6*H6*F!$B$63,IF(I6=64%,F6*G6*H6*F!$B$64,IF(I6=65%,F6*G6*H6*F!$B$65,IF(I6=66%,F6*G6*H6*F!$B$66,IF(I6=67%,F6*G6*H6*F!$B$67,IF(I6=68%,F6*G6*H6*F!$B$68,IF(I6=69%,F6*G6*H6*F!$B$69,IF(I6=70%,F6*G6*H6*F!$B$70,IF(I6=71%,F6*G6*H6*F!$B$71,IF(I6=72%,F6*G6*H6*F!$B$72,IF(I6=73%,F6*G6*H6*F!$B$73,IF(I6=74%,F6*G6*H6*F!$B$74,IF(I6=75%,F6*G6*H6*F!$B$75,IF(I6=76%,F6*G6*H6*F!$B$76,IF(I6=77%,F6*G6*H6*F!$B$77,IF(I6=78%,F6*G6*H6*F!$B$78,IF(I6=79%,F6*G6*H6*F!$B$79,IF(I6=80%,F6*G6*H6*F!$B$80,IF(I6=81%,F6*G6*H6*F!$B$81,IF(I6=82%,F6*G6*H6*F!$B$82,IF(I6=83%,F6*G6*H6*F!$B$83,IF(I6=84%,F6*G6*H6*F!$B$84,IF(I6=85%,F6*G6*H6*F!$B$85,IF(I6=86%,F6*G6*H6*F!$B$86,IF(I6=87%,F6*G6*H6*F!$B$87,IF(I6=88%,F6*G6*H6*F!$B$88,IF(I6=89%,F6*G6*H6*F!$B$89,IF(I6=90%,F6*G6*H6*F!$B$90,IF(I6=91%,F6*G6*H6*F!$B$91,IF(I6=92%,F6*G6*H6*F!$B$92,IF(I6=93%,F6*G6*H6*F!$B$93,IF(I6=94%,F6*G6*H6*F!$B$94,IF(I6=95%,F6*G6*H6*F!$B$95,IF(I6=96%,F6*G6*H6*F!$B$96,IF(I6=97%,F6*G6*H6*F!$B$97,IF(I6=98%,F6*G6*H6*F!$B$98,IF(I6=99%,F6*G6*H6*F!$B$99,IF(I6&gt;99%,F6*G6*H6*F!$B$100,))))))))))))))))))))))))))))))))))))))))))))))))))))))))+IF(M6&lt;30%,0,IF(M6&lt;35%,J6*K6*L6*F!$B$33,IF(M6&lt;40%,J6*K6*L6*F!$B$38,IF(M6&lt;45%,J6*K6*L6*F!$B$43,IF(M6&lt;50%,J6*K6*L6*F!$B$48,IF(M6=50%,J6*K6*L6*F!$B$50,IF(M6=51%,J6*K6*L6*F!$B$51,IF(M6=52%,J6*K6*L6*F!$B$52,IF(M6=53%,J6*K6*L6*F!$B$53,IF(M6=54%,J6*K6*L6*F!$B$54,IF(M6=55%,J6*K6*L6*F!$B$55,IF(M6=56%,J6*K6*L6*F!$B$56,IF(M6=57%,J6*K6*L6*F!$B$57,IF(M6=58%,J6*K6*L6*F!$B$58,IF(M6=59%,J6*K6*L6*F!$B$59,IF(M6=60%,J6*K6*L6*F!$B$60,IF(M6=61%,J6*K6*L6*F!$B$61,IF(M6=62%,J6*K6*L6*F!$B$62,IF(M6=63%,J6*K6*L6*F!$B$63,IF(M6=64%,J6*K6*L6*F!$B$64,IF(M6=65%,J6*K6*L6*F!$B$65,IF(M6=66%,J6*K6*L6*F!$B$66,IF(M6=67%,J6*K6*L6*F!$B$67,IF(M6=68%,J6*K6*L6*F!$B$68,IF(M6=69%,J6*K6*L6*F!$B$69,IF(M6=70%,J6*K6*L6*F!$B$70,IF(M6=71%,J6*K6*L6*F!$B$71,IF(M6=72%,J6*K6*L6*F!$B$72,IF(M6=73%,J6*K6*L6*F!$B$73,IF(M6=74%,J6*K6*L6*F!$B$74,IF(M6=75%,J6*K6*L6*F!$B$75,IF(M6=76%,J6*K6*L6*F!$B$76,IF(M6=77%,J6*K6*L6*F!$B$77,IF(M6=78%,J6*K6*L6*F!$B$78,IF(M6=79%,J6*K6*L6*F!$B$79,IF(M6=80%,J6*K6*L6*F!$B$80,IF(M6=81%,J6*K6*L6*F!$B$81,IF(M6=82%,J6*K6*L6*F!$B$82,IF(M6=83%,J6*K6*L6*F!$B$83,IF(M6=84%,J6*K6*L6*F!$B$84,IF(M6=85%,J6*K6*L6*F!$B$85,IF(M6=86%,J6*K6*L6*F!$B$86,IF(M6=87%,J6*K6*L6*F!$B$87,IF(M6=88%,J6*K6*L6*F!$B$88,IF(M6=89%,J6*K6*L6*F!$B$89,IF(M6=90%,J6*K6*L6*F!$B$90,IF(M6=91%,J6*K6*L6*F!$B$91,IF(M6=92%,J6*K6*L6*F!$B$92,IF(M6=93%,J6*K6*L6*F!$B$93,IF(M6=94%,J6*K6*L6*F!$B$94,IF(M6=95%,J6*K6*L6*F!$B$95,IF(M6=96%,J6*K6*L6*F!$B$96,IF(M6=97%,J6*K6*L6*F!$B$97,IF(M6=98%,J6*K6*L6*F!$B$98,IF(M6=99%,J6*K6*L6*F!$B$99,IF(M6&gt;99%,J6*K6*L6*F!$B$100,))))))))))))))))))))))))))))))))))))))))))))))))))))))))+IF(Q6&lt;30%,0,IF(Q6&lt;35%,N6*O6*P6*F!$B$33,IF(Q6&lt;40%,N6*O6*P6*F!$B$38,IF(Q6&lt;45%,N6*O6*P6*F!$B$43,IF(Q6&lt;50%,N6*O6*P6*F!$B$48,IF(Q6=50%,N6*O6*P6*F!$B$50,IF(Q6=51%,N6*O6*P6*F!$B$51,IF(Q6=52%,N6*O6*P6*F!$B$52,IF(Q6=53%,N6*O6*P6*F!$B$53,IF(Q6=54%,N6*O6*P6*F!$B$54,IF(Q6=55%,N6*O6*P6*F!$B$55,IF(Q6=56%,N6*O6*P6*F!$B$56,IF(Q6=57%,N6*O6*P6*F!$B$57,IF(Q6=58%,N6*O6*P6*F!$B$58,IF(Q6=59%,N6*O6*P6*F!$B$59,IF(Q6=60%,N6*O6*P6*F!$B$60,IF(Q6=61%,N6*O6*P6*F!$B$61,IF(Q6=62%,N6*O6*P6*F!$B$62,IF(Q6=63%,N6*O6*P6*F!$B$63,IF(Q6=64%,N6*O6*P6*F!$B$64,IF(Q6=65%,N6*O6*P6*F!$B$65,IF(Q6=66%,N6*O6*P6*F!$B$66,IF(Q6=67%,N6*O6*P6*F!$B$67,IF(Q6=68%,N6*O6*P6*F!$B$68,IF(Q6=69%,N6*O6*P6*F!$B$69,IF(Q6=70%,N6*O6*P6*F!$B$70,IF(Q6=71%,N6*O6*P6*F!$B$71,IF(Q6=72%,N6*O6*P6*F!$B$72,IF(Q6=73%,N6*O6*P6*F!$B$73,IF(Q6=74%,N6*O6*P6*F!$B$74,IF(Q6=75%,N6*O6*P6*F!$B$75,IF(Q6=76%,N6*O6*P6*F!$B$76,IF(Q6=77%,N6*O6*P6*F!$B$77,IF(Q6=78%,N6*O6*P6*F!$B$78,IF(Q6=79%,N6*O6*P6*F!$B$79,IF(Q6=80%,N6*O6*P6*F!$B$80,IF(Q6=81%,N6*O6*P6*F!$B$81,IF(Q6=82%,N6*O6*P6*F!$B$82,IF(Q6=83%,N6*O6*P6*F!$B$83,IF(Q6=84%,N6*O6*P6*F!$B$84,IF(Q6=85%,N6*O6*P6*F!$B$85,IF(Q6=86%,N6*O6*P6*F!$B$86,IF(Q6=87%,N6*O6*P6*F!$B$87,IF(Q6=88%,N6*O6*P6*F!$B$88,IF(Q6=89%,N6*O6*P6*F!$B$89,IF(Q6=90%,N6*O6*P6*F!$B$90,IF(Q6=91%,N6*O6*P6*F!$B$91,IF(Q6=92%,N6*O6*P6*F!$B$92,IF(Q6=93%,N6*O6*P6*F!$B$93,IF(Q6=94%,N6*O6*P6*F!$B$94,IF(Q6=95%,N6*O6*P6*F!$B$95,IF(Q6=96%,N6*O6*P6*F!$B$96,IF(Q6=97%,N6*O6*P6*F!$B$97,IF(Q6=98%,N6*O6*P6*F!$B$98,IF(Q6=99%,N6*O6*P6*F!$B$99,IF(Q6&gt;99%,N6*O6*P6*F!$B$100,))))))))))))))))))))))))))))))))))))))))))))))))))))))))+IF(U6&lt;30%,0,IF(U6&lt;35%,R6*S6*T6*F!$B$33,IF(U6&lt;40%,R6*S6*T6*F!$B$38,IF(U6&lt;45%,R6*S6*T6*F!$B$43,IF(U6&lt;50%,R6*S6*T6*F!$B$48,IF(U6=50%,R6*S6*T6*F!$B$50,IF(U6=51%,R6*S6*T6*F!$B$51,IF(U6=52%,R6*S6*T6*F!$B$52,IF(U6=53%,R6*S6*T6*F!$B$53,IF(U6=54%,R6*S6*T6*F!$B$54,IF(U6=55%,R6*S6*T6*F!$B$55,IF(U6=56%,R6*S6*T6*F!$B$56,IF(U6=57%,R6*S6*T6*F!$B$57,IF(U6=58%,R6*S6*T6*F!$B$58,IF(U6=59%,R6*S6*T6*F!$B$59,IF(U6=60%,R6*S6*T6*F!$B$60,IF(U6=61%,R6*S6*T6*F!$B$61,IF(U6=62%,R6*S6*T6*F!$B$62,IF(U6=63%,R6*S6*T6*F!$B$63,IF(U6=64%,R6*S6*T6*F!$B$64,IF(U6=65%,R6*S6*T6*F!$B$65,IF(U6=66%,R6*S6*T6*F!$B$66,IF(U6=67%,R6*S6*T6*F!$B$67,IF(U6=68%,R6*S6*T6*F!$B$68,IF(U6=69%,R6*S6*T6*F!$B$69,IF(U6=70%,R6*S6*T6*F!$B$70,IF(U6=71%,R6*S6*T6*F!$B$71,IF(U6=72%,R6*S6*T6*F!$B$72,IF(U6=73%,R6*S6*T6*F!$B$73,IF(U6=74%,R6*S6*T6*F!$B$74,IF(U6=75%,R6*S6*T6*F!$B$75,IF(U6=76%,R6*S6*T6*F!$B$76,IF(U6=77%,R6*S6*T6*F!$B$77,IF(U6=78%,R6*S6*T6*F!$B$78,IF(U6=79%,R6*S6*T6*F!$B$79,IF(U6=80%,R6*S6*T6*F!$B$80,IF(U6=81%,R6*S6*T6*F!$B$81,IF(U6=82%,R6*S6*T6*F!$B$82,IF(U6=83%,R6*S6*T6*F!$B$83,IF(U6=84%,R6*S6*T6*F!$B$84,IF(U6=85%,R6*S6*T6*F!$B$85,IF(U6=86%,R6*S6*T6*F!$B$86,IF(U6=87%,R6*S6*T6*F!$B$87,IF(U6=88%,R6*S6*T6*F!$B$88,IF(U6=89%,R6*S6*T6*F!$B$89,IF(U6=90%,R6*S6*T6*F!$B$90,IF(U6=91%,R6*S6*T6*F!$B$91,IF(U6=92%,R6*S6*T6*F!$B$92,IF(U6=93%,R6*S6*T6*F!$B$93,IF(U6=94%,R6*S6*T6*F!$B$94,IF(U6=95%,R6*S6*T6*F!$B$95,IF(U6=96%,R6*S6*T6*F!$B$96,IF(U6=97%,R6*S6*T6*F!$B$97,IF(U6=98%,R6*S6*T6*F!$B$98,IF(U6=99%,R6*S6*T6*F!$B$99,IF(U6&gt;99%,R6*S6*T6*F!$B$100)))))))))))))))))))))))))))))))))))))))))))))))))))))))))*IF(ISNUMBER(E6),E6,1)*IF(ISNUMBER(D6),D6,1)</f>
        <v>662</v>
      </c>
      <c r="AA6" s="62">
        <f t="shared" si="0"/>
        <v>31</v>
      </c>
      <c r="AB6" s="63">
        <f t="shared" si="1"/>
        <v>7.9499999999999993</v>
      </c>
      <c r="AD6" s="52"/>
      <c r="AE6" s="52"/>
      <c r="AF6" s="64"/>
      <c r="AG6" s="71"/>
      <c r="AH6" s="55"/>
      <c r="AI6" s="54"/>
      <c r="AJ6" s="54"/>
      <c r="AK6" s="53"/>
      <c r="AL6" s="54"/>
      <c r="AM6" s="54"/>
      <c r="AN6" s="53"/>
      <c r="AO6" s="54"/>
      <c r="AP6" s="54"/>
      <c r="AQ6" s="56"/>
      <c r="AR6" s="57"/>
      <c r="AS6" s="58"/>
      <c r="AT6" s="54"/>
    </row>
    <row r="7" spans="1:46" x14ac:dyDescent="0.25">
      <c r="A7" s="325"/>
      <c r="B7" s="165"/>
      <c r="C7" s="166"/>
      <c r="D7" s="167"/>
      <c r="E7" s="168"/>
      <c r="F7" s="304" t="str">
        <f>IF(I7&lt;&gt;0,(IFERROR(IF($Y7&gt;50,MROUND($Y7*I7,2.5),IF($Y7&lt;15,MROUND($Y7*I7,0.1),MROUND($Y7*I7,1))),)),"")</f>
        <v/>
      </c>
      <c r="G7" s="173"/>
      <c r="H7" s="173"/>
      <c r="I7" s="174">
        <v>0</v>
      </c>
      <c r="J7" s="304" t="str">
        <f>IF(M7&lt;&gt;0,(IFERROR(IF($Y7&gt;50,MROUND($Y7*M7,2.5),IF($Y7&lt;15,MROUND($Y7*M7,0.1),MROUND($Y7*M7,1))),)),"")</f>
        <v/>
      </c>
      <c r="K7" s="173"/>
      <c r="L7" s="173"/>
      <c r="M7" s="174">
        <v>0</v>
      </c>
      <c r="N7" s="304" t="str">
        <f>IF(Q7&lt;&gt;0,(IFERROR(IF($Y7&gt;50,MROUND($Y7*Q7,2.5),IF($Y7&lt;15,MROUND($Y7*Q7,0.1),MROUND($Y7*Q7,1))),)),"")</f>
        <v/>
      </c>
      <c r="O7" s="173"/>
      <c r="P7" s="173"/>
      <c r="Q7" s="174">
        <v>0</v>
      </c>
      <c r="R7" s="304" t="str">
        <f>IF(U7&lt;&gt;0,(IFERROR(IF($Y7&gt;50,MROUND($Y7*U7,2.5),IF($Y7&lt;15,MROUND($Y7*U7,0.1),MROUND($Y7*U7,1))),)),"")</f>
        <v/>
      </c>
      <c r="S7" s="173"/>
      <c r="T7" s="173"/>
      <c r="U7" s="175">
        <v>0</v>
      </c>
      <c r="V7" s="66">
        <f t="shared" si="4"/>
        <v>0</v>
      </c>
      <c r="W7" s="67">
        <f t="shared" si="2"/>
        <v>0</v>
      </c>
      <c r="X7" s="72">
        <f t="shared" si="3"/>
        <v>0</v>
      </c>
      <c r="Y7" s="287"/>
      <c r="Z7" s="18">
        <f>(IF(I7&lt;30%,0,IF(I7&lt;35%,F7*G7*H7*F!$B$33,IF(I7&lt;40%,F7*G7*H7*F!$B$38,IF(I7&lt;45%,F7*G7*H7*F!$B$43,IF(I7&lt;50%,F7*G7*H7*F!$B$48,IF(I7=50%,F7*G7*H7*F!$B$50,IF(I7=51%,F7*G7*H7*F!$B$51,IF(I7=52%,F7*G7*H7*F!$B$52,IF(I7=53%,F7*G7*H7*F!$B$53,IF(I7=54%,F7*G7*H7*F!$B$54,IF(I7=55%,F7*G7*H7*F!$B$55,IF(I7=56%,F7*G7*H7*F!$B$56,IF(I7=57%,F7*G7*H7*F!$B$57,IF(I7=58%,F7*G7*H7*F!$B$58,IF(I7=59%,F7*G7*H7*F!$B$59,IF(I7=60%,F7*G7*H7*F!$B$60,IF(I7=61%,F7*G7*H7*F!$B$61,IF(I7=62%,F7*G7*H7*F!$B$62,IF(I7=63%,F7*G7*H7*F!$B$63,IF(I7=64%,F7*G7*H7*F!$B$64,IF(I7=65%,F7*G7*H7*F!$B$65,IF(I7=66%,F7*G7*H7*F!$B$66,IF(I7=67%,F7*G7*H7*F!$B$67,IF(I7=68%,F7*G7*H7*F!$B$68,IF(I7=69%,F7*G7*H7*F!$B$69,IF(I7=70%,F7*G7*H7*F!$B$70,IF(I7=71%,F7*G7*H7*F!$B$71,IF(I7=72%,F7*G7*H7*F!$B$72,IF(I7=73%,F7*G7*H7*F!$B$73,IF(I7=74%,F7*G7*H7*F!$B$74,IF(I7=75%,F7*G7*H7*F!$B$75,IF(I7=76%,F7*G7*H7*F!$B$76,IF(I7=77%,F7*G7*H7*F!$B$77,IF(I7=78%,F7*G7*H7*F!$B$78,IF(I7=79%,F7*G7*H7*F!$B$79,IF(I7=80%,F7*G7*H7*F!$B$80,IF(I7=81%,F7*G7*H7*F!$B$81,IF(I7=82%,F7*G7*H7*F!$B$82,IF(I7=83%,F7*G7*H7*F!$B$83,IF(I7=84%,F7*G7*H7*F!$B$84,IF(I7=85%,F7*G7*H7*F!$B$85,IF(I7=86%,F7*G7*H7*F!$B$86,IF(I7=87%,F7*G7*H7*F!$B$87,IF(I7=88%,F7*G7*H7*F!$B$88,IF(I7=89%,F7*G7*H7*F!$B$89,IF(I7=90%,F7*G7*H7*F!$B$90,IF(I7=91%,F7*G7*H7*F!$B$91,IF(I7=92%,F7*G7*H7*F!$B$92,IF(I7=93%,F7*G7*H7*F!$B$93,IF(I7=94%,F7*G7*H7*F!$B$94,IF(I7=95%,F7*G7*H7*F!$B$95,IF(I7=96%,F7*G7*H7*F!$B$96,IF(I7=97%,F7*G7*H7*F!$B$97,IF(I7=98%,F7*G7*H7*F!$B$98,IF(I7=99%,F7*G7*H7*F!$B$99,IF(I7&gt;99%,F7*G7*H7*F!$B$100,))))))))))))))))))))))))))))))))))))))))))))))))))))))))+IF(M7&lt;30%,0,IF(M7&lt;35%,J7*K7*L7*F!$B$33,IF(M7&lt;40%,J7*K7*L7*F!$B$38,IF(M7&lt;45%,J7*K7*L7*F!$B$43,IF(M7&lt;50%,J7*K7*L7*F!$B$48,IF(M7=50%,J7*K7*L7*F!$B$50,IF(M7=51%,J7*K7*L7*F!$B$51,IF(M7=52%,J7*K7*L7*F!$B$52,IF(M7=53%,J7*K7*L7*F!$B$53,IF(M7=54%,J7*K7*L7*F!$B$54,IF(M7=55%,J7*K7*L7*F!$B$55,IF(M7=56%,J7*K7*L7*F!$B$56,IF(M7=57%,J7*K7*L7*F!$B$57,IF(M7=58%,J7*K7*L7*F!$B$58,IF(M7=59%,J7*K7*L7*F!$B$59,IF(M7=60%,J7*K7*L7*F!$B$60,IF(M7=61%,J7*K7*L7*F!$B$61,IF(M7=62%,J7*K7*L7*F!$B$62,IF(M7=63%,J7*K7*L7*F!$B$63,IF(M7=64%,J7*K7*L7*F!$B$64,IF(M7=65%,J7*K7*L7*F!$B$65,IF(M7=66%,J7*K7*L7*F!$B$66,IF(M7=67%,J7*K7*L7*F!$B$67,IF(M7=68%,J7*K7*L7*F!$B$68,IF(M7=69%,J7*K7*L7*F!$B$69,IF(M7=70%,J7*K7*L7*F!$B$70,IF(M7=71%,J7*K7*L7*F!$B$71,IF(M7=72%,J7*K7*L7*F!$B$72,IF(M7=73%,J7*K7*L7*F!$B$73,IF(M7=74%,J7*K7*L7*F!$B$74,IF(M7=75%,J7*K7*L7*F!$B$75,IF(M7=76%,J7*K7*L7*F!$B$76,IF(M7=77%,J7*K7*L7*F!$B$77,IF(M7=78%,J7*K7*L7*F!$B$78,IF(M7=79%,J7*K7*L7*F!$B$79,IF(M7=80%,J7*K7*L7*F!$B$80,IF(M7=81%,J7*K7*L7*F!$B$81,IF(M7=82%,J7*K7*L7*F!$B$82,IF(M7=83%,J7*K7*L7*F!$B$83,IF(M7=84%,J7*K7*L7*F!$B$84,IF(M7=85%,J7*K7*L7*F!$B$85,IF(M7=86%,J7*K7*L7*F!$B$86,IF(M7=87%,J7*K7*L7*F!$B$87,IF(M7=88%,J7*K7*L7*F!$B$88,IF(M7=89%,J7*K7*L7*F!$B$89,IF(M7=90%,J7*K7*L7*F!$B$90,IF(M7=91%,J7*K7*L7*F!$B$91,IF(M7=92%,J7*K7*L7*F!$B$92,IF(M7=93%,J7*K7*L7*F!$B$93,IF(M7=94%,J7*K7*L7*F!$B$94,IF(M7=95%,J7*K7*L7*F!$B$95,IF(M7=96%,J7*K7*L7*F!$B$96,IF(M7=97%,J7*K7*L7*F!$B$97,IF(M7=98%,J7*K7*L7*F!$B$98,IF(M7=99%,J7*K7*L7*F!$B$99,IF(M7&gt;99%,J7*K7*L7*F!$B$100,))))))))))))))))))))))))))))))))))))))))))))))))))))))))+IF(Q7&lt;30%,0,IF(Q7&lt;35%,N7*O7*P7*F!$B$33,IF(Q7&lt;40%,N7*O7*P7*F!$B$38,IF(Q7&lt;45%,N7*O7*P7*F!$B$43,IF(Q7&lt;50%,N7*O7*P7*F!$B$48,IF(Q7=50%,N7*O7*P7*F!$B$50,IF(Q7=51%,N7*O7*P7*F!$B$51,IF(Q7=52%,N7*O7*P7*F!$B$52,IF(Q7=53%,N7*O7*P7*F!$B$53,IF(Q7=54%,N7*O7*P7*F!$B$54,IF(Q7=55%,N7*O7*P7*F!$B$55,IF(Q7=56%,N7*O7*P7*F!$B$56,IF(Q7=57%,N7*O7*P7*F!$B$57,IF(Q7=58%,N7*O7*P7*F!$B$58,IF(Q7=59%,N7*O7*P7*F!$B$59,IF(Q7=60%,N7*O7*P7*F!$B$60,IF(Q7=61%,N7*O7*P7*F!$B$61,IF(Q7=62%,N7*O7*P7*F!$B$62,IF(Q7=63%,N7*O7*P7*F!$B$63,IF(Q7=64%,N7*O7*P7*F!$B$64,IF(Q7=65%,N7*O7*P7*F!$B$65,IF(Q7=66%,N7*O7*P7*F!$B$66,IF(Q7=67%,N7*O7*P7*F!$B$67,IF(Q7=68%,N7*O7*P7*F!$B$68,IF(Q7=69%,N7*O7*P7*F!$B$69,IF(Q7=70%,N7*O7*P7*F!$B$70,IF(Q7=71%,N7*O7*P7*F!$B$71,IF(Q7=72%,N7*O7*P7*F!$B$72,IF(Q7=73%,N7*O7*P7*F!$B$73,IF(Q7=74%,N7*O7*P7*F!$B$74,IF(Q7=75%,N7*O7*P7*F!$B$75,IF(Q7=76%,N7*O7*P7*F!$B$76,IF(Q7=77%,N7*O7*P7*F!$B$77,IF(Q7=78%,N7*O7*P7*F!$B$78,IF(Q7=79%,N7*O7*P7*F!$B$79,IF(Q7=80%,N7*O7*P7*F!$B$80,IF(Q7=81%,N7*O7*P7*F!$B$81,IF(Q7=82%,N7*O7*P7*F!$B$82,IF(Q7=83%,N7*O7*P7*F!$B$83,IF(Q7=84%,N7*O7*P7*F!$B$84,IF(Q7=85%,N7*O7*P7*F!$B$85,IF(Q7=86%,N7*O7*P7*F!$B$86,IF(Q7=87%,N7*O7*P7*F!$B$87,IF(Q7=88%,N7*O7*P7*F!$B$88,IF(Q7=89%,N7*O7*P7*F!$B$89,IF(Q7=90%,N7*O7*P7*F!$B$90,IF(Q7=91%,N7*O7*P7*F!$B$91,IF(Q7=92%,N7*O7*P7*F!$B$92,IF(Q7=93%,N7*O7*P7*F!$B$93,IF(Q7=94%,N7*O7*P7*F!$B$94,IF(Q7=95%,N7*O7*P7*F!$B$95,IF(Q7=96%,N7*O7*P7*F!$B$96,IF(Q7=97%,N7*O7*P7*F!$B$97,IF(Q7=98%,N7*O7*P7*F!$B$98,IF(Q7=99%,N7*O7*P7*F!$B$99,IF(Q7&gt;99%,N7*O7*P7*F!$B$100,))))))))))))))))))))))))))))))))))))))))))))))))))))))))+IF(U7&lt;30%,0,IF(U7&lt;35%,R7*S7*T7*F!$B$33,IF(U7&lt;40%,R7*S7*T7*F!$B$38,IF(U7&lt;45%,R7*S7*T7*F!$B$43,IF(U7&lt;50%,R7*S7*T7*F!$B$48,IF(U7=50%,R7*S7*T7*F!$B$50,IF(U7=51%,R7*S7*T7*F!$B$51,IF(U7=52%,R7*S7*T7*F!$B$52,IF(U7=53%,R7*S7*T7*F!$B$53,IF(U7=54%,R7*S7*T7*F!$B$54,IF(U7=55%,R7*S7*T7*F!$B$55,IF(U7=56%,R7*S7*T7*F!$B$56,IF(U7=57%,R7*S7*T7*F!$B$57,IF(U7=58%,R7*S7*T7*F!$B$58,IF(U7=59%,R7*S7*T7*F!$B$59,IF(U7=60%,R7*S7*T7*F!$B$60,IF(U7=61%,R7*S7*T7*F!$B$61,IF(U7=62%,R7*S7*T7*F!$B$62,IF(U7=63%,R7*S7*T7*F!$B$63,IF(U7=64%,R7*S7*T7*F!$B$64,IF(U7=65%,R7*S7*T7*F!$B$65,IF(U7=66%,R7*S7*T7*F!$B$66,IF(U7=67%,R7*S7*T7*F!$B$67,IF(U7=68%,R7*S7*T7*F!$B$68,IF(U7=69%,R7*S7*T7*F!$B$69,IF(U7=70%,R7*S7*T7*F!$B$70,IF(U7=71%,R7*S7*T7*F!$B$71,IF(U7=72%,R7*S7*T7*F!$B$72,IF(U7=73%,R7*S7*T7*F!$B$73,IF(U7=74%,R7*S7*T7*F!$B$74,IF(U7=75%,R7*S7*T7*F!$B$75,IF(U7=76%,R7*S7*T7*F!$B$76,IF(U7=77%,R7*S7*T7*F!$B$77,IF(U7=78%,R7*S7*T7*F!$B$78,IF(U7=79%,R7*S7*T7*F!$B$79,IF(U7=80%,R7*S7*T7*F!$B$80,IF(U7=81%,R7*S7*T7*F!$B$81,IF(U7=82%,R7*S7*T7*F!$B$82,IF(U7=83%,R7*S7*T7*F!$B$83,IF(U7=84%,R7*S7*T7*F!$B$84,IF(U7=85%,R7*S7*T7*F!$B$85,IF(U7=86%,R7*S7*T7*F!$B$86,IF(U7=87%,R7*S7*T7*F!$B$87,IF(U7=88%,R7*S7*T7*F!$B$88,IF(U7=89%,R7*S7*T7*F!$B$89,IF(U7=90%,R7*S7*T7*F!$B$90,IF(U7=91%,R7*S7*T7*F!$B$91,IF(U7=92%,R7*S7*T7*F!$B$92,IF(U7=93%,R7*S7*T7*F!$B$93,IF(U7=94%,R7*S7*T7*F!$B$94,IF(U7=95%,R7*S7*T7*F!$B$95,IF(U7=96%,R7*S7*T7*F!$B$96,IF(U7=97%,R7*S7*T7*F!$B$97,IF(U7=98%,R7*S7*T7*F!$B$98,IF(U7=99%,R7*S7*T7*F!$B$99,IF(U7&gt;99%,R7*S7*T7*F!$B$100)))))))))))))))))))))))))))))))))))))))))))))))))))))))))*IF(ISNUMBER(E7),E7,1)*IF(ISNUMBER(D7),D7,1)</f>
        <v>0</v>
      </c>
      <c r="AA7" s="69">
        <f t="shared" si="0"/>
        <v>0</v>
      </c>
      <c r="AB7" s="70">
        <f t="shared" si="1"/>
        <v>0</v>
      </c>
      <c r="AD7" s="52"/>
      <c r="AE7" s="52"/>
      <c r="AF7" s="64"/>
      <c r="AG7" s="71"/>
      <c r="AH7" s="55"/>
      <c r="AI7" s="54"/>
      <c r="AJ7" s="54"/>
      <c r="AK7" s="53"/>
      <c r="AL7" s="54"/>
      <c r="AM7" s="54"/>
      <c r="AN7" s="53"/>
      <c r="AO7" s="54"/>
      <c r="AP7" s="54"/>
      <c r="AQ7" s="56"/>
      <c r="AR7" s="57"/>
      <c r="AS7" s="58"/>
      <c r="AT7" s="54"/>
    </row>
    <row r="8" spans="1:46" x14ac:dyDescent="0.25">
      <c r="A8" s="325"/>
      <c r="B8" s="165"/>
      <c r="C8" s="176"/>
      <c r="D8" s="167"/>
      <c r="E8" s="177"/>
      <c r="F8" s="303"/>
      <c r="G8" s="170"/>
      <c r="H8" s="170"/>
      <c r="I8" s="171">
        <f t="shared" ref="I8" si="5">IFERROR(ROUND(F8/$Y8,2),)</f>
        <v>0</v>
      </c>
      <c r="J8" s="303"/>
      <c r="K8" s="170"/>
      <c r="L8" s="170"/>
      <c r="M8" s="171">
        <f t="shared" ref="M8" si="6">IFERROR(ROUND(J8/$Y8,2),)</f>
        <v>0</v>
      </c>
      <c r="N8" s="303"/>
      <c r="O8" s="170"/>
      <c r="P8" s="170"/>
      <c r="Q8" s="171">
        <f t="shared" ref="Q8" si="7">IFERROR(ROUND(N8/$Y8,2),)</f>
        <v>0</v>
      </c>
      <c r="R8" s="303"/>
      <c r="S8" s="170"/>
      <c r="T8" s="170"/>
      <c r="U8" s="172">
        <f t="shared" ref="U8" si="8">IFERROR(ROUND(R8/$Y8,2),)</f>
        <v>0</v>
      </c>
      <c r="V8" s="59">
        <f t="shared" si="4"/>
        <v>0</v>
      </c>
      <c r="W8" s="60">
        <f>IFERROR((IF(ISNUMBER(F8),F8,1)*G8*H8+IF(ISNUMBER(J8),J8,1)*K8*L8+IF(ISNUMBER(N8),N8,1)*O8*P8+IF(ISNUMBER(R8),R8,1)*S8*T8)*IF(ISNUMBER(E8),E8,1)/(G8*H8+K8*L8+O8*P8+S8*T8),0)</f>
        <v>0</v>
      </c>
      <c r="X8" s="61">
        <f t="shared" si="3"/>
        <v>0</v>
      </c>
      <c r="Y8" s="203"/>
      <c r="Z8" s="17">
        <f>(IF(I8&lt;30%,0,IF(I8&lt;35%,F8*G8*H8*F!$B$33,IF(I8&lt;40%,F8*G8*H8*F!$B$38,IF(I8&lt;45%,F8*G8*H8*F!$B$43,IF(I8&lt;50%,F8*G8*H8*F!$B$48,IF(I8=50%,F8*G8*H8*F!$B$50,IF(I8=51%,F8*G8*H8*F!$B$51,IF(I8=52%,F8*G8*H8*F!$B$52,IF(I8=53%,F8*G8*H8*F!$B$53,IF(I8=54%,F8*G8*H8*F!$B$54,IF(I8=55%,F8*G8*H8*F!$B$55,IF(I8=56%,F8*G8*H8*F!$B$56,IF(I8=57%,F8*G8*H8*F!$B$57,IF(I8=58%,F8*G8*H8*F!$B$58,IF(I8=59%,F8*G8*H8*F!$B$59,IF(I8=60%,F8*G8*H8*F!$B$60,IF(I8=61%,F8*G8*H8*F!$B$61,IF(I8=62%,F8*G8*H8*F!$B$62,IF(I8=63%,F8*G8*H8*F!$B$63,IF(I8=64%,F8*G8*H8*F!$B$64,IF(I8=65%,F8*G8*H8*F!$B$65,IF(I8=66%,F8*G8*H8*F!$B$66,IF(I8=67%,F8*G8*H8*F!$B$67,IF(I8=68%,F8*G8*H8*F!$B$68,IF(I8=69%,F8*G8*H8*F!$B$69,IF(I8=70%,F8*G8*H8*F!$B$70,IF(I8=71%,F8*G8*H8*F!$B$71,IF(I8=72%,F8*G8*H8*F!$B$72,IF(I8=73%,F8*G8*H8*F!$B$73,IF(I8=74%,F8*G8*H8*F!$B$74,IF(I8=75%,F8*G8*H8*F!$B$75,IF(I8=76%,F8*G8*H8*F!$B$76,IF(I8=77%,F8*G8*H8*F!$B$77,IF(I8=78%,F8*G8*H8*F!$B$78,IF(I8=79%,F8*G8*H8*F!$B$79,IF(I8=80%,F8*G8*H8*F!$B$80,IF(I8=81%,F8*G8*H8*F!$B$81,IF(I8=82%,F8*G8*H8*F!$B$82,IF(I8=83%,F8*G8*H8*F!$B$83,IF(I8=84%,F8*G8*H8*F!$B$84,IF(I8=85%,F8*G8*H8*F!$B$85,IF(I8=86%,F8*G8*H8*F!$B$86,IF(I8=87%,F8*G8*H8*F!$B$87,IF(I8=88%,F8*G8*H8*F!$B$88,IF(I8=89%,F8*G8*H8*F!$B$89,IF(I8=90%,F8*G8*H8*F!$B$90,IF(I8=91%,F8*G8*H8*F!$B$91,IF(I8=92%,F8*G8*H8*F!$B$92,IF(I8=93%,F8*G8*H8*F!$B$93,IF(I8=94%,F8*G8*H8*F!$B$94,IF(I8=95%,F8*G8*H8*F!$B$95,IF(I8=96%,F8*G8*H8*F!$B$96,IF(I8=97%,F8*G8*H8*F!$B$97,IF(I8=98%,F8*G8*H8*F!$B$98,IF(I8=99%,F8*G8*H8*F!$B$99,IF(I8&gt;99%,F8*G8*H8*F!$B$100,))))))))))))))))))))))))))))))))))))))))))))))))))))))))+IF(M8&lt;30%,0,IF(M8&lt;35%,J8*K8*L8*F!$B$33,IF(M8&lt;40%,J8*K8*L8*F!$B$38,IF(M8&lt;45%,J8*K8*L8*F!$B$43,IF(M8&lt;50%,J8*K8*L8*F!$B$48,IF(M8=50%,J8*K8*L8*F!$B$50,IF(M8=51%,J8*K8*L8*F!$B$51,IF(M8=52%,J8*K8*L8*F!$B$52,IF(M8=53%,J8*K8*L8*F!$B$53,IF(M8=54%,J8*K8*L8*F!$B$54,IF(M8=55%,J8*K8*L8*F!$B$55,IF(M8=56%,J8*K8*L8*F!$B$56,IF(M8=57%,J8*K8*L8*F!$B$57,IF(M8=58%,J8*K8*L8*F!$B$58,IF(M8=59%,J8*K8*L8*F!$B$59,IF(M8=60%,J8*K8*L8*F!$B$60,IF(M8=61%,J8*K8*L8*F!$B$61,IF(M8=62%,J8*K8*L8*F!$B$62,IF(M8=63%,J8*K8*L8*F!$B$63,IF(M8=64%,J8*K8*L8*F!$B$64,IF(M8=65%,J8*K8*L8*F!$B$65,IF(M8=66%,J8*K8*L8*F!$B$66,IF(M8=67%,J8*K8*L8*F!$B$67,IF(M8=68%,J8*K8*L8*F!$B$68,IF(M8=69%,J8*K8*L8*F!$B$69,IF(M8=70%,J8*K8*L8*F!$B$70,IF(M8=71%,J8*K8*L8*F!$B$71,IF(M8=72%,J8*K8*L8*F!$B$72,IF(M8=73%,J8*K8*L8*F!$B$73,IF(M8=74%,J8*K8*L8*F!$B$74,IF(M8=75%,J8*K8*L8*F!$B$75,IF(M8=76%,J8*K8*L8*F!$B$76,IF(M8=77%,J8*K8*L8*F!$B$77,IF(M8=78%,J8*K8*L8*F!$B$78,IF(M8=79%,J8*K8*L8*F!$B$79,IF(M8=80%,J8*K8*L8*F!$B$80,IF(M8=81%,J8*K8*L8*F!$B$81,IF(M8=82%,J8*K8*L8*F!$B$82,IF(M8=83%,J8*K8*L8*F!$B$83,IF(M8=84%,J8*K8*L8*F!$B$84,IF(M8=85%,J8*K8*L8*F!$B$85,IF(M8=86%,J8*K8*L8*F!$B$86,IF(M8=87%,J8*K8*L8*F!$B$87,IF(M8=88%,J8*K8*L8*F!$B$88,IF(M8=89%,J8*K8*L8*F!$B$89,IF(M8=90%,J8*K8*L8*F!$B$90,IF(M8=91%,J8*K8*L8*F!$B$91,IF(M8=92%,J8*K8*L8*F!$B$92,IF(M8=93%,J8*K8*L8*F!$B$93,IF(M8=94%,J8*K8*L8*F!$B$94,IF(M8=95%,J8*K8*L8*F!$B$95,IF(M8=96%,J8*K8*L8*F!$B$96,IF(M8=97%,J8*K8*L8*F!$B$97,IF(M8=98%,J8*K8*L8*F!$B$98,IF(M8=99%,J8*K8*L8*F!$B$99,IF(M8&gt;99%,J8*K8*L8*F!$B$100,))))))))))))))))))))))))))))))))))))))))))))))))))))))))+IF(Q8&lt;30%,0,IF(Q8&lt;35%,N8*O8*P8*F!$B$33,IF(Q8&lt;40%,N8*O8*P8*F!$B$38,IF(Q8&lt;45%,N8*O8*P8*F!$B$43,IF(Q8&lt;50%,N8*O8*P8*F!$B$48,IF(Q8=50%,N8*O8*P8*F!$B$50,IF(Q8=51%,N8*O8*P8*F!$B$51,IF(Q8=52%,N8*O8*P8*F!$B$52,IF(Q8=53%,N8*O8*P8*F!$B$53,IF(Q8=54%,N8*O8*P8*F!$B$54,IF(Q8=55%,N8*O8*P8*F!$B$55,IF(Q8=56%,N8*O8*P8*F!$B$56,IF(Q8=57%,N8*O8*P8*F!$B$57,IF(Q8=58%,N8*O8*P8*F!$B$58,IF(Q8=59%,N8*O8*P8*F!$B$59,IF(Q8=60%,N8*O8*P8*F!$B$60,IF(Q8=61%,N8*O8*P8*F!$B$61,IF(Q8=62%,N8*O8*P8*F!$B$62,IF(Q8=63%,N8*O8*P8*F!$B$63,IF(Q8=64%,N8*O8*P8*F!$B$64,IF(Q8=65%,N8*O8*P8*F!$B$65,IF(Q8=66%,N8*O8*P8*F!$B$66,IF(Q8=67%,N8*O8*P8*F!$B$67,IF(Q8=68%,N8*O8*P8*F!$B$68,IF(Q8=69%,N8*O8*P8*F!$B$69,IF(Q8=70%,N8*O8*P8*F!$B$70,IF(Q8=71%,N8*O8*P8*F!$B$71,IF(Q8=72%,N8*O8*P8*F!$B$72,IF(Q8=73%,N8*O8*P8*F!$B$73,IF(Q8=74%,N8*O8*P8*F!$B$74,IF(Q8=75%,N8*O8*P8*F!$B$75,IF(Q8=76%,N8*O8*P8*F!$B$76,IF(Q8=77%,N8*O8*P8*F!$B$77,IF(Q8=78%,N8*O8*P8*F!$B$78,IF(Q8=79%,N8*O8*P8*F!$B$79,IF(Q8=80%,N8*O8*P8*F!$B$80,IF(Q8=81%,N8*O8*P8*F!$B$81,IF(Q8=82%,N8*O8*P8*F!$B$82,IF(Q8=83%,N8*O8*P8*F!$B$83,IF(Q8=84%,N8*O8*P8*F!$B$84,IF(Q8=85%,N8*O8*P8*F!$B$85,IF(Q8=86%,N8*O8*P8*F!$B$86,IF(Q8=87%,N8*O8*P8*F!$B$87,IF(Q8=88%,N8*O8*P8*F!$B$88,IF(Q8=89%,N8*O8*P8*F!$B$89,IF(Q8=90%,N8*O8*P8*F!$B$90,IF(Q8=91%,N8*O8*P8*F!$B$91,IF(Q8=92%,N8*O8*P8*F!$B$92,IF(Q8=93%,N8*O8*P8*F!$B$93,IF(Q8=94%,N8*O8*P8*F!$B$94,IF(Q8=95%,N8*O8*P8*F!$B$95,IF(Q8=96%,N8*O8*P8*F!$B$96,IF(Q8=97%,N8*O8*P8*F!$B$97,IF(Q8=98%,N8*O8*P8*F!$B$98,IF(Q8=99%,N8*O8*P8*F!$B$99,IF(Q8&gt;99%,N8*O8*P8*F!$B$100,))))))))))))))))))))))))))))))))))))))))))))))))))))))))+IF(U8&lt;30%,0,IF(U8&lt;35%,R8*S8*T8*F!$B$33,IF(U8&lt;40%,R8*S8*T8*F!$B$38,IF(U8&lt;45%,R8*S8*T8*F!$B$43,IF(U8&lt;50%,R8*S8*T8*F!$B$48,IF(U8=50%,R8*S8*T8*F!$B$50,IF(U8=51%,R8*S8*T8*F!$B$51,IF(U8=52%,R8*S8*T8*F!$B$52,IF(U8=53%,R8*S8*T8*F!$B$53,IF(U8=54%,R8*S8*T8*F!$B$54,IF(U8=55%,R8*S8*T8*F!$B$55,IF(U8=56%,R8*S8*T8*F!$B$56,IF(U8=57%,R8*S8*T8*F!$B$57,IF(U8=58%,R8*S8*T8*F!$B$58,IF(U8=59%,R8*S8*T8*F!$B$59,IF(U8=60%,R8*S8*T8*F!$B$60,IF(U8=61%,R8*S8*T8*F!$B$61,IF(U8=62%,R8*S8*T8*F!$B$62,IF(U8=63%,R8*S8*T8*F!$B$63,IF(U8=64%,R8*S8*T8*F!$B$64,IF(U8=65%,R8*S8*T8*F!$B$65,IF(U8=66%,R8*S8*T8*F!$B$66,IF(U8=67%,R8*S8*T8*F!$B$67,IF(U8=68%,R8*S8*T8*F!$B$68,IF(U8=69%,R8*S8*T8*F!$B$69,IF(U8=70%,R8*S8*T8*F!$B$70,IF(U8=71%,R8*S8*T8*F!$B$71,IF(U8=72%,R8*S8*T8*F!$B$72,IF(U8=73%,R8*S8*T8*F!$B$73,IF(U8=74%,R8*S8*T8*F!$B$74,IF(U8=75%,R8*S8*T8*F!$B$75,IF(U8=76%,R8*S8*T8*F!$B$76,IF(U8=77%,R8*S8*T8*F!$B$77,IF(U8=78%,R8*S8*T8*F!$B$78,IF(U8=79%,R8*S8*T8*F!$B$79,IF(U8=80%,R8*S8*T8*F!$B$80,IF(U8=81%,R8*S8*T8*F!$B$81,IF(U8=82%,R8*S8*T8*F!$B$82,IF(U8=83%,R8*S8*T8*F!$B$83,IF(U8=84%,R8*S8*T8*F!$B$84,IF(U8=85%,R8*S8*T8*F!$B$85,IF(U8=86%,R8*S8*T8*F!$B$86,IF(U8=87%,R8*S8*T8*F!$B$87,IF(U8=88%,R8*S8*T8*F!$B$88,IF(U8=89%,R8*S8*T8*F!$B$89,IF(U8=90%,R8*S8*T8*F!$B$90,IF(U8=91%,R8*S8*T8*F!$B$91,IF(U8=92%,R8*S8*T8*F!$B$92,IF(U8=93%,R8*S8*T8*F!$B$93,IF(U8=94%,R8*S8*T8*F!$B$94,IF(U8=95%,R8*S8*T8*F!$B$95,IF(U8=96%,R8*S8*T8*F!$B$96,IF(U8=97%,R8*S8*T8*F!$B$97,IF(U8=98%,R8*S8*T8*F!$B$98,IF(U8=99%,R8*S8*T8*F!$B$99,IF(U8&gt;99%,R8*S8*T8*F!$B$100)))))))))))))))))))))))))))))))))))))))))))))))))))))))))*IF(ISNUMBER(E8),E8,1)*IF(ISNUMBER(D8),D8,1)</f>
        <v>0</v>
      </c>
      <c r="AA8" s="62">
        <f t="shared" si="0"/>
        <v>0</v>
      </c>
      <c r="AB8" s="63">
        <f t="shared" si="1"/>
        <v>0</v>
      </c>
      <c r="AD8" s="73"/>
      <c r="AE8" s="74"/>
      <c r="AF8" s="64"/>
      <c r="AG8" s="71"/>
      <c r="AH8" s="75"/>
      <c r="AI8" s="54"/>
      <c r="AJ8" s="54"/>
      <c r="AK8" s="76"/>
      <c r="AL8" s="54"/>
      <c r="AM8" s="54"/>
      <c r="AN8" s="76"/>
      <c r="AO8" s="54"/>
      <c r="AP8" s="54"/>
      <c r="AQ8" s="77"/>
      <c r="AR8" s="57"/>
      <c r="AS8" s="58"/>
      <c r="AT8" s="78"/>
    </row>
    <row r="9" spans="1:46" ht="15.75" thickBot="1" x14ac:dyDescent="0.3">
      <c r="A9" s="326"/>
      <c r="B9" s="216"/>
      <c r="C9" s="226"/>
      <c r="D9" s="298">
        <f>ROUND(IFERROR((D3*(G3*H3+K3*L3+O3*P3+S3*T3)+D4*(G4*H4+K4*L4+O4*P4+S4*T4)+D5*(G5*H5+K5*L5+O5*P5+S5*T5)+D6*(G6*H6+K6*L6+O6*P6+S6*T6)+D7*(G7*H7+K7*L7+O7*P7+S7*T7)+D8*(G8*H8+K8*L8+O8*P8+S8*T8))/((G3*H3+K3*L3+O3*P3+S3*T3)+(G4*H4+K4*L4+O4*P4+S4*T4)+(G5*H5+K5*L5+O5*P5+S5*T5)+(G6*H6+K6*L6+O6*P6+S6*T6)+(G7*H7+K7*L7+O7*P7+S7*T7)+(G8*H8+K8*L8+O8*P8+S8*T8)),0),2)</f>
        <v>0.9</v>
      </c>
      <c r="E9" s="220"/>
      <c r="F9" s="306"/>
      <c r="G9" s="227"/>
      <c r="H9" s="227"/>
      <c r="I9" s="221"/>
      <c r="J9" s="306"/>
      <c r="K9" s="227"/>
      <c r="L9" s="227"/>
      <c r="M9" s="221"/>
      <c r="N9" s="306"/>
      <c r="O9" s="227"/>
      <c r="P9" s="227"/>
      <c r="Q9" s="221"/>
      <c r="R9" s="306"/>
      <c r="S9" s="227"/>
      <c r="T9" s="227"/>
      <c r="U9" s="224"/>
      <c r="V9" s="79">
        <f>SUM(V3:V8)</f>
        <v>10400</v>
      </c>
      <c r="W9" s="21">
        <f>IFERROR(V9/AA9,0)</f>
        <v>102.97029702970298</v>
      </c>
      <c r="X9" s="80">
        <f>ROUND(IFERROR(((I3*G3*H3+M3*K3*L3+Q3*O3*P3+U3*S3*T3)+(I4*G4*H4+M4*K4*L4+Q4*O4*P4+U4*S4*T4)+(I5*G5*H5+M5*K5*L5+Q5*O5*P5+U5*S5*T5)+(I6*G6*H6+M6*K6*L6+Q6*O6*P6+U6*S6*T6)+(I7*G7*H7+M7*K7*L7+Q7*O7*P7+U7*S7*T7)+(I8*G8*H8+M8*K8*L8+Q8*O8*P8+U8*S8*T8))/((G3*H3+K3*L3+O3*P3+S3*T3)+(G4*H4+K4*L4+O4*P4+S4*T4)+(G5*H5+K5*L5+O5*P5+S5*T5)+(G6*H6+K6*L6+O6*P6+S6*T6)+(G7*H7+K7*L7+O7*P7+S7*T7)+(G8*H8+K8*L8+O8*P8+S8*T8)),0),3)</f>
        <v>0.57099999999999995</v>
      </c>
      <c r="Y9" s="81"/>
      <c r="Z9" s="21">
        <f>SUM(Z3:Z8)</f>
        <v>7322</v>
      </c>
      <c r="AA9" s="82">
        <f>SUM(AA3:AA8)</f>
        <v>101</v>
      </c>
      <c r="AB9" s="83">
        <f>IF(SUM(AB3:AB8)=0,TIME(,0,),TIME(,SUM(AB3:AB8)+30,))</f>
        <v>9.4444444444444442E-2</v>
      </c>
      <c r="AD9" s="84"/>
      <c r="AE9" s="52"/>
      <c r="AF9" s="52"/>
      <c r="AG9" s="85"/>
      <c r="AH9" s="86"/>
      <c r="AI9" s="87"/>
      <c r="AJ9" s="87"/>
      <c r="AK9" s="88"/>
      <c r="AL9" s="87"/>
      <c r="AM9" s="87"/>
      <c r="AN9" s="87"/>
      <c r="AO9" s="88"/>
      <c r="AP9" s="88"/>
      <c r="AQ9" s="56"/>
      <c r="AR9" s="57"/>
      <c r="AS9" s="89"/>
      <c r="AT9" s="54"/>
    </row>
    <row r="10" spans="1:46" x14ac:dyDescent="0.25">
      <c r="A10" s="318">
        <f>A11</f>
        <v>42206</v>
      </c>
      <c r="B10" s="178" t="s">
        <v>14</v>
      </c>
      <c r="C10" s="179" t="s">
        <v>72</v>
      </c>
      <c r="D10" s="160">
        <v>1</v>
      </c>
      <c r="E10" s="180"/>
      <c r="F10" s="307">
        <f>IF(I10&lt;&gt;0,(IFERROR(IF($Y10&gt;50,MROUND($Y10*I10,2.5),IF($Y10&lt;15,MROUND($Y10*I10,0.1),MROUND($Y10*I10,1))),)),"")</f>
        <v>102.5</v>
      </c>
      <c r="G10" s="181">
        <v>5</v>
      </c>
      <c r="H10" s="181">
        <v>1</v>
      </c>
      <c r="I10" s="182">
        <v>0.5</v>
      </c>
      <c r="J10" s="307">
        <f>IF(M10&lt;&gt;0,(IFERROR(IF($Y10&gt;50,MROUND($Y10*M10,2.5),IF($Y10&lt;15,MROUND($Y10*M10,0.1),MROUND($Y10*M10,1))),)),"")</f>
        <v>122.5</v>
      </c>
      <c r="K10" s="181">
        <v>4</v>
      </c>
      <c r="L10" s="181">
        <v>1</v>
      </c>
      <c r="M10" s="182">
        <v>0.6</v>
      </c>
      <c r="N10" s="307">
        <f>IF(Q10&lt;&gt;0,(IFERROR(IF($Y10&gt;50,MROUND($Y10*Q10,2.5),IF($Y10&lt;15,MROUND($Y10*Q10,0.1),MROUND($Y10*Q10,1))),)),"")</f>
        <v>142.5</v>
      </c>
      <c r="O10" s="181">
        <v>3</v>
      </c>
      <c r="P10" s="181">
        <v>4</v>
      </c>
      <c r="Q10" s="182">
        <v>0.7</v>
      </c>
      <c r="R10" s="307" t="str">
        <f>IF(U10&lt;&gt;0,(IFERROR(IF($Y10&gt;50,MROUND($Y10*U10,2.5),IF($Y10&lt;15,MROUND($Y10*U10,0.1),MROUND($Y10*U10,1))),)),"")</f>
        <v/>
      </c>
      <c r="S10" s="181"/>
      <c r="T10" s="181"/>
      <c r="U10" s="182">
        <v>0</v>
      </c>
      <c r="V10" s="90">
        <f t="shared" ref="V10:V36" si="9">(IF(ISNUMBER(F10),F10,1)*G10*H10+IF(ISNUMBER(J10),J10,1)*K10*L10+IF(ISNUMBER(N10),N10,1)*O10*P10+IF(ISNUMBER(R10),R10,1)*S10*T10)*IF(ISNUMBER(E10),E10,1)</f>
        <v>2712.5</v>
      </c>
      <c r="W10" s="91">
        <f>IFERROR((IF(ISNUMBER(F10),F10,1)*G10*H10+IF(ISNUMBER(J10),J10,1)*K10*L10+IF(ISNUMBER(N10),N10,1)*O10*P10+IF(ISNUMBER(R10),R10,1)*S10*T10)*IF(ISNUMBER(E10),E10,1)/(G10*H10+K10*L10+O10*P10+S10*T10),0)</f>
        <v>129.16666666666666</v>
      </c>
      <c r="X10" s="92">
        <f>ROUND(IFERROR((W10/(Y10*IF(ISNUMBER(E10),E10,1))),0),2)</f>
        <v>0.63</v>
      </c>
      <c r="Y10" s="289">
        <v>205</v>
      </c>
      <c r="Z10" s="19">
        <f>(IF(I10&lt;30%,0,IF(I10&lt;35%,F10*G10*H10*F!$B$33,IF(I10&lt;40%,F10*G10*H10*F!$B$38,IF(I10&lt;45%,F10*G10*H10*F!$B$43,IF(I10&lt;50%,F10*G10*H10*F!$B$48,IF(I10=50%,F10*G10*H10*F!$B$50,IF(I10=51%,F10*G10*H10*F!$B$51,IF(I10=52%,F10*G10*H10*F!$B$52,IF(I10=53%,F10*G10*H10*F!$B$53,IF(I10=54%,F10*G10*H10*F!$B$54,IF(I10=55%,F10*G10*H10*F!$B$55,IF(I10=56%,F10*G10*H10*F!$B$56,IF(I10=57%,F10*G10*H10*F!$B$57,IF(I10=58%,F10*G10*H10*F!$B$58,IF(I10=59%,F10*G10*H10*F!$B$59,IF(I10=60%,F10*G10*H10*F!$B$60,IF(I10=61%,F10*G10*H10*F!$B$61,IF(I10=62%,F10*G10*H10*F!$B$62,IF(I10=63%,F10*G10*H10*F!$B$63,IF(I10=64%,F10*G10*H10*F!$B$64,IF(I10=65%,F10*G10*H10*F!$B$65,IF(I10=66%,F10*G10*H10*F!$B$66,IF(I10=67%,F10*G10*H10*F!$B$67,IF(I10=68%,F10*G10*H10*F!$B$68,IF(I10=69%,F10*G10*H10*F!$B$69,IF(I10=70%,F10*G10*H10*F!$B$70,IF(I10=71%,F10*G10*H10*F!$B$71,IF(I10=72%,F10*G10*H10*F!$B$72,IF(I10=73%,F10*G10*H10*F!$B$73,IF(I10=74%,F10*G10*H10*F!$B$74,IF(I10=75%,F10*G10*H10*F!$B$75,IF(I10=76%,F10*G10*H10*F!$B$76,IF(I10=77%,F10*G10*H10*F!$B$77,IF(I10=78%,F10*G10*H10*F!$B$78,IF(I10=79%,F10*G10*H10*F!$B$79,IF(I10=80%,F10*G10*H10*F!$B$80,IF(I10=81%,F10*G10*H10*F!$B$81,IF(I10=82%,F10*G10*H10*F!$B$82,IF(I10=83%,F10*G10*H10*F!$B$83,IF(I10=84%,F10*G10*H10*F!$B$84,IF(I10=85%,F10*G10*H10*F!$B$85,IF(I10=86%,F10*G10*H10*F!$B$86,IF(I10=87%,F10*G10*H10*F!$B$87,IF(I10=88%,F10*G10*H10*F!$B$88,IF(I10=89%,F10*G10*H10*F!$B$89,IF(I10=90%,F10*G10*H10*F!$B$90,IF(I10=91%,F10*G10*H10*F!$B$91,IF(I10=92%,F10*G10*H10*F!$B$92,IF(I10=93%,F10*G10*H10*F!$B$93,IF(I10=94%,F10*G10*H10*F!$B$94,IF(I10=95%,F10*G10*H10*F!$B$95,IF(I10=96%,F10*G10*H10*F!$B$96,IF(I10=97%,F10*G10*H10*F!$B$97,IF(I10=98%,F10*G10*H10*F!$B$98,IF(I10=99%,F10*G10*H10*F!$B$99,IF(I10&gt;99%,F10*G10*H10*F!$B$100,))))))))))))))))))))))))))))))))))))))))))))))))))))))))+IF(M10&lt;30%,0,IF(M10&lt;35%,J10*K10*L10*F!$B$33,IF(M10&lt;40%,J10*K10*L10*F!$B$38,IF(M10&lt;45%,J10*K10*L10*F!$B$43,IF(M10&lt;50%,J10*K10*L10*F!$B$48,IF(M10=50%,J10*K10*L10*F!$B$50,IF(M10=51%,J10*K10*L10*F!$B$51,IF(M10=52%,J10*K10*L10*F!$B$52,IF(M10=53%,J10*K10*L10*F!$B$53,IF(M10=54%,J10*K10*L10*F!$B$54,IF(M10=55%,J10*K10*L10*F!$B$55,IF(M10=56%,J10*K10*L10*F!$B$56,IF(M10=57%,J10*K10*L10*F!$B$57,IF(M10=58%,J10*K10*L10*F!$B$58,IF(M10=59%,J10*K10*L10*F!$B$59,IF(M10=60%,J10*K10*L10*F!$B$60,IF(M10=61%,J10*K10*L10*F!$B$61,IF(M10=62%,J10*K10*L10*F!$B$62,IF(M10=63%,J10*K10*L10*F!$B$63,IF(M10=64%,J10*K10*L10*F!$B$64,IF(M10=65%,J10*K10*L10*F!$B$65,IF(M10=66%,J10*K10*L10*F!$B$66,IF(M10=67%,J10*K10*L10*F!$B$67,IF(M10=68%,J10*K10*L10*F!$B$68,IF(M10=69%,J10*K10*L10*F!$B$69,IF(M10=70%,J10*K10*L10*F!$B$70,IF(M10=71%,J10*K10*L10*F!$B$71,IF(M10=72%,J10*K10*L10*F!$B$72,IF(M10=73%,J10*K10*L10*F!$B$73,IF(M10=74%,J10*K10*L10*F!$B$74,IF(M10=75%,J10*K10*L10*F!$B$75,IF(M10=76%,J10*K10*L10*F!$B$76,IF(M10=77%,J10*K10*L10*F!$B$77,IF(M10=78%,J10*K10*L10*F!$B$78,IF(M10=79%,J10*K10*L10*F!$B$79,IF(M10=80%,J10*K10*L10*F!$B$80,IF(M10=81%,J10*K10*L10*F!$B$81,IF(M10=82%,J10*K10*L10*F!$B$82,IF(M10=83%,J10*K10*L10*F!$B$83,IF(M10=84%,J10*K10*L10*F!$B$84,IF(M10=85%,J10*K10*L10*F!$B$85,IF(M10=86%,J10*K10*L10*F!$B$86,IF(M10=87%,J10*K10*L10*F!$B$87,IF(M10=88%,J10*K10*L10*F!$B$88,IF(M10=89%,J10*K10*L10*F!$B$89,IF(M10=90%,J10*K10*L10*F!$B$90,IF(M10=91%,J10*K10*L10*F!$B$91,IF(M10=92%,J10*K10*L10*F!$B$92,IF(M10=93%,J10*K10*L10*F!$B$93,IF(M10=94%,J10*K10*L10*F!$B$94,IF(M10=95%,J10*K10*L10*F!$B$95,IF(M10=96%,J10*K10*L10*F!$B$96,IF(M10=97%,J10*K10*L10*F!$B$97,IF(M10=98%,J10*K10*L10*F!$B$98,IF(M10=99%,J10*K10*L10*F!$B$99,IF(M10&gt;99%,J10*K10*L10*F!$B$100,))))))))))))))))))))))))))))))))))))))))))))))))))))))))+IF(Q10&lt;30%,0,IF(Q10&lt;35%,N10*O10*P10*F!$B$33,IF(Q10&lt;40%,N10*O10*P10*F!$B$38,IF(Q10&lt;45%,N10*O10*P10*F!$B$43,IF(Q10&lt;50%,N10*O10*P10*F!$B$48,IF(Q10=50%,N10*O10*P10*F!$B$50,IF(Q10=51%,N10*O10*P10*F!$B$51,IF(Q10=52%,N10*O10*P10*F!$B$52,IF(Q10=53%,N10*O10*P10*F!$B$53,IF(Q10=54%,N10*O10*P10*F!$B$54,IF(Q10=55%,N10*O10*P10*F!$B$55,IF(Q10=56%,N10*O10*P10*F!$B$56,IF(Q10=57%,N10*O10*P10*F!$B$57,IF(Q10=58%,N10*O10*P10*F!$B$58,IF(Q10=59%,N10*O10*P10*F!$B$59,IF(Q10=60%,N10*O10*P10*F!$B$60,IF(Q10=61%,N10*O10*P10*F!$B$61,IF(Q10=62%,N10*O10*P10*F!$B$62,IF(Q10=63%,N10*O10*P10*F!$B$63,IF(Q10=64%,N10*O10*P10*F!$B$64,IF(Q10=65%,N10*O10*P10*F!$B$65,IF(Q10=66%,N10*O10*P10*F!$B$66,IF(Q10=67%,N10*O10*P10*F!$B$67,IF(Q10=68%,N10*O10*P10*F!$B$68,IF(Q10=69%,N10*O10*P10*F!$B$69,IF(Q10=70%,N10*O10*P10*F!$B$70,IF(Q10=71%,N10*O10*P10*F!$B$71,IF(Q10=72%,N10*O10*P10*F!$B$72,IF(Q10=73%,N10*O10*P10*F!$B$73,IF(Q10=74%,N10*O10*P10*F!$B$74,IF(Q10=75%,N10*O10*P10*F!$B$75,IF(Q10=76%,N10*O10*P10*F!$B$76,IF(Q10=77%,N10*O10*P10*F!$B$77,IF(Q10=78%,N10*O10*P10*F!$B$78,IF(Q10=79%,N10*O10*P10*F!$B$79,IF(Q10=80%,N10*O10*P10*F!$B$80,IF(Q10=81%,N10*O10*P10*F!$B$81,IF(Q10=82%,N10*O10*P10*F!$B$82,IF(Q10=83%,N10*O10*P10*F!$B$83,IF(Q10=84%,N10*O10*P10*F!$B$84,IF(Q10=85%,N10*O10*P10*F!$B$85,IF(Q10=86%,N10*O10*P10*F!$B$86,IF(Q10=87%,N10*O10*P10*F!$B$87,IF(Q10=88%,N10*O10*P10*F!$B$88,IF(Q10=89%,N10*O10*P10*F!$B$89,IF(Q10=90%,N10*O10*P10*F!$B$90,IF(Q10=91%,N10*O10*P10*F!$B$91,IF(Q10=92%,N10*O10*P10*F!$B$92,IF(Q10=93%,N10*O10*P10*F!$B$93,IF(Q10=94%,N10*O10*P10*F!$B$94,IF(Q10=95%,N10*O10*P10*F!$B$95,IF(Q10=96%,N10*O10*P10*F!$B$96,IF(Q10=97%,N10*O10*P10*F!$B$97,IF(Q10=98%,N10*O10*P10*F!$B$98,IF(Q10=99%,N10*O10*P10*F!$B$99,IF(Q10&gt;99%,N10*O10*P10*F!$B$100,))))))))))))))))))))))))))))))))))))))))))))))))))))))))+IF(U10&lt;30%,0,IF(U10&lt;35%,R10*S10*T10*F!$B$33,IF(U10&lt;40%,R10*S10*T10*F!$B$38,IF(U10&lt;45%,R10*S10*T10*F!$B$43,IF(U10&lt;50%,R10*S10*T10*F!$B$48,IF(U10=50%,R10*S10*T10*F!$B$50,IF(U10=51%,R10*S10*T10*F!$B$51,IF(U10=52%,R10*S10*T10*F!$B$52,IF(U10=53%,R10*S10*T10*F!$B$53,IF(U10=54%,R10*S10*T10*F!$B$54,IF(U10=55%,R10*S10*T10*F!$B$55,IF(U10=56%,R10*S10*T10*F!$B$56,IF(U10=57%,R10*S10*T10*F!$B$57,IF(U10=58%,R10*S10*T10*F!$B$58,IF(U10=59%,R10*S10*T10*F!$B$59,IF(U10=60%,R10*S10*T10*F!$B$60,IF(U10=61%,R10*S10*T10*F!$B$61,IF(U10=62%,R10*S10*T10*F!$B$62,IF(U10=63%,R10*S10*T10*F!$B$63,IF(U10=64%,R10*S10*T10*F!$B$64,IF(U10=65%,R10*S10*T10*F!$B$65,IF(U10=66%,R10*S10*T10*F!$B$66,IF(U10=67%,R10*S10*T10*F!$B$67,IF(U10=68%,R10*S10*T10*F!$B$68,IF(U10=69%,R10*S10*T10*F!$B$69,IF(U10=70%,R10*S10*T10*F!$B$70,IF(U10=71%,R10*S10*T10*F!$B$71,IF(U10=72%,R10*S10*T10*F!$B$72,IF(U10=73%,R10*S10*T10*F!$B$73,IF(U10=74%,R10*S10*T10*F!$B$74,IF(U10=75%,R10*S10*T10*F!$B$75,IF(U10=76%,R10*S10*T10*F!$B$76,IF(U10=77%,R10*S10*T10*F!$B$77,IF(U10=78%,R10*S10*T10*F!$B$78,IF(U10=79%,R10*S10*T10*F!$B$79,IF(U10=80%,R10*S10*T10*F!$B$80,IF(U10=81%,R10*S10*T10*F!$B$81,IF(U10=82%,R10*S10*T10*F!$B$82,IF(U10=83%,R10*S10*T10*F!$B$83,IF(U10=84%,R10*S10*T10*F!$B$84,IF(U10=85%,R10*S10*T10*F!$B$85,IF(U10=86%,R10*S10*T10*F!$B$86,IF(U10=87%,R10*S10*T10*F!$B$87,IF(U10=88%,R10*S10*T10*F!$B$88,IF(U10=89%,R10*S10*T10*F!$B$89,IF(U10=90%,R10*S10*T10*F!$B$90,IF(U10=91%,R10*S10*T10*F!$B$91,IF(U10=92%,R10*S10*T10*F!$B$92,IF(U10=93%,R10*S10*T10*F!$B$93,IF(U10=94%,R10*S10*T10*F!$B$94,IF(U10=95%,R10*S10*T10*F!$B$95,IF(U10=96%,R10*S10*T10*F!$B$96,IF(U10=97%,R10*S10*T10*F!$B$97,IF(U10=98%,R10*S10*T10*F!$B$98,IF(U10=99%,R10*S10*T10*F!$B$99,IF(U10&gt;99%,R10*S10*T10*F!$B$100)))))))))))))))))))))))))))))))))))))))))))))))))))))))))*IF(ISNUMBER(E10),E10,1)*IF(ISNUMBER(D10),D10,1)</f>
        <v>2138.25</v>
      </c>
      <c r="AA10" s="93">
        <f t="shared" ref="AA10:AA15" si="10">G10*H10+K10*L10+O10*P10+S10*T10</f>
        <v>21</v>
      </c>
      <c r="AB10" s="94">
        <f t="shared" ref="AB10:AB15" si="11">(H10*(IF(I10&lt;45%,0.5,IF(I10&lt;55%,0.8,IF(I10&lt;65%,0.9,IF(I10&lt;75%,1,IF(I10&lt;85%,1.1,1.2))))))+L10*(IF(M10&lt;45%,0.5,IF(M10&lt;55%,0.8,IF(M10&lt;65%,0.9,IF(M10&lt;75%,1,IF(M10&lt;85%,1.1,1.2))))))+P10*(IF(Q10&lt;45%,0.5,IF(Q10&lt;55%,0.8,IF(Q10&lt;65%,0.9,IF(Q10&lt;75%,1,IF(Q10&lt;85%,1.1,1.2))))))+T10*(IF(U10&lt;45%,0.5,IF(U10&lt;55%,0.8,IF(U10&lt;65%,0.9,IF(U10&lt;75%,1,IF(U10&lt;85%,1.1,1.2)))))))*IF(D10&gt;=0.8,6,IF(D10&lt;=0.4,1.5,3))</f>
        <v>34.200000000000003</v>
      </c>
      <c r="AC10" s="95"/>
      <c r="AD10" s="96"/>
      <c r="AE10" s="52"/>
      <c r="AF10" s="64"/>
      <c r="AG10" s="97"/>
      <c r="AH10" s="87"/>
      <c r="AI10" s="87"/>
      <c r="AJ10" s="87"/>
      <c r="AK10" s="88"/>
      <c r="AL10" s="87"/>
      <c r="AM10" s="87"/>
      <c r="AN10" s="87"/>
      <c r="AO10" s="87"/>
      <c r="AP10" s="87"/>
      <c r="AQ10" s="56"/>
      <c r="AR10" s="57"/>
      <c r="AS10" s="58"/>
      <c r="AT10" s="54"/>
    </row>
    <row r="11" spans="1:46" x14ac:dyDescent="0.25">
      <c r="A11" s="325">
        <f>A4+1</f>
        <v>42206</v>
      </c>
      <c r="B11" s="183" t="s">
        <v>14</v>
      </c>
      <c r="C11" s="184" t="s">
        <v>73</v>
      </c>
      <c r="D11" s="167">
        <v>1</v>
      </c>
      <c r="E11" s="185"/>
      <c r="F11" s="308">
        <f>IF(I11&lt;&gt;0,(IFERROR(IF($Y11&gt;50,MROUND($Y11*I11,2.5),IF($Y11&lt;15,MROUND($Y11*I11,0.1),MROUND($Y11*I11,1))),)),"")</f>
        <v>55</v>
      </c>
      <c r="G11" s="186">
        <v>6</v>
      </c>
      <c r="H11" s="186">
        <v>1</v>
      </c>
      <c r="I11" s="174">
        <v>0.45</v>
      </c>
      <c r="J11" s="308">
        <f>IF(M11&lt;&gt;0,(IFERROR(IF($Y11&gt;50,MROUND($Y11*M11,2.5),IF($Y11&lt;15,MROUND($Y11*M11,0.1),MROUND($Y11*M11,1))),)),"")</f>
        <v>67.5</v>
      </c>
      <c r="K11" s="186">
        <v>5</v>
      </c>
      <c r="L11" s="186">
        <v>1</v>
      </c>
      <c r="M11" s="174">
        <v>0.55000000000000004</v>
      </c>
      <c r="N11" s="308">
        <f>IF(Q11&lt;&gt;0,(IFERROR(IF($Y11&gt;50,MROUND($Y11*Q11,2.5),IF($Y11&lt;15,MROUND($Y11*Q11,0.1),MROUND($Y11*Q11,1))),)),"")</f>
        <v>77.5</v>
      </c>
      <c r="O11" s="186">
        <v>4</v>
      </c>
      <c r="P11" s="186">
        <v>4</v>
      </c>
      <c r="Q11" s="174">
        <v>0.64</v>
      </c>
      <c r="R11" s="308" t="str">
        <f>IF(U11&lt;&gt;0,(IFERROR(IF($Y11&gt;50,MROUND($Y11*U11,2.5),IF($Y11&lt;15,MROUND($Y11*U11,0.1),MROUND($Y11*U11,1))),)),"")</f>
        <v/>
      </c>
      <c r="S11" s="186"/>
      <c r="T11" s="186"/>
      <c r="U11" s="174">
        <v>0</v>
      </c>
      <c r="V11" s="98">
        <f t="shared" si="9"/>
        <v>1907.5</v>
      </c>
      <c r="W11" s="99">
        <f t="shared" ref="W11:W15" si="12">IFERROR((IF(ISNUMBER(F11),F11,1)*G11*H11+IF(ISNUMBER(J11),J11,1)*K11*L11+IF(ISNUMBER(N11),N11,1)*O11*P11+IF(ISNUMBER(R11),R11,1)*S11*T11)*IF(ISNUMBER(E11),E11,1)/(G11*H11+K11*L11+O11*P11+S11*T11),0)</f>
        <v>70.648148148148152</v>
      </c>
      <c r="X11" s="68">
        <f t="shared" ref="X11:X15" si="13">ROUND(IFERROR((W11/(Y11*IF(ISNUMBER(E11),E11,1))),0),2)</f>
        <v>0.56999999999999995</v>
      </c>
      <c r="Y11" s="203">
        <f>Y10*0.6</f>
        <v>123</v>
      </c>
      <c r="Z11" s="18">
        <f>(IF(I11&lt;30%,0,IF(I11&lt;35%,F11*G11*H11*F!$B$33,IF(I11&lt;40%,F11*G11*H11*F!$B$38,IF(I11&lt;45%,F11*G11*H11*F!$B$43,IF(I11&lt;50%,F11*G11*H11*F!$B$48,IF(I11=50%,F11*G11*H11*F!$B$50,IF(I11=51%,F11*G11*H11*F!$B$51,IF(I11=52%,F11*G11*H11*F!$B$52,IF(I11=53%,F11*G11*H11*F!$B$53,IF(I11=54%,F11*G11*H11*F!$B$54,IF(I11=55%,F11*G11*H11*F!$B$55,IF(I11=56%,F11*G11*H11*F!$B$56,IF(I11=57%,F11*G11*H11*F!$B$57,IF(I11=58%,F11*G11*H11*F!$B$58,IF(I11=59%,F11*G11*H11*F!$B$59,IF(I11=60%,F11*G11*H11*F!$B$60,IF(I11=61%,F11*G11*H11*F!$B$61,IF(I11=62%,F11*G11*H11*F!$B$62,IF(I11=63%,F11*G11*H11*F!$B$63,IF(I11=64%,F11*G11*H11*F!$B$64,IF(I11=65%,F11*G11*H11*F!$B$65,IF(I11=66%,F11*G11*H11*F!$B$66,IF(I11=67%,F11*G11*H11*F!$B$67,IF(I11=68%,F11*G11*H11*F!$B$68,IF(I11=69%,F11*G11*H11*F!$B$69,IF(I11=70%,F11*G11*H11*F!$B$70,IF(I11=71%,F11*G11*H11*F!$B$71,IF(I11=72%,F11*G11*H11*F!$B$72,IF(I11=73%,F11*G11*H11*F!$B$73,IF(I11=74%,F11*G11*H11*F!$B$74,IF(I11=75%,F11*G11*H11*F!$B$75,IF(I11=76%,F11*G11*H11*F!$B$76,IF(I11=77%,F11*G11*H11*F!$B$77,IF(I11=78%,F11*G11*H11*F!$B$78,IF(I11=79%,F11*G11*H11*F!$B$79,IF(I11=80%,F11*G11*H11*F!$B$80,IF(I11=81%,F11*G11*H11*F!$B$81,IF(I11=82%,F11*G11*H11*F!$B$82,IF(I11=83%,F11*G11*H11*F!$B$83,IF(I11=84%,F11*G11*H11*F!$B$84,IF(I11=85%,F11*G11*H11*F!$B$85,IF(I11=86%,F11*G11*H11*F!$B$86,IF(I11=87%,F11*G11*H11*F!$B$87,IF(I11=88%,F11*G11*H11*F!$B$88,IF(I11=89%,F11*G11*H11*F!$B$89,IF(I11=90%,F11*G11*H11*F!$B$90,IF(I11=91%,F11*G11*H11*F!$B$91,IF(I11=92%,F11*G11*H11*F!$B$92,IF(I11=93%,F11*G11*H11*F!$B$93,IF(I11=94%,F11*G11*H11*F!$B$94,IF(I11=95%,F11*G11*H11*F!$B$95,IF(I11=96%,F11*G11*H11*F!$B$96,IF(I11=97%,F11*G11*H11*F!$B$97,IF(I11=98%,F11*G11*H11*F!$B$98,IF(I11=99%,F11*G11*H11*F!$B$99,IF(I11&gt;99%,F11*G11*H11*F!$B$100,))))))))))))))))))))))))))))))))))))))))))))))))))))))))+IF(M11&lt;30%,0,IF(M11&lt;35%,J11*K11*L11*F!$B$33,IF(M11&lt;40%,J11*K11*L11*F!$B$38,IF(M11&lt;45%,J11*K11*L11*F!$B$43,IF(M11&lt;50%,J11*K11*L11*F!$B$48,IF(M11=50%,J11*K11*L11*F!$B$50,IF(M11=51%,J11*K11*L11*F!$B$51,IF(M11=52%,J11*K11*L11*F!$B$52,IF(M11=53%,J11*K11*L11*F!$B$53,IF(M11=54%,J11*K11*L11*F!$B$54,IF(M11=55%,J11*K11*L11*F!$B$55,IF(M11=56%,J11*K11*L11*F!$B$56,IF(M11=57%,J11*K11*L11*F!$B$57,IF(M11=58%,J11*K11*L11*F!$B$58,IF(M11=59%,J11*K11*L11*F!$B$59,IF(M11=60%,J11*K11*L11*F!$B$60,IF(M11=61%,J11*K11*L11*F!$B$61,IF(M11=62%,J11*K11*L11*F!$B$62,IF(M11=63%,J11*K11*L11*F!$B$63,IF(M11=64%,J11*K11*L11*F!$B$64,IF(M11=65%,J11*K11*L11*F!$B$65,IF(M11=66%,J11*K11*L11*F!$B$66,IF(M11=67%,J11*K11*L11*F!$B$67,IF(M11=68%,J11*K11*L11*F!$B$68,IF(M11=69%,J11*K11*L11*F!$B$69,IF(M11=70%,J11*K11*L11*F!$B$70,IF(M11=71%,J11*K11*L11*F!$B$71,IF(M11=72%,J11*K11*L11*F!$B$72,IF(M11=73%,J11*K11*L11*F!$B$73,IF(M11=74%,J11*K11*L11*F!$B$74,IF(M11=75%,J11*K11*L11*F!$B$75,IF(M11=76%,J11*K11*L11*F!$B$76,IF(M11=77%,J11*K11*L11*F!$B$77,IF(M11=78%,J11*K11*L11*F!$B$78,IF(M11=79%,J11*K11*L11*F!$B$79,IF(M11=80%,J11*K11*L11*F!$B$80,IF(M11=81%,J11*K11*L11*F!$B$81,IF(M11=82%,J11*K11*L11*F!$B$82,IF(M11=83%,J11*K11*L11*F!$B$83,IF(M11=84%,J11*K11*L11*F!$B$84,IF(M11=85%,J11*K11*L11*F!$B$85,IF(M11=86%,J11*K11*L11*F!$B$86,IF(M11=87%,J11*K11*L11*F!$B$87,IF(M11=88%,J11*K11*L11*F!$B$88,IF(M11=89%,J11*K11*L11*F!$B$89,IF(M11=90%,J11*K11*L11*F!$B$90,IF(M11=91%,J11*K11*L11*F!$B$91,IF(M11=92%,J11*K11*L11*F!$B$92,IF(M11=93%,J11*K11*L11*F!$B$93,IF(M11=94%,J11*K11*L11*F!$B$94,IF(M11=95%,J11*K11*L11*F!$B$95,IF(M11=96%,J11*K11*L11*F!$B$96,IF(M11=97%,J11*K11*L11*F!$B$97,IF(M11=98%,J11*K11*L11*F!$B$98,IF(M11=99%,J11*K11*L11*F!$B$99,IF(M11&gt;99%,J11*K11*L11*F!$B$100,))))))))))))))))))))))))))))))))))))))))))))))))))))))))+IF(Q11&lt;30%,0,IF(Q11&lt;35%,N11*O11*P11*F!$B$33,IF(Q11&lt;40%,N11*O11*P11*F!$B$38,IF(Q11&lt;45%,N11*O11*P11*F!$B$43,IF(Q11&lt;50%,N11*O11*P11*F!$B$48,IF(Q11=50%,N11*O11*P11*F!$B$50,IF(Q11=51%,N11*O11*P11*F!$B$51,IF(Q11=52%,N11*O11*P11*F!$B$52,IF(Q11=53%,N11*O11*P11*F!$B$53,IF(Q11=54%,N11*O11*P11*F!$B$54,IF(Q11=55%,N11*O11*P11*F!$B$55,IF(Q11=56%,N11*O11*P11*F!$B$56,IF(Q11=57%,N11*O11*P11*F!$B$57,IF(Q11=58%,N11*O11*P11*F!$B$58,IF(Q11=59%,N11*O11*P11*F!$B$59,IF(Q11=60%,N11*O11*P11*F!$B$60,IF(Q11=61%,N11*O11*P11*F!$B$61,IF(Q11=62%,N11*O11*P11*F!$B$62,IF(Q11=63%,N11*O11*P11*F!$B$63,IF(Q11=64%,N11*O11*P11*F!$B$64,IF(Q11=65%,N11*O11*P11*F!$B$65,IF(Q11=66%,N11*O11*P11*F!$B$66,IF(Q11=67%,N11*O11*P11*F!$B$67,IF(Q11=68%,N11*O11*P11*F!$B$68,IF(Q11=69%,N11*O11*P11*F!$B$69,IF(Q11=70%,N11*O11*P11*F!$B$70,IF(Q11=71%,N11*O11*P11*F!$B$71,IF(Q11=72%,N11*O11*P11*F!$B$72,IF(Q11=73%,N11*O11*P11*F!$B$73,IF(Q11=74%,N11*O11*P11*F!$B$74,IF(Q11=75%,N11*O11*P11*F!$B$75,IF(Q11=76%,N11*O11*P11*F!$B$76,IF(Q11=77%,N11*O11*P11*F!$B$77,IF(Q11=78%,N11*O11*P11*F!$B$78,IF(Q11=79%,N11*O11*P11*F!$B$79,IF(Q11=80%,N11*O11*P11*F!$B$80,IF(Q11=81%,N11*O11*P11*F!$B$81,IF(Q11=82%,N11*O11*P11*F!$B$82,IF(Q11=83%,N11*O11*P11*F!$B$83,IF(Q11=84%,N11*O11*P11*F!$B$84,IF(Q11=85%,N11*O11*P11*F!$B$85,IF(Q11=86%,N11*O11*P11*F!$B$86,IF(Q11=87%,N11*O11*P11*F!$B$87,IF(Q11=88%,N11*O11*P11*F!$B$88,IF(Q11=89%,N11*O11*P11*F!$B$89,IF(Q11=90%,N11*O11*P11*F!$B$90,IF(Q11=91%,N11*O11*P11*F!$B$91,IF(Q11=92%,N11*O11*P11*F!$B$92,IF(Q11=93%,N11*O11*P11*F!$B$93,IF(Q11=94%,N11*O11*P11*F!$B$94,IF(Q11=95%,N11*O11*P11*F!$B$95,IF(Q11=96%,N11*O11*P11*F!$B$96,IF(Q11=97%,N11*O11*P11*F!$B$97,IF(Q11=98%,N11*O11*P11*F!$B$98,IF(Q11=99%,N11*O11*P11*F!$B$99,IF(Q11&gt;99%,N11*O11*P11*F!$B$100,))))))))))))))))))))))))))))))))))))))))))))))))))))))))+IF(U11&lt;30%,0,IF(U11&lt;35%,R11*S11*T11*F!$B$33,IF(U11&lt;40%,R11*S11*T11*F!$B$38,IF(U11&lt;45%,R11*S11*T11*F!$B$43,IF(U11&lt;50%,R11*S11*T11*F!$B$48,IF(U11=50%,R11*S11*T11*F!$B$50,IF(U11=51%,R11*S11*T11*F!$B$51,IF(U11=52%,R11*S11*T11*F!$B$52,IF(U11=53%,R11*S11*T11*F!$B$53,IF(U11=54%,R11*S11*T11*F!$B$54,IF(U11=55%,R11*S11*T11*F!$B$55,IF(U11=56%,R11*S11*T11*F!$B$56,IF(U11=57%,R11*S11*T11*F!$B$57,IF(U11=58%,R11*S11*T11*F!$B$58,IF(U11=59%,R11*S11*T11*F!$B$59,IF(U11=60%,R11*S11*T11*F!$B$60,IF(U11=61%,R11*S11*T11*F!$B$61,IF(U11=62%,R11*S11*T11*F!$B$62,IF(U11=63%,R11*S11*T11*F!$B$63,IF(U11=64%,R11*S11*T11*F!$B$64,IF(U11=65%,R11*S11*T11*F!$B$65,IF(U11=66%,R11*S11*T11*F!$B$66,IF(U11=67%,R11*S11*T11*F!$B$67,IF(U11=68%,R11*S11*T11*F!$B$68,IF(U11=69%,R11*S11*T11*F!$B$69,IF(U11=70%,R11*S11*T11*F!$B$70,IF(U11=71%,R11*S11*T11*F!$B$71,IF(U11=72%,R11*S11*T11*F!$B$72,IF(U11=73%,R11*S11*T11*F!$B$73,IF(U11=74%,R11*S11*T11*F!$B$74,IF(U11=75%,R11*S11*T11*F!$B$75,IF(U11=76%,R11*S11*T11*F!$B$76,IF(U11=77%,R11*S11*T11*F!$B$77,IF(U11=78%,R11*S11*T11*F!$B$78,IF(U11=79%,R11*S11*T11*F!$B$79,IF(U11=80%,R11*S11*T11*F!$B$80,IF(U11=81%,R11*S11*T11*F!$B$81,IF(U11=82%,R11*S11*T11*F!$B$82,IF(U11=83%,R11*S11*T11*F!$B$83,IF(U11=84%,R11*S11*T11*F!$B$84,IF(U11=85%,R11*S11*T11*F!$B$85,IF(U11=86%,R11*S11*T11*F!$B$86,IF(U11=87%,R11*S11*T11*F!$B$87,IF(U11=88%,R11*S11*T11*F!$B$88,IF(U11=89%,R11*S11*T11*F!$B$89,IF(U11=90%,R11*S11*T11*F!$B$90,IF(U11=91%,R11*S11*T11*F!$B$91,IF(U11=92%,R11*S11*T11*F!$B$92,IF(U11=93%,R11*S11*T11*F!$B$93,IF(U11=94%,R11*S11*T11*F!$B$94,IF(U11=95%,R11*S11*T11*F!$B$95,IF(U11=96%,R11*S11*T11*F!$B$96,IF(U11=97%,R11*S11*T11*F!$B$97,IF(U11=98%,R11*S11*T11*F!$B$98,IF(U11=99%,R11*S11*T11*F!$B$99,IF(U11&gt;99%,R11*S11*T11*F!$B$100)))))))))))))))))))))))))))))))))))))))))))))))))))))))))*IF(ISNUMBER(E11),E11,1)*IF(ISNUMBER(D11),D11,1)</f>
        <v>1318.0500000000002</v>
      </c>
      <c r="AA11" s="69">
        <f t="shared" si="10"/>
        <v>27</v>
      </c>
      <c r="AB11" s="70">
        <f t="shared" si="11"/>
        <v>31.800000000000004</v>
      </c>
      <c r="AD11" s="96"/>
      <c r="AE11" s="52"/>
      <c r="AF11" s="64"/>
      <c r="AG11" s="71"/>
      <c r="AH11" s="100"/>
      <c r="AI11" s="87"/>
      <c r="AJ11" s="87"/>
      <c r="AK11" s="87"/>
      <c r="AL11" s="87"/>
      <c r="AM11" s="87"/>
      <c r="AN11" s="87"/>
      <c r="AO11" s="87"/>
      <c r="AP11" s="87"/>
      <c r="AQ11" s="56"/>
      <c r="AR11" s="57"/>
      <c r="AS11" s="58"/>
      <c r="AT11" s="54"/>
    </row>
    <row r="12" spans="1:46" x14ac:dyDescent="0.25">
      <c r="A12" s="325"/>
      <c r="B12" s="183" t="s">
        <v>14</v>
      </c>
      <c r="C12" s="184" t="s">
        <v>74</v>
      </c>
      <c r="D12" s="167">
        <v>1</v>
      </c>
      <c r="E12" s="187"/>
      <c r="F12" s="309">
        <f>IF(I12&lt;&gt;0,(IFERROR(IF($Y12&gt;50,MROUND($Y12*I12,2.5),IF($Y12&lt;15,MROUND($Y12*I12,0.1),MROUND($Y12*I12,1))),)),"")</f>
        <v>82.5</v>
      </c>
      <c r="G12" s="188">
        <v>5</v>
      </c>
      <c r="H12" s="188">
        <v>1</v>
      </c>
      <c r="I12" s="189">
        <v>0.5</v>
      </c>
      <c r="J12" s="309">
        <f>IF(M12&lt;&gt;0,(IFERROR(IF($Y12&gt;50,MROUND($Y12*M12,2.5),IF($Y12&lt;15,MROUND($Y12*M12,0.1),MROUND($Y12*M12,1))),)),"")</f>
        <v>102.5</v>
      </c>
      <c r="K12" s="188">
        <v>4</v>
      </c>
      <c r="L12" s="188">
        <v>1</v>
      </c>
      <c r="M12" s="189">
        <v>0.62</v>
      </c>
      <c r="N12" s="309">
        <f>IF(Q12&lt;&gt;0,(IFERROR(IF($Y12&gt;50,MROUND($Y12*Q12,2.5),IF($Y12&lt;15,MROUND($Y12*Q12,0.1),MROUND($Y12*Q12,1))),)),"")</f>
        <v>112.5</v>
      </c>
      <c r="O12" s="188">
        <v>3</v>
      </c>
      <c r="P12" s="188">
        <v>3</v>
      </c>
      <c r="Q12" s="189">
        <v>0.68</v>
      </c>
      <c r="R12" s="309" t="str">
        <f>IF(U12&lt;&gt;0,(IFERROR(IF($Y12&gt;50,MROUND($Y12*U12,2.5),IF($Y12&lt;15,MROUND($Y12*U12,0.1),MROUND($Y12*U12,1))),)),"")</f>
        <v/>
      </c>
      <c r="S12" s="188"/>
      <c r="T12" s="188"/>
      <c r="U12" s="189">
        <v>0</v>
      </c>
      <c r="V12" s="101">
        <f t="shared" si="9"/>
        <v>1835</v>
      </c>
      <c r="W12" s="102">
        <f t="shared" si="12"/>
        <v>101.94444444444444</v>
      </c>
      <c r="X12" s="103">
        <f t="shared" si="13"/>
        <v>0.62</v>
      </c>
      <c r="Y12" s="203">
        <f>Y10*0.8</f>
        <v>164</v>
      </c>
      <c r="Z12" s="20">
        <f>(IF(I12&lt;30%,0,IF(I12&lt;35%,F12*G12*H12*F!$B$33,IF(I12&lt;40%,F12*G12*H12*F!$B$38,IF(I12&lt;45%,F12*G12*H12*F!$B$43,IF(I12&lt;50%,F12*G12*H12*F!$B$48,IF(I12=50%,F12*G12*H12*F!$B$50,IF(I12=51%,F12*G12*H12*F!$B$51,IF(I12=52%,F12*G12*H12*F!$B$52,IF(I12=53%,F12*G12*H12*F!$B$53,IF(I12=54%,F12*G12*H12*F!$B$54,IF(I12=55%,F12*G12*H12*F!$B$55,IF(I12=56%,F12*G12*H12*F!$B$56,IF(I12=57%,F12*G12*H12*F!$B$57,IF(I12=58%,F12*G12*H12*F!$B$58,IF(I12=59%,F12*G12*H12*F!$B$59,IF(I12=60%,F12*G12*H12*F!$B$60,IF(I12=61%,F12*G12*H12*F!$B$61,IF(I12=62%,F12*G12*H12*F!$B$62,IF(I12=63%,F12*G12*H12*F!$B$63,IF(I12=64%,F12*G12*H12*F!$B$64,IF(I12=65%,F12*G12*H12*F!$B$65,IF(I12=66%,F12*G12*H12*F!$B$66,IF(I12=67%,F12*G12*H12*F!$B$67,IF(I12=68%,F12*G12*H12*F!$B$68,IF(I12=69%,F12*G12*H12*F!$B$69,IF(I12=70%,F12*G12*H12*F!$B$70,IF(I12=71%,F12*G12*H12*F!$B$71,IF(I12=72%,F12*G12*H12*F!$B$72,IF(I12=73%,F12*G12*H12*F!$B$73,IF(I12=74%,F12*G12*H12*F!$B$74,IF(I12=75%,F12*G12*H12*F!$B$75,IF(I12=76%,F12*G12*H12*F!$B$76,IF(I12=77%,F12*G12*H12*F!$B$77,IF(I12=78%,F12*G12*H12*F!$B$78,IF(I12=79%,F12*G12*H12*F!$B$79,IF(I12=80%,F12*G12*H12*F!$B$80,IF(I12=81%,F12*G12*H12*F!$B$81,IF(I12=82%,F12*G12*H12*F!$B$82,IF(I12=83%,F12*G12*H12*F!$B$83,IF(I12=84%,F12*G12*H12*F!$B$84,IF(I12=85%,F12*G12*H12*F!$B$85,IF(I12=86%,F12*G12*H12*F!$B$86,IF(I12=87%,F12*G12*H12*F!$B$87,IF(I12=88%,F12*G12*H12*F!$B$88,IF(I12=89%,F12*G12*H12*F!$B$89,IF(I12=90%,F12*G12*H12*F!$B$90,IF(I12=91%,F12*G12*H12*F!$B$91,IF(I12=92%,F12*G12*H12*F!$B$92,IF(I12=93%,F12*G12*H12*F!$B$93,IF(I12=94%,F12*G12*H12*F!$B$94,IF(I12=95%,F12*G12*H12*F!$B$95,IF(I12=96%,F12*G12*H12*F!$B$96,IF(I12=97%,F12*G12*H12*F!$B$97,IF(I12=98%,F12*G12*H12*F!$B$98,IF(I12=99%,F12*G12*H12*F!$B$99,IF(I12&gt;99%,F12*G12*H12*F!$B$100,))))))))))))))))))))))))))))))))))))))))))))))))))))))))+IF(M12&lt;30%,0,IF(M12&lt;35%,J12*K12*L12*F!$B$33,IF(M12&lt;40%,J12*K12*L12*F!$B$38,IF(M12&lt;45%,J12*K12*L12*F!$B$43,IF(M12&lt;50%,J12*K12*L12*F!$B$48,IF(M12=50%,J12*K12*L12*F!$B$50,IF(M12=51%,J12*K12*L12*F!$B$51,IF(M12=52%,J12*K12*L12*F!$B$52,IF(M12=53%,J12*K12*L12*F!$B$53,IF(M12=54%,J12*K12*L12*F!$B$54,IF(M12=55%,J12*K12*L12*F!$B$55,IF(M12=56%,J12*K12*L12*F!$B$56,IF(M12=57%,J12*K12*L12*F!$B$57,IF(M12=58%,J12*K12*L12*F!$B$58,IF(M12=59%,J12*K12*L12*F!$B$59,IF(M12=60%,J12*K12*L12*F!$B$60,IF(M12=61%,J12*K12*L12*F!$B$61,IF(M12=62%,J12*K12*L12*F!$B$62,IF(M12=63%,J12*K12*L12*F!$B$63,IF(M12=64%,J12*K12*L12*F!$B$64,IF(M12=65%,J12*K12*L12*F!$B$65,IF(M12=66%,J12*K12*L12*F!$B$66,IF(M12=67%,J12*K12*L12*F!$B$67,IF(M12=68%,J12*K12*L12*F!$B$68,IF(M12=69%,J12*K12*L12*F!$B$69,IF(M12=70%,J12*K12*L12*F!$B$70,IF(M12=71%,J12*K12*L12*F!$B$71,IF(M12=72%,J12*K12*L12*F!$B$72,IF(M12=73%,J12*K12*L12*F!$B$73,IF(M12=74%,J12*K12*L12*F!$B$74,IF(M12=75%,J12*K12*L12*F!$B$75,IF(M12=76%,J12*K12*L12*F!$B$76,IF(M12=77%,J12*K12*L12*F!$B$77,IF(M12=78%,J12*K12*L12*F!$B$78,IF(M12=79%,J12*K12*L12*F!$B$79,IF(M12=80%,J12*K12*L12*F!$B$80,IF(M12=81%,J12*K12*L12*F!$B$81,IF(M12=82%,J12*K12*L12*F!$B$82,IF(M12=83%,J12*K12*L12*F!$B$83,IF(M12=84%,J12*K12*L12*F!$B$84,IF(M12=85%,J12*K12*L12*F!$B$85,IF(M12=86%,J12*K12*L12*F!$B$86,IF(M12=87%,J12*K12*L12*F!$B$87,IF(M12=88%,J12*K12*L12*F!$B$88,IF(M12=89%,J12*K12*L12*F!$B$89,IF(M12=90%,J12*K12*L12*F!$B$90,IF(M12=91%,J12*K12*L12*F!$B$91,IF(M12=92%,J12*K12*L12*F!$B$92,IF(M12=93%,J12*K12*L12*F!$B$93,IF(M12=94%,J12*K12*L12*F!$B$94,IF(M12=95%,J12*K12*L12*F!$B$95,IF(M12=96%,J12*K12*L12*F!$B$96,IF(M12=97%,J12*K12*L12*F!$B$97,IF(M12=98%,J12*K12*L12*F!$B$98,IF(M12=99%,J12*K12*L12*F!$B$99,IF(M12&gt;99%,J12*K12*L12*F!$B$100,))))))))))))))))))))))))))))))))))))))))))))))))))))))))+IF(Q12&lt;30%,0,IF(Q12&lt;35%,N12*O12*P12*F!$B$33,IF(Q12&lt;40%,N12*O12*P12*F!$B$38,IF(Q12&lt;45%,N12*O12*P12*F!$B$43,IF(Q12&lt;50%,N12*O12*P12*F!$B$48,IF(Q12=50%,N12*O12*P12*F!$B$50,IF(Q12=51%,N12*O12*P12*F!$B$51,IF(Q12=52%,N12*O12*P12*F!$B$52,IF(Q12=53%,N12*O12*P12*F!$B$53,IF(Q12=54%,N12*O12*P12*F!$B$54,IF(Q12=55%,N12*O12*P12*F!$B$55,IF(Q12=56%,N12*O12*P12*F!$B$56,IF(Q12=57%,N12*O12*P12*F!$B$57,IF(Q12=58%,N12*O12*P12*F!$B$58,IF(Q12=59%,N12*O12*P12*F!$B$59,IF(Q12=60%,N12*O12*P12*F!$B$60,IF(Q12=61%,N12*O12*P12*F!$B$61,IF(Q12=62%,N12*O12*P12*F!$B$62,IF(Q12=63%,N12*O12*P12*F!$B$63,IF(Q12=64%,N12*O12*P12*F!$B$64,IF(Q12=65%,N12*O12*P12*F!$B$65,IF(Q12=66%,N12*O12*P12*F!$B$66,IF(Q12=67%,N12*O12*P12*F!$B$67,IF(Q12=68%,N12*O12*P12*F!$B$68,IF(Q12=69%,N12*O12*P12*F!$B$69,IF(Q12=70%,N12*O12*P12*F!$B$70,IF(Q12=71%,N12*O12*P12*F!$B$71,IF(Q12=72%,N12*O12*P12*F!$B$72,IF(Q12=73%,N12*O12*P12*F!$B$73,IF(Q12=74%,N12*O12*P12*F!$B$74,IF(Q12=75%,N12*O12*P12*F!$B$75,IF(Q12=76%,N12*O12*P12*F!$B$76,IF(Q12=77%,N12*O12*P12*F!$B$77,IF(Q12=78%,N12*O12*P12*F!$B$78,IF(Q12=79%,N12*O12*P12*F!$B$79,IF(Q12=80%,N12*O12*P12*F!$B$80,IF(Q12=81%,N12*O12*P12*F!$B$81,IF(Q12=82%,N12*O12*P12*F!$B$82,IF(Q12=83%,N12*O12*P12*F!$B$83,IF(Q12=84%,N12*O12*P12*F!$B$84,IF(Q12=85%,N12*O12*P12*F!$B$85,IF(Q12=86%,N12*O12*P12*F!$B$86,IF(Q12=87%,N12*O12*P12*F!$B$87,IF(Q12=88%,N12*O12*P12*F!$B$88,IF(Q12=89%,N12*O12*P12*F!$B$89,IF(Q12=90%,N12*O12*P12*F!$B$90,IF(Q12=91%,N12*O12*P12*F!$B$91,IF(Q12=92%,N12*O12*P12*F!$B$92,IF(Q12=93%,N12*O12*P12*F!$B$93,IF(Q12=94%,N12*O12*P12*F!$B$94,IF(Q12=95%,N12*O12*P12*F!$B$95,IF(Q12=96%,N12*O12*P12*F!$B$96,IF(Q12=97%,N12*O12*P12*F!$B$97,IF(Q12=98%,N12*O12*P12*F!$B$98,IF(Q12=99%,N12*O12*P12*F!$B$99,IF(Q12&gt;99%,N12*O12*P12*F!$B$100,))))))))))))))))))))))))))))))))))))))))))))))))))))))))+IF(U12&lt;30%,0,IF(U12&lt;35%,R12*S12*T12*F!$B$33,IF(U12&lt;40%,R12*S12*T12*F!$B$38,IF(U12&lt;45%,R12*S12*T12*F!$B$43,IF(U12&lt;50%,R12*S12*T12*F!$B$48,IF(U12=50%,R12*S12*T12*F!$B$50,IF(U12=51%,R12*S12*T12*F!$B$51,IF(U12=52%,R12*S12*T12*F!$B$52,IF(U12=53%,R12*S12*T12*F!$B$53,IF(U12=54%,R12*S12*T12*F!$B$54,IF(U12=55%,R12*S12*T12*F!$B$55,IF(U12=56%,R12*S12*T12*F!$B$56,IF(U12=57%,R12*S12*T12*F!$B$57,IF(U12=58%,R12*S12*T12*F!$B$58,IF(U12=59%,R12*S12*T12*F!$B$59,IF(U12=60%,R12*S12*T12*F!$B$60,IF(U12=61%,R12*S12*T12*F!$B$61,IF(U12=62%,R12*S12*T12*F!$B$62,IF(U12=63%,R12*S12*T12*F!$B$63,IF(U12=64%,R12*S12*T12*F!$B$64,IF(U12=65%,R12*S12*T12*F!$B$65,IF(U12=66%,R12*S12*T12*F!$B$66,IF(U12=67%,R12*S12*T12*F!$B$67,IF(U12=68%,R12*S12*T12*F!$B$68,IF(U12=69%,R12*S12*T12*F!$B$69,IF(U12=70%,R12*S12*T12*F!$B$70,IF(U12=71%,R12*S12*T12*F!$B$71,IF(U12=72%,R12*S12*T12*F!$B$72,IF(U12=73%,R12*S12*T12*F!$B$73,IF(U12=74%,R12*S12*T12*F!$B$74,IF(U12=75%,R12*S12*T12*F!$B$75,IF(U12=76%,R12*S12*T12*F!$B$76,IF(U12=77%,R12*S12*T12*F!$B$77,IF(U12=78%,R12*S12*T12*F!$B$78,IF(U12=79%,R12*S12*T12*F!$B$79,IF(U12=80%,R12*S12*T12*F!$B$80,IF(U12=81%,R12*S12*T12*F!$B$81,IF(U12=82%,R12*S12*T12*F!$B$82,IF(U12=83%,R12*S12*T12*F!$B$83,IF(U12=84%,R12*S12*T12*F!$B$84,IF(U12=85%,R12*S12*T12*F!$B$85,IF(U12=86%,R12*S12*T12*F!$B$86,IF(U12=87%,R12*S12*T12*F!$B$87,IF(U12=88%,R12*S12*T12*F!$B$88,IF(U12=89%,R12*S12*T12*F!$B$89,IF(U12=90%,R12*S12*T12*F!$B$90,IF(U12=91%,R12*S12*T12*F!$B$91,IF(U12=92%,R12*S12*T12*F!$B$92,IF(U12=93%,R12*S12*T12*F!$B$93,IF(U12=94%,R12*S12*T12*F!$B$94,IF(U12=95%,R12*S12*T12*F!$B$95,IF(U12=96%,R12*S12*T12*F!$B$96,IF(U12=97%,R12*S12*T12*F!$B$97,IF(U12=98%,R12*S12*T12*F!$B$98,IF(U12=99%,R12*S12*T12*F!$B$99,IF(U12&gt;99%,R12*S12*T12*F!$B$100)))))))))))))))))))))))))))))))))))))))))))))))))))))))))*IF(ISNUMBER(E12),E12,1)*IF(ISNUMBER(D12),D12,1)</f>
        <v>1386.425</v>
      </c>
      <c r="AA12" s="104">
        <f t="shared" si="10"/>
        <v>18</v>
      </c>
      <c r="AB12" s="105">
        <f t="shared" si="11"/>
        <v>28.200000000000003</v>
      </c>
      <c r="AF12" s="106"/>
      <c r="AG12" s="23"/>
      <c r="AH12" s="100"/>
      <c r="AI12" s="87"/>
      <c r="AJ12" s="107"/>
      <c r="AK12" s="107"/>
      <c r="AL12" s="107"/>
      <c r="AM12" s="107"/>
      <c r="AN12" s="107"/>
      <c r="AO12" s="107"/>
      <c r="AP12" s="107"/>
      <c r="AQ12" s="108"/>
      <c r="AR12" s="109"/>
      <c r="AS12" s="110"/>
      <c r="AT12" s="54"/>
    </row>
    <row r="13" spans="1:46" ht="15.75" thickBot="1" x14ac:dyDescent="0.3">
      <c r="A13" s="325"/>
      <c r="B13" s="183" t="s">
        <v>14</v>
      </c>
      <c r="C13" s="184" t="s">
        <v>75</v>
      </c>
      <c r="D13" s="167">
        <v>0.4</v>
      </c>
      <c r="E13" s="185"/>
      <c r="F13" s="308">
        <f>IF(I13&lt;&gt;0,(IFERROR(IF($Y13&gt;50,MROUND($Y13*I13,2.5),IF($Y13&lt;15,MROUND($Y13*I13,0.1),MROUND($Y13*I13,1))),)),"")</f>
        <v>37.5</v>
      </c>
      <c r="G13" s="186">
        <v>6</v>
      </c>
      <c r="H13" s="186">
        <v>1</v>
      </c>
      <c r="I13" s="174">
        <v>0.5</v>
      </c>
      <c r="J13" s="308">
        <f>IF(M13&lt;&gt;0,(IFERROR(IF($Y13&gt;50,MROUND($Y13*M13,2.5),IF($Y13&lt;15,MROUND($Y13*M13,0.1),MROUND($Y13*M13,1))),)),"")</f>
        <v>47.5</v>
      </c>
      <c r="K13" s="186">
        <v>5</v>
      </c>
      <c r="L13" s="186">
        <v>5</v>
      </c>
      <c r="M13" s="174">
        <v>0.62</v>
      </c>
      <c r="N13" s="308" t="str">
        <f>IF(Q13&lt;&gt;0,(IFERROR(IF($Y13&gt;50,MROUND($Y13*Q13,2.5),IF($Y13&lt;15,MROUND($Y13*Q13,0.1),MROUND($Y13*Q13,1))),)),"")</f>
        <v/>
      </c>
      <c r="O13" s="186"/>
      <c r="P13" s="186"/>
      <c r="Q13" s="174">
        <v>0</v>
      </c>
      <c r="R13" s="308" t="str">
        <f>IF(U13&lt;&gt;0,(IFERROR(IF($Y13&gt;50,MROUND($Y13*U13,2.5),IF($Y13&lt;15,MROUND($Y13*U13,0.1),MROUND($Y13*U13,1))),)),"")</f>
        <v/>
      </c>
      <c r="S13" s="186"/>
      <c r="T13" s="186"/>
      <c r="U13" s="174">
        <v>0</v>
      </c>
      <c r="V13" s="98">
        <f t="shared" si="9"/>
        <v>1412.5</v>
      </c>
      <c r="W13" s="99">
        <f t="shared" si="12"/>
        <v>45.564516129032256</v>
      </c>
      <c r="X13" s="68">
        <f>ROUND(IFERROR((W13/(Y13*IF(ISNUMBER(E13),E13,1))),0),2)</f>
        <v>0.6</v>
      </c>
      <c r="Y13" s="203">
        <f>Y10*0.37</f>
        <v>75.849999999999994</v>
      </c>
      <c r="Z13" s="18">
        <f>(IF(I13&lt;30%,0,IF(I13&lt;35%,F13*G13*H13*F!$B$33,IF(I13&lt;40%,F13*G13*H13*F!$B$38,IF(I13&lt;45%,F13*G13*H13*F!$B$43,IF(I13&lt;50%,F13*G13*H13*F!$B$48,IF(I13=50%,F13*G13*H13*F!$B$50,IF(I13=51%,F13*G13*H13*F!$B$51,IF(I13=52%,F13*G13*H13*F!$B$52,IF(I13=53%,F13*G13*H13*F!$B$53,IF(I13=54%,F13*G13*H13*F!$B$54,IF(I13=55%,F13*G13*H13*F!$B$55,IF(I13=56%,F13*G13*H13*F!$B$56,IF(I13=57%,F13*G13*H13*F!$B$57,IF(I13=58%,F13*G13*H13*F!$B$58,IF(I13=59%,F13*G13*H13*F!$B$59,IF(I13=60%,F13*G13*H13*F!$B$60,IF(I13=61%,F13*G13*H13*F!$B$61,IF(I13=62%,F13*G13*H13*F!$B$62,IF(I13=63%,F13*G13*H13*F!$B$63,IF(I13=64%,F13*G13*H13*F!$B$64,IF(I13=65%,F13*G13*H13*F!$B$65,IF(I13=66%,F13*G13*H13*F!$B$66,IF(I13=67%,F13*G13*H13*F!$B$67,IF(I13=68%,F13*G13*H13*F!$B$68,IF(I13=69%,F13*G13*H13*F!$B$69,IF(I13=70%,F13*G13*H13*F!$B$70,IF(I13=71%,F13*G13*H13*F!$B$71,IF(I13=72%,F13*G13*H13*F!$B$72,IF(I13=73%,F13*G13*H13*F!$B$73,IF(I13=74%,F13*G13*H13*F!$B$74,IF(I13=75%,F13*G13*H13*F!$B$75,IF(I13=76%,F13*G13*H13*F!$B$76,IF(I13=77%,F13*G13*H13*F!$B$77,IF(I13=78%,F13*G13*H13*F!$B$78,IF(I13=79%,F13*G13*H13*F!$B$79,IF(I13=80%,F13*G13*H13*F!$B$80,IF(I13=81%,F13*G13*H13*F!$B$81,IF(I13=82%,F13*G13*H13*F!$B$82,IF(I13=83%,F13*G13*H13*F!$B$83,IF(I13=84%,F13*G13*H13*F!$B$84,IF(I13=85%,F13*G13*H13*F!$B$85,IF(I13=86%,F13*G13*H13*F!$B$86,IF(I13=87%,F13*G13*H13*F!$B$87,IF(I13=88%,F13*G13*H13*F!$B$88,IF(I13=89%,F13*G13*H13*F!$B$89,IF(I13=90%,F13*G13*H13*F!$B$90,IF(I13=91%,F13*G13*H13*F!$B$91,IF(I13=92%,F13*G13*H13*F!$B$92,IF(I13=93%,F13*G13*H13*F!$B$93,IF(I13=94%,F13*G13*H13*F!$B$94,IF(I13=95%,F13*G13*H13*F!$B$95,IF(I13=96%,F13*G13*H13*F!$B$96,IF(I13=97%,F13*G13*H13*F!$B$97,IF(I13=98%,F13*G13*H13*F!$B$98,IF(I13=99%,F13*G13*H13*F!$B$99,IF(I13&gt;99%,F13*G13*H13*F!$B$100,))))))))))))))))))))))))))))))))))))))))))))))))))))))))+IF(M13&lt;30%,0,IF(M13&lt;35%,J13*K13*L13*F!$B$33,IF(M13&lt;40%,J13*K13*L13*F!$B$38,IF(M13&lt;45%,J13*K13*L13*F!$B$43,IF(M13&lt;50%,J13*K13*L13*F!$B$48,IF(M13=50%,J13*K13*L13*F!$B$50,IF(M13=51%,J13*K13*L13*F!$B$51,IF(M13=52%,J13*K13*L13*F!$B$52,IF(M13=53%,J13*K13*L13*F!$B$53,IF(M13=54%,J13*K13*L13*F!$B$54,IF(M13=55%,J13*K13*L13*F!$B$55,IF(M13=56%,J13*K13*L13*F!$B$56,IF(M13=57%,J13*K13*L13*F!$B$57,IF(M13=58%,J13*K13*L13*F!$B$58,IF(M13=59%,J13*K13*L13*F!$B$59,IF(M13=60%,J13*K13*L13*F!$B$60,IF(M13=61%,J13*K13*L13*F!$B$61,IF(M13=62%,J13*K13*L13*F!$B$62,IF(M13=63%,J13*K13*L13*F!$B$63,IF(M13=64%,J13*K13*L13*F!$B$64,IF(M13=65%,J13*K13*L13*F!$B$65,IF(M13=66%,J13*K13*L13*F!$B$66,IF(M13=67%,J13*K13*L13*F!$B$67,IF(M13=68%,J13*K13*L13*F!$B$68,IF(M13=69%,J13*K13*L13*F!$B$69,IF(M13=70%,J13*K13*L13*F!$B$70,IF(M13=71%,J13*K13*L13*F!$B$71,IF(M13=72%,J13*K13*L13*F!$B$72,IF(M13=73%,J13*K13*L13*F!$B$73,IF(M13=74%,J13*K13*L13*F!$B$74,IF(M13=75%,J13*K13*L13*F!$B$75,IF(M13=76%,J13*K13*L13*F!$B$76,IF(M13=77%,J13*K13*L13*F!$B$77,IF(M13=78%,J13*K13*L13*F!$B$78,IF(M13=79%,J13*K13*L13*F!$B$79,IF(M13=80%,J13*K13*L13*F!$B$80,IF(M13=81%,J13*K13*L13*F!$B$81,IF(M13=82%,J13*K13*L13*F!$B$82,IF(M13=83%,J13*K13*L13*F!$B$83,IF(M13=84%,J13*K13*L13*F!$B$84,IF(M13=85%,J13*K13*L13*F!$B$85,IF(M13=86%,J13*K13*L13*F!$B$86,IF(M13=87%,J13*K13*L13*F!$B$87,IF(M13=88%,J13*K13*L13*F!$B$88,IF(M13=89%,J13*K13*L13*F!$B$89,IF(M13=90%,J13*K13*L13*F!$B$90,IF(M13=91%,J13*K13*L13*F!$B$91,IF(M13=92%,J13*K13*L13*F!$B$92,IF(M13=93%,J13*K13*L13*F!$B$93,IF(M13=94%,J13*K13*L13*F!$B$94,IF(M13=95%,J13*K13*L13*F!$B$95,IF(M13=96%,J13*K13*L13*F!$B$96,IF(M13=97%,J13*K13*L13*F!$B$97,IF(M13=98%,J13*K13*L13*F!$B$98,IF(M13=99%,J13*K13*L13*F!$B$99,IF(M13&gt;99%,J13*K13*L13*F!$B$100,))))))))))))))))))))))))))))))))))))))))))))))))))))))))+IF(Q13&lt;30%,0,IF(Q13&lt;35%,N13*O13*P13*F!$B$33,IF(Q13&lt;40%,N13*O13*P13*F!$B$38,IF(Q13&lt;45%,N13*O13*P13*F!$B$43,IF(Q13&lt;50%,N13*O13*P13*F!$B$48,IF(Q13=50%,N13*O13*P13*F!$B$50,IF(Q13=51%,N13*O13*P13*F!$B$51,IF(Q13=52%,N13*O13*P13*F!$B$52,IF(Q13=53%,N13*O13*P13*F!$B$53,IF(Q13=54%,N13*O13*P13*F!$B$54,IF(Q13=55%,N13*O13*P13*F!$B$55,IF(Q13=56%,N13*O13*P13*F!$B$56,IF(Q13=57%,N13*O13*P13*F!$B$57,IF(Q13=58%,N13*O13*P13*F!$B$58,IF(Q13=59%,N13*O13*P13*F!$B$59,IF(Q13=60%,N13*O13*P13*F!$B$60,IF(Q13=61%,N13*O13*P13*F!$B$61,IF(Q13=62%,N13*O13*P13*F!$B$62,IF(Q13=63%,N13*O13*P13*F!$B$63,IF(Q13=64%,N13*O13*P13*F!$B$64,IF(Q13=65%,N13*O13*P13*F!$B$65,IF(Q13=66%,N13*O13*P13*F!$B$66,IF(Q13=67%,N13*O13*P13*F!$B$67,IF(Q13=68%,N13*O13*P13*F!$B$68,IF(Q13=69%,N13*O13*P13*F!$B$69,IF(Q13=70%,N13*O13*P13*F!$B$70,IF(Q13=71%,N13*O13*P13*F!$B$71,IF(Q13=72%,N13*O13*P13*F!$B$72,IF(Q13=73%,N13*O13*P13*F!$B$73,IF(Q13=74%,N13*O13*P13*F!$B$74,IF(Q13=75%,N13*O13*P13*F!$B$75,IF(Q13=76%,N13*O13*P13*F!$B$76,IF(Q13=77%,N13*O13*P13*F!$B$77,IF(Q13=78%,N13*O13*P13*F!$B$78,IF(Q13=79%,N13*O13*P13*F!$B$79,IF(Q13=80%,N13*O13*P13*F!$B$80,IF(Q13=81%,N13*O13*P13*F!$B$81,IF(Q13=82%,N13*O13*P13*F!$B$82,IF(Q13=83%,N13*O13*P13*F!$B$83,IF(Q13=84%,N13*O13*P13*F!$B$84,IF(Q13=85%,N13*O13*P13*F!$B$85,IF(Q13=86%,N13*O13*P13*F!$B$86,IF(Q13=87%,N13*O13*P13*F!$B$87,IF(Q13=88%,N13*O13*P13*F!$B$88,IF(Q13=89%,N13*O13*P13*F!$B$89,IF(Q13=90%,N13*O13*P13*F!$B$90,IF(Q13=91%,N13*O13*P13*F!$B$91,IF(Q13=92%,N13*O13*P13*F!$B$92,IF(Q13=93%,N13*O13*P13*F!$B$93,IF(Q13=94%,N13*O13*P13*F!$B$94,IF(Q13=95%,N13*O13*P13*F!$B$95,IF(Q13=96%,N13*O13*P13*F!$B$96,IF(Q13=97%,N13*O13*P13*F!$B$97,IF(Q13=98%,N13*O13*P13*F!$B$98,IF(Q13=99%,N13*O13*P13*F!$B$99,IF(Q13&gt;99%,N13*O13*P13*F!$B$100,))))))))))))))))))))))))))))))))))))))))))))))))))))))))+IF(U13&lt;30%,0,IF(U13&lt;35%,R13*S13*T13*F!$B$33,IF(U13&lt;40%,R13*S13*T13*F!$B$38,IF(U13&lt;45%,R13*S13*T13*F!$B$43,IF(U13&lt;50%,R13*S13*T13*F!$B$48,IF(U13=50%,R13*S13*T13*F!$B$50,IF(U13=51%,R13*S13*T13*F!$B$51,IF(U13=52%,R13*S13*T13*F!$B$52,IF(U13=53%,R13*S13*T13*F!$B$53,IF(U13=54%,R13*S13*T13*F!$B$54,IF(U13=55%,R13*S13*T13*F!$B$55,IF(U13=56%,R13*S13*T13*F!$B$56,IF(U13=57%,R13*S13*T13*F!$B$57,IF(U13=58%,R13*S13*T13*F!$B$58,IF(U13=59%,R13*S13*T13*F!$B$59,IF(U13=60%,R13*S13*T13*F!$B$60,IF(U13=61%,R13*S13*T13*F!$B$61,IF(U13=62%,R13*S13*T13*F!$B$62,IF(U13=63%,R13*S13*T13*F!$B$63,IF(U13=64%,R13*S13*T13*F!$B$64,IF(U13=65%,R13*S13*T13*F!$B$65,IF(U13=66%,R13*S13*T13*F!$B$66,IF(U13=67%,R13*S13*T13*F!$B$67,IF(U13=68%,R13*S13*T13*F!$B$68,IF(U13=69%,R13*S13*T13*F!$B$69,IF(U13=70%,R13*S13*T13*F!$B$70,IF(U13=71%,R13*S13*T13*F!$B$71,IF(U13=72%,R13*S13*T13*F!$B$72,IF(U13=73%,R13*S13*T13*F!$B$73,IF(U13=74%,R13*S13*T13*F!$B$74,IF(U13=75%,R13*S13*T13*F!$B$75,IF(U13=76%,R13*S13*T13*F!$B$76,IF(U13=77%,R13*S13*T13*F!$B$77,IF(U13=78%,R13*S13*T13*F!$B$78,IF(U13=79%,R13*S13*T13*F!$B$79,IF(U13=80%,R13*S13*T13*F!$B$80,IF(U13=81%,R13*S13*T13*F!$B$81,IF(U13=82%,R13*S13*T13*F!$B$82,IF(U13=83%,R13*S13*T13*F!$B$83,IF(U13=84%,R13*S13*T13*F!$B$84,IF(U13=85%,R13*S13*T13*F!$B$85,IF(U13=86%,R13*S13*T13*F!$B$86,IF(U13=87%,R13*S13*T13*F!$B$87,IF(U13=88%,R13*S13*T13*F!$B$88,IF(U13=89%,R13*S13*T13*F!$B$89,IF(U13=90%,R13*S13*T13*F!$B$90,IF(U13=91%,R13*S13*T13*F!$B$91,IF(U13=92%,R13*S13*T13*F!$B$92,IF(U13=93%,R13*S13*T13*F!$B$93,IF(U13=94%,R13*S13*T13*F!$B$94,IF(U13=95%,R13*S13*T13*F!$B$95,IF(U13=96%,R13*S13*T13*F!$B$96,IF(U13=97%,R13*S13*T13*F!$B$97,IF(U13=98%,R13*S13*T13*F!$B$98,IF(U13=99%,R13*S13*T13*F!$B$99,IF(U13&gt;99%,R13*S13*T13*F!$B$100)))))))))))))))))))))))))))))))))))))))))))))))))))))))))*IF(ISNUMBER(E13),E13,1)*IF(ISNUMBER(D13),D13,1)</f>
        <v>391.75</v>
      </c>
      <c r="AA13" s="69">
        <f t="shared" si="10"/>
        <v>31</v>
      </c>
      <c r="AB13" s="70">
        <f t="shared" si="11"/>
        <v>7.9499999999999993</v>
      </c>
      <c r="AF13" s="106"/>
      <c r="AG13" s="111"/>
      <c r="AH13" s="86"/>
      <c r="AI13" s="107"/>
      <c r="AJ13" s="107"/>
      <c r="AK13" s="112"/>
      <c r="AL13" s="107"/>
      <c r="AM13" s="107"/>
      <c r="AN13" s="107"/>
      <c r="AO13" s="112"/>
      <c r="AP13" s="107"/>
      <c r="AQ13" s="108"/>
      <c r="AR13" s="109"/>
      <c r="AS13" s="113"/>
      <c r="AT13" s="54"/>
    </row>
    <row r="14" spans="1:46" ht="15.75" thickBot="1" x14ac:dyDescent="0.3">
      <c r="A14" s="325"/>
      <c r="B14" s="183" t="s">
        <v>14</v>
      </c>
      <c r="C14" s="190" t="s">
        <v>76</v>
      </c>
      <c r="D14" s="167">
        <v>0.3</v>
      </c>
      <c r="E14" s="284">
        <v>5</v>
      </c>
      <c r="F14" s="310">
        <f>IF(I14&lt;&gt;0,(IFERROR(IF($Y14&gt;50,MROUND($Y14*I14,2.5),IF($Y14&lt;15,MROUND($Y14*I14,0.1),MROUND($Y14*I14,1))),)),"")</f>
        <v>10</v>
      </c>
      <c r="G14" s="188">
        <v>6</v>
      </c>
      <c r="H14" s="188">
        <v>1</v>
      </c>
      <c r="I14" s="189">
        <v>0.5</v>
      </c>
      <c r="J14" s="310">
        <f>IF(M14&lt;&gt;0,(IFERROR(IF($Y14&gt;50,MROUND($Y14*M14,2.5),IF($Y14&lt;15,MROUND($Y14*M14,0.1),MROUND($Y14*M14,1))),)),"")</f>
        <v>13</v>
      </c>
      <c r="K14" s="188">
        <v>6</v>
      </c>
      <c r="L14" s="188">
        <v>4</v>
      </c>
      <c r="M14" s="189">
        <v>0.63</v>
      </c>
      <c r="N14" s="310" t="str">
        <f>IF(Q14&lt;&gt;0,(IFERROR(IF($Y14&gt;50,MROUND($Y14*Q14,2.5),IF($Y14&lt;15,MROUND($Y14*Q14,0.1),MROUND($Y14*Q14,1))),)),"")</f>
        <v/>
      </c>
      <c r="O14" s="188"/>
      <c r="P14" s="188"/>
      <c r="Q14" s="189">
        <v>0</v>
      </c>
      <c r="R14" s="310" t="str">
        <f>IF(U14&lt;&gt;0,(IFERROR(IF($Y14&gt;50,MROUND($Y14*U14,2.5),IF($Y14&lt;15,MROUND($Y14*U14,0.1),MROUND($Y14*U14,1))),)),"")</f>
        <v/>
      </c>
      <c r="S14" s="188"/>
      <c r="T14" s="188"/>
      <c r="U14" s="189">
        <v>0</v>
      </c>
      <c r="V14" s="101">
        <f>(IF(ISNUMBER(F14),F14,1)*G14*H14+IF(ISNUMBER(J14),J14,1)*K14*L14+IF(ISNUMBER(N14),N14,1)*O14*P14+IF(ISNUMBER(R14),R14,1)*S14*T14)*IF(ISNUMBER(E14),E14,1)</f>
        <v>1860</v>
      </c>
      <c r="W14" s="102">
        <f t="shared" si="12"/>
        <v>62</v>
      </c>
      <c r="X14" s="114">
        <f t="shared" si="13"/>
        <v>0.62</v>
      </c>
      <c r="Y14" s="290">
        <v>20</v>
      </c>
      <c r="Z14" s="20">
        <f>(IF(I14&lt;30%,0,IF(I14&lt;35%,F14*G14*H14*F!$B$33,IF(I14&lt;40%,F14*G14*H14*F!$B$38,IF(I14&lt;45%,F14*G14*H14*F!$B$43,IF(I14&lt;50%,F14*G14*H14*F!$B$48,IF(I14=50%,F14*G14*H14*F!$B$50,IF(I14=51%,F14*G14*H14*F!$B$51,IF(I14=52%,F14*G14*H14*F!$B$52,IF(I14=53%,F14*G14*H14*F!$B$53,IF(I14=54%,F14*G14*H14*F!$B$54,IF(I14=55%,F14*G14*H14*F!$B$55,IF(I14=56%,F14*G14*H14*F!$B$56,IF(I14=57%,F14*G14*H14*F!$B$57,IF(I14=58%,F14*G14*H14*F!$B$58,IF(I14=59%,F14*G14*H14*F!$B$59,IF(I14=60%,F14*G14*H14*F!$B$60,IF(I14=61%,F14*G14*H14*F!$B$61,IF(I14=62%,F14*G14*H14*F!$B$62,IF(I14=63%,F14*G14*H14*F!$B$63,IF(I14=64%,F14*G14*H14*F!$B$64,IF(I14=65%,F14*G14*H14*F!$B$65,IF(I14=66%,F14*G14*H14*F!$B$66,IF(I14=67%,F14*G14*H14*F!$B$67,IF(I14=68%,F14*G14*H14*F!$B$68,IF(I14=69%,F14*G14*H14*F!$B$69,IF(I14=70%,F14*G14*H14*F!$B$70,IF(I14=71%,F14*G14*H14*F!$B$71,IF(I14=72%,F14*G14*H14*F!$B$72,IF(I14=73%,F14*G14*H14*F!$B$73,IF(I14=74%,F14*G14*H14*F!$B$74,IF(I14=75%,F14*G14*H14*F!$B$75,IF(I14=76%,F14*G14*H14*F!$B$76,IF(I14=77%,F14*G14*H14*F!$B$77,IF(I14=78%,F14*G14*H14*F!$B$78,IF(I14=79%,F14*G14*H14*F!$B$79,IF(I14=80%,F14*G14*H14*F!$B$80,IF(I14=81%,F14*G14*H14*F!$B$81,IF(I14=82%,F14*G14*H14*F!$B$82,IF(I14=83%,F14*G14*H14*F!$B$83,IF(I14=84%,F14*G14*H14*F!$B$84,IF(I14=85%,F14*G14*H14*F!$B$85,IF(I14=86%,F14*G14*H14*F!$B$86,IF(I14=87%,F14*G14*H14*F!$B$87,IF(I14=88%,F14*G14*H14*F!$B$88,IF(I14=89%,F14*G14*H14*F!$B$89,IF(I14=90%,F14*G14*H14*F!$B$90,IF(I14=91%,F14*G14*H14*F!$B$91,IF(I14=92%,F14*G14*H14*F!$B$92,IF(I14=93%,F14*G14*H14*F!$B$93,IF(I14=94%,F14*G14*H14*F!$B$94,IF(I14=95%,F14*G14*H14*F!$B$95,IF(I14=96%,F14*G14*H14*F!$B$96,IF(I14=97%,F14*G14*H14*F!$B$97,IF(I14=98%,F14*G14*H14*F!$B$98,IF(I14=99%,F14*G14*H14*F!$B$99,IF(I14&gt;99%,F14*G14*H14*F!$B$100,))))))))))))))))))))))))))))))))))))))))))))))))))))))))+IF(M14&lt;30%,0,IF(M14&lt;35%,J14*K14*L14*F!$B$33,IF(M14&lt;40%,J14*K14*L14*F!$B$38,IF(M14&lt;45%,J14*K14*L14*F!$B$43,IF(M14&lt;50%,J14*K14*L14*F!$B$48,IF(M14=50%,J14*K14*L14*F!$B$50,IF(M14=51%,J14*K14*L14*F!$B$51,IF(M14=52%,J14*K14*L14*F!$B$52,IF(M14=53%,J14*K14*L14*F!$B$53,IF(M14=54%,J14*K14*L14*F!$B$54,IF(M14=55%,J14*K14*L14*F!$B$55,IF(M14=56%,J14*K14*L14*F!$B$56,IF(M14=57%,J14*K14*L14*F!$B$57,IF(M14=58%,J14*K14*L14*F!$B$58,IF(M14=59%,J14*K14*L14*F!$B$59,IF(M14=60%,J14*K14*L14*F!$B$60,IF(M14=61%,J14*K14*L14*F!$B$61,IF(M14=62%,J14*K14*L14*F!$B$62,IF(M14=63%,J14*K14*L14*F!$B$63,IF(M14=64%,J14*K14*L14*F!$B$64,IF(M14=65%,J14*K14*L14*F!$B$65,IF(M14=66%,J14*K14*L14*F!$B$66,IF(M14=67%,J14*K14*L14*F!$B$67,IF(M14=68%,J14*K14*L14*F!$B$68,IF(M14=69%,J14*K14*L14*F!$B$69,IF(M14=70%,J14*K14*L14*F!$B$70,IF(M14=71%,J14*K14*L14*F!$B$71,IF(M14=72%,J14*K14*L14*F!$B$72,IF(M14=73%,J14*K14*L14*F!$B$73,IF(M14=74%,J14*K14*L14*F!$B$74,IF(M14=75%,J14*K14*L14*F!$B$75,IF(M14=76%,J14*K14*L14*F!$B$76,IF(M14=77%,J14*K14*L14*F!$B$77,IF(M14=78%,J14*K14*L14*F!$B$78,IF(M14=79%,J14*K14*L14*F!$B$79,IF(M14=80%,J14*K14*L14*F!$B$80,IF(M14=81%,J14*K14*L14*F!$B$81,IF(M14=82%,J14*K14*L14*F!$B$82,IF(M14=83%,J14*K14*L14*F!$B$83,IF(M14=84%,J14*K14*L14*F!$B$84,IF(M14=85%,J14*K14*L14*F!$B$85,IF(M14=86%,J14*K14*L14*F!$B$86,IF(M14=87%,J14*K14*L14*F!$B$87,IF(M14=88%,J14*K14*L14*F!$B$88,IF(M14=89%,J14*K14*L14*F!$B$89,IF(M14=90%,J14*K14*L14*F!$B$90,IF(M14=91%,J14*K14*L14*F!$B$91,IF(M14=92%,J14*K14*L14*F!$B$92,IF(M14=93%,J14*K14*L14*F!$B$93,IF(M14=94%,J14*K14*L14*F!$B$94,IF(M14=95%,J14*K14*L14*F!$B$95,IF(M14=96%,J14*K14*L14*F!$B$96,IF(M14=97%,J14*K14*L14*F!$B$97,IF(M14=98%,J14*K14*L14*F!$B$98,IF(M14=99%,J14*K14*L14*F!$B$99,IF(M14&gt;99%,J14*K14*L14*F!$B$100,))))))))))))))))))))))))))))))))))))))))))))))))))))))))+IF(Q14&lt;30%,0,IF(Q14&lt;35%,N14*O14*P14*F!$B$33,IF(Q14&lt;40%,N14*O14*P14*F!$B$38,IF(Q14&lt;45%,N14*O14*P14*F!$B$43,IF(Q14&lt;50%,N14*O14*P14*F!$B$48,IF(Q14=50%,N14*O14*P14*F!$B$50,IF(Q14=51%,N14*O14*P14*F!$B$51,IF(Q14=52%,N14*O14*P14*F!$B$52,IF(Q14=53%,N14*O14*P14*F!$B$53,IF(Q14=54%,N14*O14*P14*F!$B$54,IF(Q14=55%,N14*O14*P14*F!$B$55,IF(Q14=56%,N14*O14*P14*F!$B$56,IF(Q14=57%,N14*O14*P14*F!$B$57,IF(Q14=58%,N14*O14*P14*F!$B$58,IF(Q14=59%,N14*O14*P14*F!$B$59,IF(Q14=60%,N14*O14*P14*F!$B$60,IF(Q14=61%,N14*O14*P14*F!$B$61,IF(Q14=62%,N14*O14*P14*F!$B$62,IF(Q14=63%,N14*O14*P14*F!$B$63,IF(Q14=64%,N14*O14*P14*F!$B$64,IF(Q14=65%,N14*O14*P14*F!$B$65,IF(Q14=66%,N14*O14*P14*F!$B$66,IF(Q14=67%,N14*O14*P14*F!$B$67,IF(Q14=68%,N14*O14*P14*F!$B$68,IF(Q14=69%,N14*O14*P14*F!$B$69,IF(Q14=70%,N14*O14*P14*F!$B$70,IF(Q14=71%,N14*O14*P14*F!$B$71,IF(Q14=72%,N14*O14*P14*F!$B$72,IF(Q14=73%,N14*O14*P14*F!$B$73,IF(Q14=74%,N14*O14*P14*F!$B$74,IF(Q14=75%,N14*O14*P14*F!$B$75,IF(Q14=76%,N14*O14*P14*F!$B$76,IF(Q14=77%,N14*O14*P14*F!$B$77,IF(Q14=78%,N14*O14*P14*F!$B$78,IF(Q14=79%,N14*O14*P14*F!$B$79,IF(Q14=80%,N14*O14*P14*F!$B$80,IF(Q14=81%,N14*O14*P14*F!$B$81,IF(Q14=82%,N14*O14*P14*F!$B$82,IF(Q14=83%,N14*O14*P14*F!$B$83,IF(Q14=84%,N14*O14*P14*F!$B$84,IF(Q14=85%,N14*O14*P14*F!$B$85,IF(Q14=86%,N14*O14*P14*F!$B$86,IF(Q14=87%,N14*O14*P14*F!$B$87,IF(Q14=88%,N14*O14*P14*F!$B$88,IF(Q14=89%,N14*O14*P14*F!$B$89,IF(Q14=90%,N14*O14*P14*F!$B$90,IF(Q14=91%,N14*O14*P14*F!$B$91,IF(Q14=92%,N14*O14*P14*F!$B$92,IF(Q14=93%,N14*O14*P14*F!$B$93,IF(Q14=94%,N14*O14*P14*F!$B$94,IF(Q14=95%,N14*O14*P14*F!$B$95,IF(Q14=96%,N14*O14*P14*F!$B$96,IF(Q14=97%,N14*O14*P14*F!$B$97,IF(Q14=98%,N14*O14*P14*F!$B$98,IF(Q14=99%,N14*O14*P14*F!$B$99,IF(Q14&gt;99%,N14*O14*P14*F!$B$100,))))))))))))))))))))))))))))))))))))))))))))))))))))))))+IF(U14&lt;30%,0,IF(U14&lt;35%,R14*S14*T14*F!$B$33,IF(U14&lt;40%,R14*S14*T14*F!$B$38,IF(U14&lt;45%,R14*S14*T14*F!$B$43,IF(U14&lt;50%,R14*S14*T14*F!$B$48,IF(U14=50%,R14*S14*T14*F!$B$50,IF(U14=51%,R14*S14*T14*F!$B$51,IF(U14=52%,R14*S14*T14*F!$B$52,IF(U14=53%,R14*S14*T14*F!$B$53,IF(U14=54%,R14*S14*T14*F!$B$54,IF(U14=55%,R14*S14*T14*F!$B$55,IF(U14=56%,R14*S14*T14*F!$B$56,IF(U14=57%,R14*S14*T14*F!$B$57,IF(U14=58%,R14*S14*T14*F!$B$58,IF(U14=59%,R14*S14*T14*F!$B$59,IF(U14=60%,R14*S14*T14*F!$B$60,IF(U14=61%,R14*S14*T14*F!$B$61,IF(U14=62%,R14*S14*T14*F!$B$62,IF(U14=63%,R14*S14*T14*F!$B$63,IF(U14=64%,R14*S14*T14*F!$B$64,IF(U14=65%,R14*S14*T14*F!$B$65,IF(U14=66%,R14*S14*T14*F!$B$66,IF(U14=67%,R14*S14*T14*F!$B$67,IF(U14=68%,R14*S14*T14*F!$B$68,IF(U14=69%,R14*S14*T14*F!$B$69,IF(U14=70%,R14*S14*T14*F!$B$70,IF(U14=71%,R14*S14*T14*F!$B$71,IF(U14=72%,R14*S14*T14*F!$B$72,IF(U14=73%,R14*S14*T14*F!$B$73,IF(U14=74%,R14*S14*T14*F!$B$74,IF(U14=75%,R14*S14*T14*F!$B$75,IF(U14=76%,R14*S14*T14*F!$B$76,IF(U14=77%,R14*S14*T14*F!$B$77,IF(U14=78%,R14*S14*T14*F!$B$78,IF(U14=79%,R14*S14*T14*F!$B$79,IF(U14=80%,R14*S14*T14*F!$B$80,IF(U14=81%,R14*S14*T14*F!$B$81,IF(U14=82%,R14*S14*T14*F!$B$82,IF(U14=83%,R14*S14*T14*F!$B$83,IF(U14=84%,R14*S14*T14*F!$B$84,IF(U14=85%,R14*S14*T14*F!$B$85,IF(U14=86%,R14*S14*T14*F!$B$86,IF(U14=87%,R14*S14*T14*F!$B$87,IF(U14=88%,R14*S14*T14*F!$B$88,IF(U14=89%,R14*S14*T14*F!$B$89,IF(U14=90%,R14*S14*T14*F!$B$90,IF(U14=91%,R14*S14*T14*F!$B$91,IF(U14=92%,R14*S14*T14*F!$B$92,IF(U14=93%,R14*S14*T14*F!$B$93,IF(U14=94%,R14*S14*T14*F!$B$94,IF(U14=95%,R14*S14*T14*F!$B$95,IF(U14=96%,R14*S14*T14*F!$B$96,IF(U14=97%,R14*S14*T14*F!$B$97,IF(U14=98%,R14*S14*T14*F!$B$98,IF(U14=99%,R14*S14*T14*F!$B$99,IF(U14&gt;99%,R14*S14*T14*F!$B$100)))))))))))))))))))))))))))))))))))))))))))))))))))))))))*IF(ISNUMBER(E14),E14,1)*IF(ISNUMBER(D14),D14,1)</f>
        <v>396</v>
      </c>
      <c r="AA14" s="104">
        <f t="shared" si="10"/>
        <v>30</v>
      </c>
      <c r="AB14" s="105">
        <f t="shared" si="11"/>
        <v>6.6000000000000005</v>
      </c>
      <c r="AF14" s="53"/>
      <c r="AG14" s="54"/>
      <c r="AH14" s="107"/>
      <c r="AI14" s="107"/>
      <c r="AJ14" s="107"/>
      <c r="AK14" s="107"/>
      <c r="AL14" s="107"/>
      <c r="AM14" s="107"/>
      <c r="AN14" s="107"/>
      <c r="AO14" s="107"/>
      <c r="AP14" s="107"/>
      <c r="AQ14" s="108"/>
      <c r="AR14" s="109"/>
      <c r="AS14" s="110"/>
      <c r="AT14" s="56"/>
    </row>
    <row r="15" spans="1:46" x14ac:dyDescent="0.25">
      <c r="A15" s="325"/>
      <c r="B15" s="183"/>
      <c r="C15" s="190"/>
      <c r="D15" s="167"/>
      <c r="E15" s="191"/>
      <c r="F15" s="308"/>
      <c r="G15" s="186"/>
      <c r="H15" s="186"/>
      <c r="I15" s="174">
        <f t="shared" ref="I15" si="14">IFERROR(ROUND(F15/$Y15,2),)</f>
        <v>0</v>
      </c>
      <c r="J15" s="308"/>
      <c r="K15" s="186"/>
      <c r="L15" s="186"/>
      <c r="M15" s="174">
        <f t="shared" ref="M15" si="15">IFERROR(ROUND(J15/$Y15,2),)</f>
        <v>0</v>
      </c>
      <c r="N15" s="308"/>
      <c r="O15" s="186"/>
      <c r="P15" s="186"/>
      <c r="Q15" s="174">
        <f t="shared" ref="Q15" si="16">IFERROR(ROUND(N15/$Y15,2),)</f>
        <v>0</v>
      </c>
      <c r="R15" s="308"/>
      <c r="S15" s="186"/>
      <c r="T15" s="186"/>
      <c r="U15" s="174">
        <f t="shared" ref="U15" si="17">IFERROR(ROUND(R15/$Y15,2),)</f>
        <v>0</v>
      </c>
      <c r="V15" s="98">
        <f t="shared" si="9"/>
        <v>0</v>
      </c>
      <c r="W15" s="99">
        <f t="shared" si="12"/>
        <v>0</v>
      </c>
      <c r="X15" s="68">
        <f t="shared" si="13"/>
        <v>0</v>
      </c>
      <c r="Y15" s="203"/>
      <c r="Z15" s="18">
        <f>(IF(I15&lt;30%,0,IF(I15&lt;35%,F15*G15*H15*F!$B$33,IF(I15&lt;40%,F15*G15*H15*F!$B$38,IF(I15&lt;45%,F15*G15*H15*F!$B$43,IF(I15&lt;50%,F15*G15*H15*F!$B$48,IF(I15=50%,F15*G15*H15*F!$B$50,IF(I15=51%,F15*G15*H15*F!$B$51,IF(I15=52%,F15*G15*H15*F!$B$52,IF(I15=53%,F15*G15*H15*F!$B$53,IF(I15=54%,F15*G15*H15*F!$B$54,IF(I15=55%,F15*G15*H15*F!$B$55,IF(I15=56%,F15*G15*H15*F!$B$56,IF(I15=57%,F15*G15*H15*F!$B$57,IF(I15=58%,F15*G15*H15*F!$B$58,IF(I15=59%,F15*G15*H15*F!$B$59,IF(I15=60%,F15*G15*H15*F!$B$60,IF(I15=61%,F15*G15*H15*F!$B$61,IF(I15=62%,F15*G15*H15*F!$B$62,IF(I15=63%,F15*G15*H15*F!$B$63,IF(I15=64%,F15*G15*H15*F!$B$64,IF(I15=65%,F15*G15*H15*F!$B$65,IF(I15=66%,F15*G15*H15*F!$B$66,IF(I15=67%,F15*G15*H15*F!$B$67,IF(I15=68%,F15*G15*H15*F!$B$68,IF(I15=69%,F15*G15*H15*F!$B$69,IF(I15=70%,F15*G15*H15*F!$B$70,IF(I15=71%,F15*G15*H15*F!$B$71,IF(I15=72%,F15*G15*H15*F!$B$72,IF(I15=73%,F15*G15*H15*F!$B$73,IF(I15=74%,F15*G15*H15*F!$B$74,IF(I15=75%,F15*G15*H15*F!$B$75,IF(I15=76%,F15*G15*H15*F!$B$76,IF(I15=77%,F15*G15*H15*F!$B$77,IF(I15=78%,F15*G15*H15*F!$B$78,IF(I15=79%,F15*G15*H15*F!$B$79,IF(I15=80%,F15*G15*H15*F!$B$80,IF(I15=81%,F15*G15*H15*F!$B$81,IF(I15=82%,F15*G15*H15*F!$B$82,IF(I15=83%,F15*G15*H15*F!$B$83,IF(I15=84%,F15*G15*H15*F!$B$84,IF(I15=85%,F15*G15*H15*F!$B$85,IF(I15=86%,F15*G15*H15*F!$B$86,IF(I15=87%,F15*G15*H15*F!$B$87,IF(I15=88%,F15*G15*H15*F!$B$88,IF(I15=89%,F15*G15*H15*F!$B$89,IF(I15=90%,F15*G15*H15*F!$B$90,IF(I15=91%,F15*G15*H15*F!$B$91,IF(I15=92%,F15*G15*H15*F!$B$92,IF(I15=93%,F15*G15*H15*F!$B$93,IF(I15=94%,F15*G15*H15*F!$B$94,IF(I15=95%,F15*G15*H15*F!$B$95,IF(I15=96%,F15*G15*H15*F!$B$96,IF(I15=97%,F15*G15*H15*F!$B$97,IF(I15=98%,F15*G15*H15*F!$B$98,IF(I15=99%,F15*G15*H15*F!$B$99,IF(I15&gt;99%,F15*G15*H15*F!$B$100,))))))))))))))))))))))))))))))))))))))))))))))))))))))))+IF(M15&lt;30%,0,IF(M15&lt;35%,J15*K15*L15*F!$B$33,IF(M15&lt;40%,J15*K15*L15*F!$B$38,IF(M15&lt;45%,J15*K15*L15*F!$B$43,IF(M15&lt;50%,J15*K15*L15*F!$B$48,IF(M15=50%,J15*K15*L15*F!$B$50,IF(M15=51%,J15*K15*L15*F!$B$51,IF(M15=52%,J15*K15*L15*F!$B$52,IF(M15=53%,J15*K15*L15*F!$B$53,IF(M15=54%,J15*K15*L15*F!$B$54,IF(M15=55%,J15*K15*L15*F!$B$55,IF(M15=56%,J15*K15*L15*F!$B$56,IF(M15=57%,J15*K15*L15*F!$B$57,IF(M15=58%,J15*K15*L15*F!$B$58,IF(M15=59%,J15*K15*L15*F!$B$59,IF(M15=60%,J15*K15*L15*F!$B$60,IF(M15=61%,J15*K15*L15*F!$B$61,IF(M15=62%,J15*K15*L15*F!$B$62,IF(M15=63%,J15*K15*L15*F!$B$63,IF(M15=64%,J15*K15*L15*F!$B$64,IF(M15=65%,J15*K15*L15*F!$B$65,IF(M15=66%,J15*K15*L15*F!$B$66,IF(M15=67%,J15*K15*L15*F!$B$67,IF(M15=68%,J15*K15*L15*F!$B$68,IF(M15=69%,J15*K15*L15*F!$B$69,IF(M15=70%,J15*K15*L15*F!$B$70,IF(M15=71%,J15*K15*L15*F!$B$71,IF(M15=72%,J15*K15*L15*F!$B$72,IF(M15=73%,J15*K15*L15*F!$B$73,IF(M15=74%,J15*K15*L15*F!$B$74,IF(M15=75%,J15*K15*L15*F!$B$75,IF(M15=76%,J15*K15*L15*F!$B$76,IF(M15=77%,J15*K15*L15*F!$B$77,IF(M15=78%,J15*K15*L15*F!$B$78,IF(M15=79%,J15*K15*L15*F!$B$79,IF(M15=80%,J15*K15*L15*F!$B$80,IF(M15=81%,J15*K15*L15*F!$B$81,IF(M15=82%,J15*K15*L15*F!$B$82,IF(M15=83%,J15*K15*L15*F!$B$83,IF(M15=84%,J15*K15*L15*F!$B$84,IF(M15=85%,J15*K15*L15*F!$B$85,IF(M15=86%,J15*K15*L15*F!$B$86,IF(M15=87%,J15*K15*L15*F!$B$87,IF(M15=88%,J15*K15*L15*F!$B$88,IF(M15=89%,J15*K15*L15*F!$B$89,IF(M15=90%,J15*K15*L15*F!$B$90,IF(M15=91%,J15*K15*L15*F!$B$91,IF(M15=92%,J15*K15*L15*F!$B$92,IF(M15=93%,J15*K15*L15*F!$B$93,IF(M15=94%,J15*K15*L15*F!$B$94,IF(M15=95%,J15*K15*L15*F!$B$95,IF(M15=96%,J15*K15*L15*F!$B$96,IF(M15=97%,J15*K15*L15*F!$B$97,IF(M15=98%,J15*K15*L15*F!$B$98,IF(M15=99%,J15*K15*L15*F!$B$99,IF(M15&gt;99%,J15*K15*L15*F!$B$100,))))))))))))))))))))))))))))))))))))))))))))))))))))))))+IF(Q15&lt;30%,0,IF(Q15&lt;35%,N15*O15*P15*F!$B$33,IF(Q15&lt;40%,N15*O15*P15*F!$B$38,IF(Q15&lt;45%,N15*O15*P15*F!$B$43,IF(Q15&lt;50%,N15*O15*P15*F!$B$48,IF(Q15=50%,N15*O15*P15*F!$B$50,IF(Q15=51%,N15*O15*P15*F!$B$51,IF(Q15=52%,N15*O15*P15*F!$B$52,IF(Q15=53%,N15*O15*P15*F!$B$53,IF(Q15=54%,N15*O15*P15*F!$B$54,IF(Q15=55%,N15*O15*P15*F!$B$55,IF(Q15=56%,N15*O15*P15*F!$B$56,IF(Q15=57%,N15*O15*P15*F!$B$57,IF(Q15=58%,N15*O15*P15*F!$B$58,IF(Q15=59%,N15*O15*P15*F!$B$59,IF(Q15=60%,N15*O15*P15*F!$B$60,IF(Q15=61%,N15*O15*P15*F!$B$61,IF(Q15=62%,N15*O15*P15*F!$B$62,IF(Q15=63%,N15*O15*P15*F!$B$63,IF(Q15=64%,N15*O15*P15*F!$B$64,IF(Q15=65%,N15*O15*P15*F!$B$65,IF(Q15=66%,N15*O15*P15*F!$B$66,IF(Q15=67%,N15*O15*P15*F!$B$67,IF(Q15=68%,N15*O15*P15*F!$B$68,IF(Q15=69%,N15*O15*P15*F!$B$69,IF(Q15=70%,N15*O15*P15*F!$B$70,IF(Q15=71%,N15*O15*P15*F!$B$71,IF(Q15=72%,N15*O15*P15*F!$B$72,IF(Q15=73%,N15*O15*P15*F!$B$73,IF(Q15=74%,N15*O15*P15*F!$B$74,IF(Q15=75%,N15*O15*P15*F!$B$75,IF(Q15=76%,N15*O15*P15*F!$B$76,IF(Q15=77%,N15*O15*P15*F!$B$77,IF(Q15=78%,N15*O15*P15*F!$B$78,IF(Q15=79%,N15*O15*P15*F!$B$79,IF(Q15=80%,N15*O15*P15*F!$B$80,IF(Q15=81%,N15*O15*P15*F!$B$81,IF(Q15=82%,N15*O15*P15*F!$B$82,IF(Q15=83%,N15*O15*P15*F!$B$83,IF(Q15=84%,N15*O15*P15*F!$B$84,IF(Q15=85%,N15*O15*P15*F!$B$85,IF(Q15=86%,N15*O15*P15*F!$B$86,IF(Q15=87%,N15*O15*P15*F!$B$87,IF(Q15=88%,N15*O15*P15*F!$B$88,IF(Q15=89%,N15*O15*P15*F!$B$89,IF(Q15=90%,N15*O15*P15*F!$B$90,IF(Q15=91%,N15*O15*P15*F!$B$91,IF(Q15=92%,N15*O15*P15*F!$B$92,IF(Q15=93%,N15*O15*P15*F!$B$93,IF(Q15=94%,N15*O15*P15*F!$B$94,IF(Q15=95%,N15*O15*P15*F!$B$95,IF(Q15=96%,N15*O15*P15*F!$B$96,IF(Q15=97%,N15*O15*P15*F!$B$97,IF(Q15=98%,N15*O15*P15*F!$B$98,IF(Q15=99%,N15*O15*P15*F!$B$99,IF(Q15&gt;99%,N15*O15*P15*F!$B$100,))))))))))))))))))))))))))))))))))))))))))))))))))))))))+IF(U15&lt;30%,0,IF(U15&lt;35%,R15*S15*T15*F!$B$33,IF(U15&lt;40%,R15*S15*T15*F!$B$38,IF(U15&lt;45%,R15*S15*T15*F!$B$43,IF(U15&lt;50%,R15*S15*T15*F!$B$48,IF(U15=50%,R15*S15*T15*F!$B$50,IF(U15=51%,R15*S15*T15*F!$B$51,IF(U15=52%,R15*S15*T15*F!$B$52,IF(U15=53%,R15*S15*T15*F!$B$53,IF(U15=54%,R15*S15*T15*F!$B$54,IF(U15=55%,R15*S15*T15*F!$B$55,IF(U15=56%,R15*S15*T15*F!$B$56,IF(U15=57%,R15*S15*T15*F!$B$57,IF(U15=58%,R15*S15*T15*F!$B$58,IF(U15=59%,R15*S15*T15*F!$B$59,IF(U15=60%,R15*S15*T15*F!$B$60,IF(U15=61%,R15*S15*T15*F!$B$61,IF(U15=62%,R15*S15*T15*F!$B$62,IF(U15=63%,R15*S15*T15*F!$B$63,IF(U15=64%,R15*S15*T15*F!$B$64,IF(U15=65%,R15*S15*T15*F!$B$65,IF(U15=66%,R15*S15*T15*F!$B$66,IF(U15=67%,R15*S15*T15*F!$B$67,IF(U15=68%,R15*S15*T15*F!$B$68,IF(U15=69%,R15*S15*T15*F!$B$69,IF(U15=70%,R15*S15*T15*F!$B$70,IF(U15=71%,R15*S15*T15*F!$B$71,IF(U15=72%,R15*S15*T15*F!$B$72,IF(U15=73%,R15*S15*T15*F!$B$73,IF(U15=74%,R15*S15*T15*F!$B$74,IF(U15=75%,R15*S15*T15*F!$B$75,IF(U15=76%,R15*S15*T15*F!$B$76,IF(U15=77%,R15*S15*T15*F!$B$77,IF(U15=78%,R15*S15*T15*F!$B$78,IF(U15=79%,R15*S15*T15*F!$B$79,IF(U15=80%,R15*S15*T15*F!$B$80,IF(U15=81%,R15*S15*T15*F!$B$81,IF(U15=82%,R15*S15*T15*F!$B$82,IF(U15=83%,R15*S15*T15*F!$B$83,IF(U15=84%,R15*S15*T15*F!$B$84,IF(U15=85%,R15*S15*T15*F!$B$85,IF(U15=86%,R15*S15*T15*F!$B$86,IF(U15=87%,R15*S15*T15*F!$B$87,IF(U15=88%,R15*S15*T15*F!$B$88,IF(U15=89%,R15*S15*T15*F!$B$89,IF(U15=90%,R15*S15*T15*F!$B$90,IF(U15=91%,R15*S15*T15*F!$B$91,IF(U15=92%,R15*S15*T15*F!$B$92,IF(U15=93%,R15*S15*T15*F!$B$93,IF(U15=94%,R15*S15*T15*F!$B$94,IF(U15=95%,R15*S15*T15*F!$B$95,IF(U15=96%,R15*S15*T15*F!$B$96,IF(U15=97%,R15*S15*T15*F!$B$97,IF(U15=98%,R15*S15*T15*F!$B$98,IF(U15=99%,R15*S15*T15*F!$B$99,IF(U15&gt;99%,R15*S15*T15*F!$B$100)))))))))))))))))))))))))))))))))))))))))))))))))))))))))*IF(ISNUMBER(E15),E15,1)*IF(ISNUMBER(D15),D15,1)</f>
        <v>0</v>
      </c>
      <c r="AA15" s="69">
        <f t="shared" si="10"/>
        <v>0</v>
      </c>
      <c r="AB15" s="70">
        <f t="shared" si="11"/>
        <v>0</v>
      </c>
      <c r="AF15" s="53"/>
      <c r="AG15" s="54"/>
      <c r="AH15" s="23"/>
      <c r="AI15" s="23"/>
      <c r="AJ15" s="23"/>
      <c r="AK15" s="23"/>
      <c r="AL15" s="23"/>
      <c r="AM15" s="23"/>
      <c r="AN15" s="23"/>
      <c r="AO15" s="23"/>
      <c r="AP15" s="23"/>
      <c r="AQ15" s="115"/>
      <c r="AR15" s="23"/>
      <c r="AS15" s="110"/>
      <c r="AT15" s="115"/>
    </row>
    <row r="16" spans="1:46" ht="15.75" thickBot="1" x14ac:dyDescent="0.3">
      <c r="A16" s="326"/>
      <c r="B16" s="219"/>
      <c r="C16" s="228"/>
      <c r="D16" s="299">
        <f>ROUND(IFERROR((D10*(G10*H10+K10*L10+O10*P10+S10*T10)+D11*(G11*H11+K11*L11+O11*P11+S11*T11)+D12*(G12*H12+K12*L12+O12*P12+S12*T12)+D13*(G13*H13+K13*L13+O13*P13+S13*T13)+D14*(G14*H14+K14*L14+O14*P14+S14*T14)+D15*(G15*H15+K15*L15+O15*P15+S15*T15))/((G10*H10+K10*L10+O10*P10+S10*T10)+(G11*H11+K11*L11+O11*P11+S11*T11)+(G12*H12+K12*L12+O12*P12+S12*T12)+(G13*H13+K13*L13+O13*P13+S13*T13)+(G14*H14+K14*L14+O14*P14+S14*T14)+(G15*H15+K15*L15+O15*P15+S15*T15)),0),2)</f>
        <v>0.69</v>
      </c>
      <c r="E16" s="222"/>
      <c r="F16" s="311"/>
      <c r="G16" s="229"/>
      <c r="H16" s="229"/>
      <c r="I16" s="225"/>
      <c r="J16" s="311"/>
      <c r="K16" s="229"/>
      <c r="L16" s="229"/>
      <c r="M16" s="225"/>
      <c r="N16" s="311"/>
      <c r="O16" s="229"/>
      <c r="P16" s="229"/>
      <c r="Q16" s="225"/>
      <c r="R16" s="311"/>
      <c r="S16" s="229"/>
      <c r="T16" s="229"/>
      <c r="U16" s="225"/>
      <c r="V16" s="79">
        <f>SUM(V10:V15)</f>
        <v>9727.5</v>
      </c>
      <c r="W16" s="21">
        <f>IFERROR(V16/AA16,0)</f>
        <v>76.594488188976385</v>
      </c>
      <c r="X16" s="80">
        <f>ROUND(IFERROR(((I10*G10*H10+M10*K10*L10+Q10*O10*P10+U10*S10*T10)+(I11*G11*H11+M11*K11*L11+Q11*O11*P11+U11*S11*T11)+(I12*G12*H12+M12*K12*L12+Q12*O12*P12+U12*S12*T12)+(I13*G13*H13+M13*K13*L13+Q13*O13*P13+U13*S13*T13)+(I14*G14*H14+M14*K14*L14+Q14*O14*P14+U14*S14*T14)+(I15*G15*H15+M15*K15*L15+Q15*O15*P15+U15*S15*T15))/((G10*H10+K10*L10+O10*P10+S10*T10)+(G11*H11+K11*L11+O11*P11+S11*T11)+(G12*H12+K12*L12+O12*P12+S12*T12)+(G13*H13+K13*L13+O13*P13+S13*T13)+(G14*H14+K14*L14+O14*P14+S14*T14)+(G15*H15+K15*L15+O15*P15+S15*T15)),0),3)</f>
        <v>0.60399999999999998</v>
      </c>
      <c r="Y16" s="81"/>
      <c r="Z16" s="21">
        <f>SUM(Z10:Z15)</f>
        <v>5630.4750000000004</v>
      </c>
      <c r="AA16" s="82">
        <f>SUM(AA10:AA15)</f>
        <v>127</v>
      </c>
      <c r="AB16" s="83">
        <f>IF(SUM(AB10:AB15)=0,TIME(,0,),TIME(,SUM(AB10:AB15)+30,))</f>
        <v>9.5833333333333326E-2</v>
      </c>
      <c r="AF16" s="116"/>
      <c r="AG16" s="117"/>
      <c r="AH16" s="118"/>
      <c r="AI16" s="119"/>
      <c r="AJ16" s="119"/>
      <c r="AK16" s="118"/>
      <c r="AL16" s="119"/>
      <c r="AM16" s="119"/>
      <c r="AN16" s="118"/>
      <c r="AO16" s="119"/>
      <c r="AP16" s="119"/>
      <c r="AQ16" s="108"/>
      <c r="AR16" s="109"/>
      <c r="AS16" s="110"/>
      <c r="AT16" s="54"/>
    </row>
    <row r="17" spans="1:46" x14ac:dyDescent="0.25">
      <c r="A17" s="318">
        <f>A18</f>
        <v>42208</v>
      </c>
      <c r="B17" s="192" t="s">
        <v>14</v>
      </c>
      <c r="C17" s="193" t="s">
        <v>77</v>
      </c>
      <c r="D17" s="160">
        <v>1.3</v>
      </c>
      <c r="E17" s="194"/>
      <c r="F17" s="302">
        <f>IF(I17&lt;&gt;0,(IFERROR(IF($Y17&gt;50,MROUND($Y17*I17,2.5),IF($Y17&lt;15,MROUND($Y17*I17,0.1),MROUND($Y17*I17,1))),)),"")</f>
        <v>120</v>
      </c>
      <c r="G17" s="162">
        <v>5</v>
      </c>
      <c r="H17" s="162">
        <v>1</v>
      </c>
      <c r="I17" s="163">
        <v>0.5</v>
      </c>
      <c r="J17" s="302">
        <f>IF(M17&lt;&gt;0,(IFERROR(IF($Y17&gt;50,MROUND($Y17*M17,2.5),IF($Y17&lt;15,MROUND($Y17*M17,0.1),MROUND($Y17*M17,1))),)),"")</f>
        <v>150</v>
      </c>
      <c r="K17" s="162">
        <v>4</v>
      </c>
      <c r="L17" s="162">
        <v>1</v>
      </c>
      <c r="M17" s="163">
        <v>0.62</v>
      </c>
      <c r="N17" s="302">
        <f>IF(Q17&lt;&gt;0,(IFERROR(IF($Y17&gt;50,MROUND($Y17*Q17,2.5),IF($Y17&lt;15,MROUND($Y17*Q17,0.1),MROUND($Y17*Q17,1))),)),"")</f>
        <v>172.5</v>
      </c>
      <c r="O17" s="162">
        <v>3</v>
      </c>
      <c r="P17" s="162">
        <v>4</v>
      </c>
      <c r="Q17" s="163">
        <v>0.72</v>
      </c>
      <c r="R17" s="302">
        <f>IF(U17&lt;&gt;0,(IFERROR(IF($Y17&gt;50,MROUND($Y17*U17,2.5),IF($Y17&lt;15,MROUND($Y17*U17,0.1),MROUND($Y17*U17,1))),)),"")</f>
        <v>192.5</v>
      </c>
      <c r="S17" s="162">
        <v>1</v>
      </c>
      <c r="T17" s="162">
        <v>3</v>
      </c>
      <c r="U17" s="164">
        <v>0.8</v>
      </c>
      <c r="V17" s="120">
        <f t="shared" si="9"/>
        <v>3847.5</v>
      </c>
      <c r="W17" s="48">
        <f>IFERROR((IF(ISNUMBER(F17),F17,1)*G17*H17+IF(ISNUMBER(J17),J17,1)*K17*L17+IF(ISNUMBER(N17),N17,1)*O17*P17+IF(ISNUMBER(R17),R17,1)*S17*T17)*IF(ISNUMBER(E17),E17,1)/(G17*H17+K17*L17+O17*P17+S17*T17),0)</f>
        <v>160.3125</v>
      </c>
      <c r="X17" s="49">
        <f>ROUND(IFERROR((W17/(Y17*IF(ISNUMBER(E17),E17,1))),0),2)</f>
        <v>0.67</v>
      </c>
      <c r="Y17" s="289">
        <v>240</v>
      </c>
      <c r="Z17" s="16">
        <f>(IF(I17&lt;30%,0,IF(I17&lt;35%,F17*G17*H17*F!$B$33,IF(I17&lt;40%,F17*G17*H17*F!$B$38,IF(I17&lt;45%,F17*G17*H17*F!$B$43,IF(I17&lt;50%,F17*G17*H17*F!$B$48,IF(I17=50%,F17*G17*H17*F!$B$50,IF(I17=51%,F17*G17*H17*F!$B$51,IF(I17=52%,F17*G17*H17*F!$B$52,IF(I17=53%,F17*G17*H17*F!$B$53,IF(I17=54%,F17*G17*H17*F!$B$54,IF(I17=55%,F17*G17*H17*F!$B$55,IF(I17=56%,F17*G17*H17*F!$B$56,IF(I17=57%,F17*G17*H17*F!$B$57,IF(I17=58%,F17*G17*H17*F!$B$58,IF(I17=59%,F17*G17*H17*F!$B$59,IF(I17=60%,F17*G17*H17*F!$B$60,IF(I17=61%,F17*G17*H17*F!$B$61,IF(I17=62%,F17*G17*H17*F!$B$62,IF(I17=63%,F17*G17*H17*F!$B$63,IF(I17=64%,F17*G17*H17*F!$B$64,IF(I17=65%,F17*G17*H17*F!$B$65,IF(I17=66%,F17*G17*H17*F!$B$66,IF(I17=67%,F17*G17*H17*F!$B$67,IF(I17=68%,F17*G17*H17*F!$B$68,IF(I17=69%,F17*G17*H17*F!$B$69,IF(I17=70%,F17*G17*H17*F!$B$70,IF(I17=71%,F17*G17*H17*F!$B$71,IF(I17=72%,F17*G17*H17*F!$B$72,IF(I17=73%,F17*G17*H17*F!$B$73,IF(I17=74%,F17*G17*H17*F!$B$74,IF(I17=75%,F17*G17*H17*F!$B$75,IF(I17=76%,F17*G17*H17*F!$B$76,IF(I17=77%,F17*G17*H17*F!$B$77,IF(I17=78%,F17*G17*H17*F!$B$78,IF(I17=79%,F17*G17*H17*F!$B$79,IF(I17=80%,F17*G17*H17*F!$B$80,IF(I17=81%,F17*G17*H17*F!$B$81,IF(I17=82%,F17*G17*H17*F!$B$82,IF(I17=83%,F17*G17*H17*F!$B$83,IF(I17=84%,F17*G17*H17*F!$B$84,IF(I17=85%,F17*G17*H17*F!$B$85,IF(I17=86%,F17*G17*H17*F!$B$86,IF(I17=87%,F17*G17*H17*F!$B$87,IF(I17=88%,F17*G17*H17*F!$B$88,IF(I17=89%,F17*G17*H17*F!$B$89,IF(I17=90%,F17*G17*H17*F!$B$90,IF(I17=91%,F17*G17*H17*F!$B$91,IF(I17=92%,F17*G17*H17*F!$B$92,IF(I17=93%,F17*G17*H17*F!$B$93,IF(I17=94%,F17*G17*H17*F!$B$94,IF(I17=95%,F17*G17*H17*F!$B$95,IF(I17=96%,F17*G17*H17*F!$B$96,IF(I17=97%,F17*G17*H17*F!$B$97,IF(I17=98%,F17*G17*H17*F!$B$98,IF(I17=99%,F17*G17*H17*F!$B$99,IF(I17&gt;99%,F17*G17*H17*F!$B$100,))))))))))))))))))))))))))))))))))))))))))))))))))))))))+IF(M17&lt;30%,0,IF(M17&lt;35%,J17*K17*L17*F!$B$33,IF(M17&lt;40%,J17*K17*L17*F!$B$38,IF(M17&lt;45%,J17*K17*L17*F!$B$43,IF(M17&lt;50%,J17*K17*L17*F!$B$48,IF(M17=50%,J17*K17*L17*F!$B$50,IF(M17=51%,J17*K17*L17*F!$B$51,IF(M17=52%,J17*K17*L17*F!$B$52,IF(M17=53%,J17*K17*L17*F!$B$53,IF(M17=54%,J17*K17*L17*F!$B$54,IF(M17=55%,J17*K17*L17*F!$B$55,IF(M17=56%,J17*K17*L17*F!$B$56,IF(M17=57%,J17*K17*L17*F!$B$57,IF(M17=58%,J17*K17*L17*F!$B$58,IF(M17=59%,J17*K17*L17*F!$B$59,IF(M17=60%,J17*K17*L17*F!$B$60,IF(M17=61%,J17*K17*L17*F!$B$61,IF(M17=62%,J17*K17*L17*F!$B$62,IF(M17=63%,J17*K17*L17*F!$B$63,IF(M17=64%,J17*K17*L17*F!$B$64,IF(M17=65%,J17*K17*L17*F!$B$65,IF(M17=66%,J17*K17*L17*F!$B$66,IF(M17=67%,J17*K17*L17*F!$B$67,IF(M17=68%,J17*K17*L17*F!$B$68,IF(M17=69%,J17*K17*L17*F!$B$69,IF(M17=70%,J17*K17*L17*F!$B$70,IF(M17=71%,J17*K17*L17*F!$B$71,IF(M17=72%,J17*K17*L17*F!$B$72,IF(M17=73%,J17*K17*L17*F!$B$73,IF(M17=74%,J17*K17*L17*F!$B$74,IF(M17=75%,J17*K17*L17*F!$B$75,IF(M17=76%,J17*K17*L17*F!$B$76,IF(M17=77%,J17*K17*L17*F!$B$77,IF(M17=78%,J17*K17*L17*F!$B$78,IF(M17=79%,J17*K17*L17*F!$B$79,IF(M17=80%,J17*K17*L17*F!$B$80,IF(M17=81%,J17*K17*L17*F!$B$81,IF(M17=82%,J17*K17*L17*F!$B$82,IF(M17=83%,J17*K17*L17*F!$B$83,IF(M17=84%,J17*K17*L17*F!$B$84,IF(M17=85%,J17*K17*L17*F!$B$85,IF(M17=86%,J17*K17*L17*F!$B$86,IF(M17=87%,J17*K17*L17*F!$B$87,IF(M17=88%,J17*K17*L17*F!$B$88,IF(M17=89%,J17*K17*L17*F!$B$89,IF(M17=90%,J17*K17*L17*F!$B$90,IF(M17=91%,J17*K17*L17*F!$B$91,IF(M17=92%,J17*K17*L17*F!$B$92,IF(M17=93%,J17*K17*L17*F!$B$93,IF(M17=94%,J17*K17*L17*F!$B$94,IF(M17=95%,J17*K17*L17*F!$B$95,IF(M17=96%,J17*K17*L17*F!$B$96,IF(M17=97%,J17*K17*L17*F!$B$97,IF(M17=98%,J17*K17*L17*F!$B$98,IF(M17=99%,J17*K17*L17*F!$B$99,IF(M17&gt;99%,J17*K17*L17*F!$B$100,))))))))))))))))))))))))))))))))))))))))))))))))))))))))+IF(Q17&lt;30%,0,IF(Q17&lt;35%,N17*O17*P17*F!$B$33,IF(Q17&lt;40%,N17*O17*P17*F!$B$38,IF(Q17&lt;45%,N17*O17*P17*F!$B$43,IF(Q17&lt;50%,N17*O17*P17*F!$B$48,IF(Q17=50%,N17*O17*P17*F!$B$50,IF(Q17=51%,N17*O17*P17*F!$B$51,IF(Q17=52%,N17*O17*P17*F!$B$52,IF(Q17=53%,N17*O17*P17*F!$B$53,IF(Q17=54%,N17*O17*P17*F!$B$54,IF(Q17=55%,N17*O17*P17*F!$B$55,IF(Q17=56%,N17*O17*P17*F!$B$56,IF(Q17=57%,N17*O17*P17*F!$B$57,IF(Q17=58%,N17*O17*P17*F!$B$58,IF(Q17=59%,N17*O17*P17*F!$B$59,IF(Q17=60%,N17*O17*P17*F!$B$60,IF(Q17=61%,N17*O17*P17*F!$B$61,IF(Q17=62%,N17*O17*P17*F!$B$62,IF(Q17=63%,N17*O17*P17*F!$B$63,IF(Q17=64%,N17*O17*P17*F!$B$64,IF(Q17=65%,N17*O17*P17*F!$B$65,IF(Q17=66%,N17*O17*P17*F!$B$66,IF(Q17=67%,N17*O17*P17*F!$B$67,IF(Q17=68%,N17*O17*P17*F!$B$68,IF(Q17=69%,N17*O17*P17*F!$B$69,IF(Q17=70%,N17*O17*P17*F!$B$70,IF(Q17=71%,N17*O17*P17*F!$B$71,IF(Q17=72%,N17*O17*P17*F!$B$72,IF(Q17=73%,N17*O17*P17*F!$B$73,IF(Q17=74%,N17*O17*P17*F!$B$74,IF(Q17=75%,N17*O17*P17*F!$B$75,IF(Q17=76%,N17*O17*P17*F!$B$76,IF(Q17=77%,N17*O17*P17*F!$B$77,IF(Q17=78%,N17*O17*P17*F!$B$78,IF(Q17=79%,N17*O17*P17*F!$B$79,IF(Q17=80%,N17*O17*P17*F!$B$80,IF(Q17=81%,N17*O17*P17*F!$B$81,IF(Q17=82%,N17*O17*P17*F!$B$82,IF(Q17=83%,N17*O17*P17*F!$B$83,IF(Q17=84%,N17*O17*P17*F!$B$84,IF(Q17=85%,N17*O17*P17*F!$B$85,IF(Q17=86%,N17*O17*P17*F!$B$86,IF(Q17=87%,N17*O17*P17*F!$B$87,IF(Q17=88%,N17*O17*P17*F!$B$88,IF(Q17=89%,N17*O17*P17*F!$B$89,IF(Q17=90%,N17*O17*P17*F!$B$90,IF(Q17=91%,N17*O17*P17*F!$B$91,IF(Q17=92%,N17*O17*P17*F!$B$92,IF(Q17=93%,N17*O17*P17*F!$B$93,IF(Q17=94%,N17*O17*P17*F!$B$94,IF(Q17=95%,N17*O17*P17*F!$B$95,IF(Q17=96%,N17*O17*P17*F!$B$96,IF(Q17=97%,N17*O17*P17*F!$B$97,IF(Q17=98%,N17*O17*P17*F!$B$98,IF(Q17=99%,N17*O17*P17*F!$B$99,IF(Q17&gt;99%,N17*O17*P17*F!$B$100,))))))))))))))))))))))))))))))))))))))))))))))))))))))))+IF(U17&lt;30%,0,IF(U17&lt;35%,R17*S17*T17*F!$B$33,IF(U17&lt;40%,R17*S17*T17*F!$B$38,IF(U17&lt;45%,R17*S17*T17*F!$B$43,IF(U17&lt;50%,R17*S17*T17*F!$B$48,IF(U17=50%,R17*S17*T17*F!$B$50,IF(U17=51%,R17*S17*T17*F!$B$51,IF(U17=52%,R17*S17*T17*F!$B$52,IF(U17=53%,R17*S17*T17*F!$B$53,IF(U17=54%,R17*S17*T17*F!$B$54,IF(U17=55%,R17*S17*T17*F!$B$55,IF(U17=56%,R17*S17*T17*F!$B$56,IF(U17=57%,R17*S17*T17*F!$B$57,IF(U17=58%,R17*S17*T17*F!$B$58,IF(U17=59%,R17*S17*T17*F!$B$59,IF(U17=60%,R17*S17*T17*F!$B$60,IF(U17=61%,R17*S17*T17*F!$B$61,IF(U17=62%,R17*S17*T17*F!$B$62,IF(U17=63%,R17*S17*T17*F!$B$63,IF(U17=64%,R17*S17*T17*F!$B$64,IF(U17=65%,R17*S17*T17*F!$B$65,IF(U17=66%,R17*S17*T17*F!$B$66,IF(U17=67%,R17*S17*T17*F!$B$67,IF(U17=68%,R17*S17*T17*F!$B$68,IF(U17=69%,R17*S17*T17*F!$B$69,IF(U17=70%,R17*S17*T17*F!$B$70,IF(U17=71%,R17*S17*T17*F!$B$71,IF(U17=72%,R17*S17*T17*F!$B$72,IF(U17=73%,R17*S17*T17*F!$B$73,IF(U17=74%,R17*S17*T17*F!$B$74,IF(U17=75%,R17*S17*T17*F!$B$75,IF(U17=76%,R17*S17*T17*F!$B$76,IF(U17=77%,R17*S17*T17*F!$B$77,IF(U17=78%,R17*S17*T17*F!$B$78,IF(U17=79%,R17*S17*T17*F!$B$79,IF(U17=80%,R17*S17*T17*F!$B$80,IF(U17=81%,R17*S17*T17*F!$B$81,IF(U17=82%,R17*S17*T17*F!$B$82,IF(U17=83%,R17*S17*T17*F!$B$83,IF(U17=84%,R17*S17*T17*F!$B$84,IF(U17=85%,R17*S17*T17*F!$B$85,IF(U17=86%,R17*S17*T17*F!$B$86,IF(U17=87%,R17*S17*T17*F!$B$87,IF(U17=88%,R17*S17*T17*F!$B$88,IF(U17=89%,R17*S17*T17*F!$B$89,IF(U17=90%,R17*S17*T17*F!$B$90,IF(U17=91%,R17*S17*T17*F!$B$91,IF(U17=92%,R17*S17*T17*F!$B$92,IF(U17=93%,R17*S17*T17*F!$B$93,IF(U17=94%,R17*S17*T17*F!$B$94,IF(U17=95%,R17*S17*T17*F!$B$95,IF(U17=96%,R17*S17*T17*F!$B$96,IF(U17=97%,R17*S17*T17*F!$B$97,IF(U17=98%,R17*S17*T17*F!$B$98,IF(U17=99%,R17*S17*T17*F!$B$99,IF(U17&gt;99%,R17*S17*T17*F!$B$100)))))))))))))))))))))))))))))))))))))))))))))))))))))))))*IF(ISNUMBER(E17),E17,1)*IF(ISNUMBER(D17),D17,1)</f>
        <v>4799.0474999999997</v>
      </c>
      <c r="AA17" s="50">
        <f t="shared" ref="AA17:AA22" si="18">G17*H17+K17*L17+O17*P17+S17*T17</f>
        <v>24</v>
      </c>
      <c r="AB17" s="51">
        <f t="shared" ref="AB17:AB22" si="19">(H17*(IF(I17&lt;45%,0.5,IF(I17&lt;55%,0.8,IF(I17&lt;65%,0.9,IF(I17&lt;75%,1,IF(I17&lt;85%,1.1,1.2))))))+L17*(IF(M17&lt;45%,0.5,IF(M17&lt;55%,0.8,IF(M17&lt;65%,0.9,IF(M17&lt;75%,1,IF(M17&lt;85%,1.1,1.2))))))+P17*(IF(Q17&lt;45%,0.5,IF(Q17&lt;55%,0.8,IF(Q17&lt;65%,0.9,IF(Q17&lt;75%,1,IF(Q17&lt;85%,1.1,1.2))))))+T17*(IF(U17&lt;45%,0.5,IF(U17&lt;55%,0.8,IF(U17&lt;65%,0.9,IF(U17&lt;75%,1,IF(U17&lt;85%,1.1,1.2)))))))*IF(D17&gt;=0.8,6,IF(D17&lt;=0.4,1.5,3))</f>
        <v>54</v>
      </c>
      <c r="AF17" s="116"/>
      <c r="AG17" s="117"/>
      <c r="AH17" s="118"/>
      <c r="AI17" s="119"/>
      <c r="AJ17" s="119"/>
      <c r="AK17" s="118"/>
      <c r="AL17" s="119"/>
      <c r="AM17" s="119"/>
      <c r="AN17" s="118"/>
      <c r="AO17" s="119"/>
      <c r="AP17" s="119"/>
      <c r="AQ17" s="108"/>
      <c r="AR17" s="109"/>
      <c r="AS17" s="110"/>
      <c r="AT17" s="54"/>
    </row>
    <row r="18" spans="1:46" x14ac:dyDescent="0.25">
      <c r="A18" s="325">
        <f>A11+2</f>
        <v>42208</v>
      </c>
      <c r="B18" s="195" t="s">
        <v>71</v>
      </c>
      <c r="C18" s="196" t="s">
        <v>78</v>
      </c>
      <c r="D18" s="167">
        <v>1.3</v>
      </c>
      <c r="E18" s="197"/>
      <c r="F18" s="303">
        <f>IF(I18&lt;&gt;0,(IFERROR(IF($Y18&gt;50,MROUND($Y18*I18,2.5),IF($Y18&lt;15,MROUND($Y18*I18,0.1),MROUND($Y18*I18,1))),)),"")</f>
        <v>87.5</v>
      </c>
      <c r="G18" s="170">
        <v>6</v>
      </c>
      <c r="H18" s="170">
        <v>5</v>
      </c>
      <c r="I18" s="171">
        <v>0.45</v>
      </c>
      <c r="J18" s="303" t="str">
        <f>IF(M18&lt;&gt;0,(IFERROR(IF($Y18&gt;50,MROUND($Y18*M18,2.5),IF($Y18&lt;15,MROUND($Y18*M18,0.1),MROUND($Y18*M18,1))),)),"")</f>
        <v/>
      </c>
      <c r="K18" s="170"/>
      <c r="L18" s="170"/>
      <c r="M18" s="171">
        <v>0</v>
      </c>
      <c r="N18" s="303" t="str">
        <f>IF(Q18&lt;&gt;0,(IFERROR(IF($Y18&gt;50,MROUND($Y18*Q18,2.5),IF($Y18&lt;15,MROUND($Y18*Q18,0.1),MROUND($Y18*Q18,1))),)),"")</f>
        <v/>
      </c>
      <c r="O18" s="170"/>
      <c r="P18" s="170"/>
      <c r="Q18" s="171">
        <v>0</v>
      </c>
      <c r="R18" s="303" t="str">
        <f>IF(U18&lt;&gt;0,(IFERROR(IF($Y18&gt;50,MROUND($Y18*U18,2.5),IF($Y18&lt;15,MROUND($Y18*U18,0.1),MROUND($Y18*U18,1))),)),"")</f>
        <v/>
      </c>
      <c r="S18" s="170"/>
      <c r="T18" s="170"/>
      <c r="U18" s="172">
        <v>0</v>
      </c>
      <c r="V18" s="121">
        <f t="shared" si="9"/>
        <v>2625</v>
      </c>
      <c r="W18" s="60">
        <f t="shared" ref="W18:W22" si="20">IFERROR((IF(ISNUMBER(F18),F18,1)*G18*H18+IF(ISNUMBER(J18),J18,1)*K18*L18+IF(ISNUMBER(N18),N18,1)*O18*P18+IF(ISNUMBER(R18),R18,1)*S18*T18)*IF(ISNUMBER(E18),E18,1)/(G18*H18+K18*L18+O18*P18+S18*T18),0)</f>
        <v>87.5</v>
      </c>
      <c r="X18" s="61">
        <f t="shared" ref="X18:X22" si="21">ROUND(IFERROR((W18/(Y18*IF(ISNUMBER(E18),E18,1))),0),2)</f>
        <v>0.46</v>
      </c>
      <c r="Y18" s="203">
        <f>Y17*0.8</f>
        <v>192</v>
      </c>
      <c r="Z18" s="17">
        <f>(IF(I18&lt;30%,0,IF(I18&lt;35%,F18*G18*H18*F!$B$33,IF(I18&lt;40%,F18*G18*H18*F!$B$38,IF(I18&lt;45%,F18*G18*H18*F!$B$43,IF(I18&lt;50%,F18*G18*H18*F!$B$48,IF(I18=50%,F18*G18*H18*F!$B$50,IF(I18=51%,F18*G18*H18*F!$B$51,IF(I18=52%,F18*G18*H18*F!$B$52,IF(I18=53%,F18*G18*H18*F!$B$53,IF(I18=54%,F18*G18*H18*F!$B$54,IF(I18=55%,F18*G18*H18*F!$B$55,IF(I18=56%,F18*G18*H18*F!$B$56,IF(I18=57%,F18*G18*H18*F!$B$57,IF(I18=58%,F18*G18*H18*F!$B$58,IF(I18=59%,F18*G18*H18*F!$B$59,IF(I18=60%,F18*G18*H18*F!$B$60,IF(I18=61%,F18*G18*H18*F!$B$61,IF(I18=62%,F18*G18*H18*F!$B$62,IF(I18=63%,F18*G18*H18*F!$B$63,IF(I18=64%,F18*G18*H18*F!$B$64,IF(I18=65%,F18*G18*H18*F!$B$65,IF(I18=66%,F18*G18*H18*F!$B$66,IF(I18=67%,F18*G18*H18*F!$B$67,IF(I18=68%,F18*G18*H18*F!$B$68,IF(I18=69%,F18*G18*H18*F!$B$69,IF(I18=70%,F18*G18*H18*F!$B$70,IF(I18=71%,F18*G18*H18*F!$B$71,IF(I18=72%,F18*G18*H18*F!$B$72,IF(I18=73%,F18*G18*H18*F!$B$73,IF(I18=74%,F18*G18*H18*F!$B$74,IF(I18=75%,F18*G18*H18*F!$B$75,IF(I18=76%,F18*G18*H18*F!$B$76,IF(I18=77%,F18*G18*H18*F!$B$77,IF(I18=78%,F18*G18*H18*F!$B$78,IF(I18=79%,F18*G18*H18*F!$B$79,IF(I18=80%,F18*G18*H18*F!$B$80,IF(I18=81%,F18*G18*H18*F!$B$81,IF(I18=82%,F18*G18*H18*F!$B$82,IF(I18=83%,F18*G18*H18*F!$B$83,IF(I18=84%,F18*G18*H18*F!$B$84,IF(I18=85%,F18*G18*H18*F!$B$85,IF(I18=86%,F18*G18*H18*F!$B$86,IF(I18=87%,F18*G18*H18*F!$B$87,IF(I18=88%,F18*G18*H18*F!$B$88,IF(I18=89%,F18*G18*H18*F!$B$89,IF(I18=90%,F18*G18*H18*F!$B$90,IF(I18=91%,F18*G18*H18*F!$B$91,IF(I18=92%,F18*G18*H18*F!$B$92,IF(I18=93%,F18*G18*H18*F!$B$93,IF(I18=94%,F18*G18*H18*F!$B$94,IF(I18=95%,F18*G18*H18*F!$B$95,IF(I18=96%,F18*G18*H18*F!$B$96,IF(I18=97%,F18*G18*H18*F!$B$97,IF(I18=98%,F18*G18*H18*F!$B$98,IF(I18=99%,F18*G18*H18*F!$B$99,IF(I18&gt;99%,F18*G18*H18*F!$B$100,))))))))))))))))))))))))))))))))))))))))))))))))))))))))+IF(M18&lt;30%,0,IF(M18&lt;35%,J18*K18*L18*F!$B$33,IF(M18&lt;40%,J18*K18*L18*F!$B$38,IF(M18&lt;45%,J18*K18*L18*F!$B$43,IF(M18&lt;50%,J18*K18*L18*F!$B$48,IF(M18=50%,J18*K18*L18*F!$B$50,IF(M18=51%,J18*K18*L18*F!$B$51,IF(M18=52%,J18*K18*L18*F!$B$52,IF(M18=53%,J18*K18*L18*F!$B$53,IF(M18=54%,J18*K18*L18*F!$B$54,IF(M18=55%,J18*K18*L18*F!$B$55,IF(M18=56%,J18*K18*L18*F!$B$56,IF(M18=57%,J18*K18*L18*F!$B$57,IF(M18=58%,J18*K18*L18*F!$B$58,IF(M18=59%,J18*K18*L18*F!$B$59,IF(M18=60%,J18*K18*L18*F!$B$60,IF(M18=61%,J18*K18*L18*F!$B$61,IF(M18=62%,J18*K18*L18*F!$B$62,IF(M18=63%,J18*K18*L18*F!$B$63,IF(M18=64%,J18*K18*L18*F!$B$64,IF(M18=65%,J18*K18*L18*F!$B$65,IF(M18=66%,J18*K18*L18*F!$B$66,IF(M18=67%,J18*K18*L18*F!$B$67,IF(M18=68%,J18*K18*L18*F!$B$68,IF(M18=69%,J18*K18*L18*F!$B$69,IF(M18=70%,J18*K18*L18*F!$B$70,IF(M18=71%,J18*K18*L18*F!$B$71,IF(M18=72%,J18*K18*L18*F!$B$72,IF(M18=73%,J18*K18*L18*F!$B$73,IF(M18=74%,J18*K18*L18*F!$B$74,IF(M18=75%,J18*K18*L18*F!$B$75,IF(M18=76%,J18*K18*L18*F!$B$76,IF(M18=77%,J18*K18*L18*F!$B$77,IF(M18=78%,J18*K18*L18*F!$B$78,IF(M18=79%,J18*K18*L18*F!$B$79,IF(M18=80%,J18*K18*L18*F!$B$80,IF(M18=81%,J18*K18*L18*F!$B$81,IF(M18=82%,J18*K18*L18*F!$B$82,IF(M18=83%,J18*K18*L18*F!$B$83,IF(M18=84%,J18*K18*L18*F!$B$84,IF(M18=85%,J18*K18*L18*F!$B$85,IF(M18=86%,J18*K18*L18*F!$B$86,IF(M18=87%,J18*K18*L18*F!$B$87,IF(M18=88%,J18*K18*L18*F!$B$88,IF(M18=89%,J18*K18*L18*F!$B$89,IF(M18=90%,J18*K18*L18*F!$B$90,IF(M18=91%,J18*K18*L18*F!$B$91,IF(M18=92%,J18*K18*L18*F!$B$92,IF(M18=93%,J18*K18*L18*F!$B$93,IF(M18=94%,J18*K18*L18*F!$B$94,IF(M18=95%,J18*K18*L18*F!$B$95,IF(M18=96%,J18*K18*L18*F!$B$96,IF(M18=97%,J18*K18*L18*F!$B$97,IF(M18=98%,J18*K18*L18*F!$B$98,IF(M18=99%,J18*K18*L18*F!$B$99,IF(M18&gt;99%,J18*K18*L18*F!$B$100,))))))))))))))))))))))))))))))))))))))))))))))))))))))))+IF(Q18&lt;30%,0,IF(Q18&lt;35%,N18*O18*P18*F!$B$33,IF(Q18&lt;40%,N18*O18*P18*F!$B$38,IF(Q18&lt;45%,N18*O18*P18*F!$B$43,IF(Q18&lt;50%,N18*O18*P18*F!$B$48,IF(Q18=50%,N18*O18*P18*F!$B$50,IF(Q18=51%,N18*O18*P18*F!$B$51,IF(Q18=52%,N18*O18*P18*F!$B$52,IF(Q18=53%,N18*O18*P18*F!$B$53,IF(Q18=54%,N18*O18*P18*F!$B$54,IF(Q18=55%,N18*O18*P18*F!$B$55,IF(Q18=56%,N18*O18*P18*F!$B$56,IF(Q18=57%,N18*O18*P18*F!$B$57,IF(Q18=58%,N18*O18*P18*F!$B$58,IF(Q18=59%,N18*O18*P18*F!$B$59,IF(Q18=60%,N18*O18*P18*F!$B$60,IF(Q18=61%,N18*O18*P18*F!$B$61,IF(Q18=62%,N18*O18*P18*F!$B$62,IF(Q18=63%,N18*O18*P18*F!$B$63,IF(Q18=64%,N18*O18*P18*F!$B$64,IF(Q18=65%,N18*O18*P18*F!$B$65,IF(Q18=66%,N18*O18*P18*F!$B$66,IF(Q18=67%,N18*O18*P18*F!$B$67,IF(Q18=68%,N18*O18*P18*F!$B$68,IF(Q18=69%,N18*O18*P18*F!$B$69,IF(Q18=70%,N18*O18*P18*F!$B$70,IF(Q18=71%,N18*O18*P18*F!$B$71,IF(Q18=72%,N18*O18*P18*F!$B$72,IF(Q18=73%,N18*O18*P18*F!$B$73,IF(Q18=74%,N18*O18*P18*F!$B$74,IF(Q18=75%,N18*O18*P18*F!$B$75,IF(Q18=76%,N18*O18*P18*F!$B$76,IF(Q18=77%,N18*O18*P18*F!$B$77,IF(Q18=78%,N18*O18*P18*F!$B$78,IF(Q18=79%,N18*O18*P18*F!$B$79,IF(Q18=80%,N18*O18*P18*F!$B$80,IF(Q18=81%,N18*O18*P18*F!$B$81,IF(Q18=82%,N18*O18*P18*F!$B$82,IF(Q18=83%,N18*O18*P18*F!$B$83,IF(Q18=84%,N18*O18*P18*F!$B$84,IF(Q18=85%,N18*O18*P18*F!$B$85,IF(Q18=86%,N18*O18*P18*F!$B$86,IF(Q18=87%,N18*O18*P18*F!$B$87,IF(Q18=88%,N18*O18*P18*F!$B$88,IF(Q18=89%,N18*O18*P18*F!$B$89,IF(Q18=90%,N18*O18*P18*F!$B$90,IF(Q18=91%,N18*O18*P18*F!$B$91,IF(Q18=92%,N18*O18*P18*F!$B$92,IF(Q18=93%,N18*O18*P18*F!$B$93,IF(Q18=94%,N18*O18*P18*F!$B$94,IF(Q18=95%,N18*O18*P18*F!$B$95,IF(Q18=96%,N18*O18*P18*F!$B$96,IF(Q18=97%,N18*O18*P18*F!$B$97,IF(Q18=98%,N18*O18*P18*F!$B$98,IF(Q18=99%,N18*O18*P18*F!$B$99,IF(Q18&gt;99%,N18*O18*P18*F!$B$100,))))))))))))))))))))))))))))))))))))))))))))))))))))))))+IF(U18&lt;30%,0,IF(U18&lt;35%,R18*S18*T18*F!$B$33,IF(U18&lt;40%,R18*S18*T18*F!$B$38,IF(U18&lt;45%,R18*S18*T18*F!$B$43,IF(U18&lt;50%,R18*S18*T18*F!$B$48,IF(U18=50%,R18*S18*T18*F!$B$50,IF(U18=51%,R18*S18*T18*F!$B$51,IF(U18=52%,R18*S18*T18*F!$B$52,IF(U18=53%,R18*S18*T18*F!$B$53,IF(U18=54%,R18*S18*T18*F!$B$54,IF(U18=55%,R18*S18*T18*F!$B$55,IF(U18=56%,R18*S18*T18*F!$B$56,IF(U18=57%,R18*S18*T18*F!$B$57,IF(U18=58%,R18*S18*T18*F!$B$58,IF(U18=59%,R18*S18*T18*F!$B$59,IF(U18=60%,R18*S18*T18*F!$B$60,IF(U18=61%,R18*S18*T18*F!$B$61,IF(U18=62%,R18*S18*T18*F!$B$62,IF(U18=63%,R18*S18*T18*F!$B$63,IF(U18=64%,R18*S18*T18*F!$B$64,IF(U18=65%,R18*S18*T18*F!$B$65,IF(U18=66%,R18*S18*T18*F!$B$66,IF(U18=67%,R18*S18*T18*F!$B$67,IF(U18=68%,R18*S18*T18*F!$B$68,IF(U18=69%,R18*S18*T18*F!$B$69,IF(U18=70%,R18*S18*T18*F!$B$70,IF(U18=71%,R18*S18*T18*F!$B$71,IF(U18=72%,R18*S18*T18*F!$B$72,IF(U18=73%,R18*S18*T18*F!$B$73,IF(U18=74%,R18*S18*T18*F!$B$74,IF(U18=75%,R18*S18*T18*F!$B$75,IF(U18=76%,R18*S18*T18*F!$B$76,IF(U18=77%,R18*S18*T18*F!$B$77,IF(U18=78%,R18*S18*T18*F!$B$78,IF(U18=79%,R18*S18*T18*F!$B$79,IF(U18=80%,R18*S18*T18*F!$B$80,IF(U18=81%,R18*S18*T18*F!$B$81,IF(U18=82%,R18*S18*T18*F!$B$82,IF(U18=83%,R18*S18*T18*F!$B$83,IF(U18=84%,R18*S18*T18*F!$B$84,IF(U18=85%,R18*S18*T18*F!$B$85,IF(U18=86%,R18*S18*T18*F!$B$86,IF(U18=87%,R18*S18*T18*F!$B$87,IF(U18=88%,R18*S18*T18*F!$B$88,IF(U18=89%,R18*S18*T18*F!$B$89,IF(U18=90%,R18*S18*T18*F!$B$90,IF(U18=91%,R18*S18*T18*F!$B$91,IF(U18=92%,R18*S18*T18*F!$B$92,IF(U18=93%,R18*S18*T18*F!$B$93,IF(U18=94%,R18*S18*T18*F!$B$94,IF(U18=95%,R18*S18*T18*F!$B$95,IF(U18=96%,R18*S18*T18*F!$B$96,IF(U18=97%,R18*S18*T18*F!$B$97,IF(U18=98%,R18*S18*T18*F!$B$98,IF(U18=99%,R18*S18*T18*F!$B$99,IF(U18&gt;99%,R18*S18*T18*F!$B$100)))))))))))))))))))))))))))))))))))))))))))))))))))))))))*IF(ISNUMBER(E18),E18,1)*IF(ISNUMBER(D18),D18,1)</f>
        <v>1603.875</v>
      </c>
      <c r="AA18" s="62">
        <f t="shared" si="18"/>
        <v>30</v>
      </c>
      <c r="AB18" s="63">
        <f t="shared" si="19"/>
        <v>24</v>
      </c>
      <c r="AF18" s="116"/>
      <c r="AG18" s="117"/>
      <c r="AH18" s="118"/>
      <c r="AI18" s="119"/>
      <c r="AJ18" s="119"/>
      <c r="AK18" s="118"/>
      <c r="AL18" s="119"/>
      <c r="AM18" s="119"/>
      <c r="AN18" s="118"/>
      <c r="AO18" s="119"/>
      <c r="AP18" s="119"/>
      <c r="AQ18" s="108"/>
      <c r="AR18" s="109"/>
      <c r="AS18" s="110"/>
      <c r="AT18" s="54"/>
    </row>
    <row r="19" spans="1:46" x14ac:dyDescent="0.25">
      <c r="A19" s="325"/>
      <c r="B19" s="198" t="s">
        <v>71</v>
      </c>
      <c r="C19" s="196" t="s">
        <v>79</v>
      </c>
      <c r="D19" s="167">
        <v>1.2</v>
      </c>
      <c r="E19" s="197"/>
      <c r="F19" s="304">
        <f>IF(I19&lt;&gt;0,(IFERROR(IF($Y19&gt;50,MROUND($Y19*I19,2.5),IF($Y19&lt;15,MROUND($Y19*I19,0.1),MROUND($Y19*I19,1))),)),"")</f>
        <v>82.5</v>
      </c>
      <c r="G19" s="173">
        <v>5</v>
      </c>
      <c r="H19" s="173">
        <v>5</v>
      </c>
      <c r="I19" s="174">
        <v>0.4</v>
      </c>
      <c r="J19" s="304" t="str">
        <f>IF(M19&lt;&gt;0,(IFERROR(IF($Y19&gt;50,MROUND($Y19*M19,2.5),IF($Y19&lt;15,MROUND($Y19*M19,0.1),MROUND($Y19*M19,1))),)),"")</f>
        <v/>
      </c>
      <c r="K19" s="173"/>
      <c r="L19" s="173"/>
      <c r="M19" s="174">
        <v>0</v>
      </c>
      <c r="N19" s="304" t="str">
        <f>IF(Q19&lt;&gt;0,(IFERROR(IF($Y19&gt;50,MROUND($Y19*Q19,2.5),IF($Y19&lt;15,MROUND($Y19*Q19,0.1),MROUND($Y19*Q19,1))),)),"")</f>
        <v/>
      </c>
      <c r="O19" s="173"/>
      <c r="P19" s="173"/>
      <c r="Q19" s="174">
        <v>0</v>
      </c>
      <c r="R19" s="304" t="str">
        <f>IF(U19&lt;&gt;0,(IFERROR(IF($Y19&gt;50,MROUND($Y19*U19,2.5),IF($Y19&lt;15,MROUND($Y19*U19,0.1),MROUND($Y19*U19,1))),)),"")</f>
        <v/>
      </c>
      <c r="S19" s="173"/>
      <c r="T19" s="173"/>
      <c r="U19" s="175">
        <v>0</v>
      </c>
      <c r="V19" s="98">
        <f t="shared" si="9"/>
        <v>2062.5</v>
      </c>
      <c r="W19" s="67">
        <f t="shared" si="20"/>
        <v>82.5</v>
      </c>
      <c r="X19" s="68">
        <f t="shared" si="21"/>
        <v>0.4</v>
      </c>
      <c r="Y19" s="203">
        <f>Y3*0.8</f>
        <v>208</v>
      </c>
      <c r="Z19" s="18">
        <f>(IF(I19&lt;30%,0,IF(I19&lt;35%,F19*G19*H19*F!$B$33,IF(I19&lt;40%,F19*G19*H19*F!$B$38,IF(I19&lt;45%,F19*G19*H19*F!$B$43,IF(I19&lt;50%,F19*G19*H19*F!$B$48,IF(I19=50%,F19*G19*H19*F!$B$50,IF(I19=51%,F19*G19*H19*F!$B$51,IF(I19=52%,F19*G19*H19*F!$B$52,IF(I19=53%,F19*G19*H19*F!$B$53,IF(I19=54%,F19*G19*H19*F!$B$54,IF(I19=55%,F19*G19*H19*F!$B$55,IF(I19=56%,F19*G19*H19*F!$B$56,IF(I19=57%,F19*G19*H19*F!$B$57,IF(I19=58%,F19*G19*H19*F!$B$58,IF(I19=59%,F19*G19*H19*F!$B$59,IF(I19=60%,F19*G19*H19*F!$B$60,IF(I19=61%,F19*G19*H19*F!$B$61,IF(I19=62%,F19*G19*H19*F!$B$62,IF(I19=63%,F19*G19*H19*F!$B$63,IF(I19=64%,F19*G19*H19*F!$B$64,IF(I19=65%,F19*G19*H19*F!$B$65,IF(I19=66%,F19*G19*H19*F!$B$66,IF(I19=67%,F19*G19*H19*F!$B$67,IF(I19=68%,F19*G19*H19*F!$B$68,IF(I19=69%,F19*G19*H19*F!$B$69,IF(I19=70%,F19*G19*H19*F!$B$70,IF(I19=71%,F19*G19*H19*F!$B$71,IF(I19=72%,F19*G19*H19*F!$B$72,IF(I19=73%,F19*G19*H19*F!$B$73,IF(I19=74%,F19*G19*H19*F!$B$74,IF(I19=75%,F19*G19*H19*F!$B$75,IF(I19=76%,F19*G19*H19*F!$B$76,IF(I19=77%,F19*G19*H19*F!$B$77,IF(I19=78%,F19*G19*H19*F!$B$78,IF(I19=79%,F19*G19*H19*F!$B$79,IF(I19=80%,F19*G19*H19*F!$B$80,IF(I19=81%,F19*G19*H19*F!$B$81,IF(I19=82%,F19*G19*H19*F!$B$82,IF(I19=83%,F19*G19*H19*F!$B$83,IF(I19=84%,F19*G19*H19*F!$B$84,IF(I19=85%,F19*G19*H19*F!$B$85,IF(I19=86%,F19*G19*H19*F!$B$86,IF(I19=87%,F19*G19*H19*F!$B$87,IF(I19=88%,F19*G19*H19*F!$B$88,IF(I19=89%,F19*G19*H19*F!$B$89,IF(I19=90%,F19*G19*H19*F!$B$90,IF(I19=91%,F19*G19*H19*F!$B$91,IF(I19=92%,F19*G19*H19*F!$B$92,IF(I19=93%,F19*G19*H19*F!$B$93,IF(I19=94%,F19*G19*H19*F!$B$94,IF(I19=95%,F19*G19*H19*F!$B$95,IF(I19=96%,F19*G19*H19*F!$B$96,IF(I19=97%,F19*G19*H19*F!$B$97,IF(I19=98%,F19*G19*H19*F!$B$98,IF(I19=99%,F19*G19*H19*F!$B$99,IF(I19&gt;99%,F19*G19*H19*F!$B$100,))))))))))))))))))))))))))))))))))))))))))))))))))))))))+IF(M19&lt;30%,0,IF(M19&lt;35%,J19*K19*L19*F!$B$33,IF(M19&lt;40%,J19*K19*L19*F!$B$38,IF(M19&lt;45%,J19*K19*L19*F!$B$43,IF(M19&lt;50%,J19*K19*L19*F!$B$48,IF(M19=50%,J19*K19*L19*F!$B$50,IF(M19=51%,J19*K19*L19*F!$B$51,IF(M19=52%,J19*K19*L19*F!$B$52,IF(M19=53%,J19*K19*L19*F!$B$53,IF(M19=54%,J19*K19*L19*F!$B$54,IF(M19=55%,J19*K19*L19*F!$B$55,IF(M19=56%,J19*K19*L19*F!$B$56,IF(M19=57%,J19*K19*L19*F!$B$57,IF(M19=58%,J19*K19*L19*F!$B$58,IF(M19=59%,J19*K19*L19*F!$B$59,IF(M19=60%,J19*K19*L19*F!$B$60,IF(M19=61%,J19*K19*L19*F!$B$61,IF(M19=62%,J19*K19*L19*F!$B$62,IF(M19=63%,J19*K19*L19*F!$B$63,IF(M19=64%,J19*K19*L19*F!$B$64,IF(M19=65%,J19*K19*L19*F!$B$65,IF(M19=66%,J19*K19*L19*F!$B$66,IF(M19=67%,J19*K19*L19*F!$B$67,IF(M19=68%,J19*K19*L19*F!$B$68,IF(M19=69%,J19*K19*L19*F!$B$69,IF(M19=70%,J19*K19*L19*F!$B$70,IF(M19=71%,J19*K19*L19*F!$B$71,IF(M19=72%,J19*K19*L19*F!$B$72,IF(M19=73%,J19*K19*L19*F!$B$73,IF(M19=74%,J19*K19*L19*F!$B$74,IF(M19=75%,J19*K19*L19*F!$B$75,IF(M19=76%,J19*K19*L19*F!$B$76,IF(M19=77%,J19*K19*L19*F!$B$77,IF(M19=78%,J19*K19*L19*F!$B$78,IF(M19=79%,J19*K19*L19*F!$B$79,IF(M19=80%,J19*K19*L19*F!$B$80,IF(M19=81%,J19*K19*L19*F!$B$81,IF(M19=82%,J19*K19*L19*F!$B$82,IF(M19=83%,J19*K19*L19*F!$B$83,IF(M19=84%,J19*K19*L19*F!$B$84,IF(M19=85%,J19*K19*L19*F!$B$85,IF(M19=86%,J19*K19*L19*F!$B$86,IF(M19=87%,J19*K19*L19*F!$B$87,IF(M19=88%,J19*K19*L19*F!$B$88,IF(M19=89%,J19*K19*L19*F!$B$89,IF(M19=90%,J19*K19*L19*F!$B$90,IF(M19=91%,J19*K19*L19*F!$B$91,IF(M19=92%,J19*K19*L19*F!$B$92,IF(M19=93%,J19*K19*L19*F!$B$93,IF(M19=94%,J19*K19*L19*F!$B$94,IF(M19=95%,J19*K19*L19*F!$B$95,IF(M19=96%,J19*K19*L19*F!$B$96,IF(M19=97%,J19*K19*L19*F!$B$97,IF(M19=98%,J19*K19*L19*F!$B$98,IF(M19=99%,J19*K19*L19*F!$B$99,IF(M19&gt;99%,J19*K19*L19*F!$B$100,))))))))))))))))))))))))))))))))))))))))))))))))))))))))+IF(Q19&lt;30%,0,IF(Q19&lt;35%,N19*O19*P19*F!$B$33,IF(Q19&lt;40%,N19*O19*P19*F!$B$38,IF(Q19&lt;45%,N19*O19*P19*F!$B$43,IF(Q19&lt;50%,N19*O19*P19*F!$B$48,IF(Q19=50%,N19*O19*P19*F!$B$50,IF(Q19=51%,N19*O19*P19*F!$B$51,IF(Q19=52%,N19*O19*P19*F!$B$52,IF(Q19=53%,N19*O19*P19*F!$B$53,IF(Q19=54%,N19*O19*P19*F!$B$54,IF(Q19=55%,N19*O19*P19*F!$B$55,IF(Q19=56%,N19*O19*P19*F!$B$56,IF(Q19=57%,N19*O19*P19*F!$B$57,IF(Q19=58%,N19*O19*P19*F!$B$58,IF(Q19=59%,N19*O19*P19*F!$B$59,IF(Q19=60%,N19*O19*P19*F!$B$60,IF(Q19=61%,N19*O19*P19*F!$B$61,IF(Q19=62%,N19*O19*P19*F!$B$62,IF(Q19=63%,N19*O19*P19*F!$B$63,IF(Q19=64%,N19*O19*P19*F!$B$64,IF(Q19=65%,N19*O19*P19*F!$B$65,IF(Q19=66%,N19*O19*P19*F!$B$66,IF(Q19=67%,N19*O19*P19*F!$B$67,IF(Q19=68%,N19*O19*P19*F!$B$68,IF(Q19=69%,N19*O19*P19*F!$B$69,IF(Q19=70%,N19*O19*P19*F!$B$70,IF(Q19=71%,N19*O19*P19*F!$B$71,IF(Q19=72%,N19*O19*P19*F!$B$72,IF(Q19=73%,N19*O19*P19*F!$B$73,IF(Q19=74%,N19*O19*P19*F!$B$74,IF(Q19=75%,N19*O19*P19*F!$B$75,IF(Q19=76%,N19*O19*P19*F!$B$76,IF(Q19=77%,N19*O19*P19*F!$B$77,IF(Q19=78%,N19*O19*P19*F!$B$78,IF(Q19=79%,N19*O19*P19*F!$B$79,IF(Q19=80%,N19*O19*P19*F!$B$80,IF(Q19=81%,N19*O19*P19*F!$B$81,IF(Q19=82%,N19*O19*P19*F!$B$82,IF(Q19=83%,N19*O19*P19*F!$B$83,IF(Q19=84%,N19*O19*P19*F!$B$84,IF(Q19=85%,N19*O19*P19*F!$B$85,IF(Q19=86%,N19*O19*P19*F!$B$86,IF(Q19=87%,N19*O19*P19*F!$B$87,IF(Q19=88%,N19*O19*P19*F!$B$88,IF(Q19=89%,N19*O19*P19*F!$B$89,IF(Q19=90%,N19*O19*P19*F!$B$90,IF(Q19=91%,N19*O19*P19*F!$B$91,IF(Q19=92%,N19*O19*P19*F!$B$92,IF(Q19=93%,N19*O19*P19*F!$B$93,IF(Q19=94%,N19*O19*P19*F!$B$94,IF(Q19=95%,N19*O19*P19*F!$B$95,IF(Q19=96%,N19*O19*P19*F!$B$96,IF(Q19=97%,N19*O19*P19*F!$B$97,IF(Q19=98%,N19*O19*P19*F!$B$98,IF(Q19=99%,N19*O19*P19*F!$B$99,IF(Q19&gt;99%,N19*O19*P19*F!$B$100,))))))))))))))))))))))))))))))))))))))))))))))))))))))))+IF(U19&lt;30%,0,IF(U19&lt;35%,R19*S19*T19*F!$B$33,IF(U19&lt;40%,R19*S19*T19*F!$B$38,IF(U19&lt;45%,R19*S19*T19*F!$B$43,IF(U19&lt;50%,R19*S19*T19*F!$B$48,IF(U19=50%,R19*S19*T19*F!$B$50,IF(U19=51%,R19*S19*T19*F!$B$51,IF(U19=52%,R19*S19*T19*F!$B$52,IF(U19=53%,R19*S19*T19*F!$B$53,IF(U19=54%,R19*S19*T19*F!$B$54,IF(U19=55%,R19*S19*T19*F!$B$55,IF(U19=56%,R19*S19*T19*F!$B$56,IF(U19=57%,R19*S19*T19*F!$B$57,IF(U19=58%,R19*S19*T19*F!$B$58,IF(U19=59%,R19*S19*T19*F!$B$59,IF(U19=60%,R19*S19*T19*F!$B$60,IF(U19=61%,R19*S19*T19*F!$B$61,IF(U19=62%,R19*S19*T19*F!$B$62,IF(U19=63%,R19*S19*T19*F!$B$63,IF(U19=64%,R19*S19*T19*F!$B$64,IF(U19=65%,R19*S19*T19*F!$B$65,IF(U19=66%,R19*S19*T19*F!$B$66,IF(U19=67%,R19*S19*T19*F!$B$67,IF(U19=68%,R19*S19*T19*F!$B$68,IF(U19=69%,R19*S19*T19*F!$B$69,IF(U19=70%,R19*S19*T19*F!$B$70,IF(U19=71%,R19*S19*T19*F!$B$71,IF(U19=72%,R19*S19*T19*F!$B$72,IF(U19=73%,R19*S19*T19*F!$B$73,IF(U19=74%,R19*S19*T19*F!$B$74,IF(U19=75%,R19*S19*T19*F!$B$75,IF(U19=76%,R19*S19*T19*F!$B$76,IF(U19=77%,R19*S19*T19*F!$B$77,IF(U19=78%,R19*S19*T19*F!$B$78,IF(U19=79%,R19*S19*T19*F!$B$79,IF(U19=80%,R19*S19*T19*F!$B$80,IF(U19=81%,R19*S19*T19*F!$B$81,IF(U19=82%,R19*S19*T19*F!$B$82,IF(U19=83%,R19*S19*T19*F!$B$83,IF(U19=84%,R19*S19*T19*F!$B$84,IF(U19=85%,R19*S19*T19*F!$B$85,IF(U19=86%,R19*S19*T19*F!$B$86,IF(U19=87%,R19*S19*T19*F!$B$87,IF(U19=88%,R19*S19*T19*F!$B$88,IF(U19=89%,R19*S19*T19*F!$B$89,IF(U19=90%,R19*S19*T19*F!$B$90,IF(U19=91%,R19*S19*T19*F!$B$91,IF(U19=92%,R19*S19*T19*F!$B$92,IF(U19=93%,R19*S19*T19*F!$B$93,IF(U19=94%,R19*S19*T19*F!$B$94,IF(U19=95%,R19*S19*T19*F!$B$95,IF(U19=96%,R19*S19*T19*F!$B$96,IF(U19=97%,R19*S19*T19*F!$B$97,IF(U19=98%,R19*S19*T19*F!$B$98,IF(U19=99%,R19*S19*T19*F!$B$99,IF(U19&gt;99%,R19*S19*T19*F!$B$100)))))))))))))))))))))))))))))))))))))))))))))))))))))))))*IF(ISNUMBER(E19),E19,1)*IF(ISNUMBER(D19),D19,1)</f>
        <v>940.5</v>
      </c>
      <c r="AA19" s="69">
        <f t="shared" si="18"/>
        <v>25</v>
      </c>
      <c r="AB19" s="70">
        <f t="shared" si="19"/>
        <v>15</v>
      </c>
      <c r="AF19" s="116"/>
      <c r="AG19" s="117"/>
      <c r="AH19" s="118"/>
      <c r="AI19" s="119"/>
      <c r="AJ19" s="119"/>
      <c r="AK19" s="118"/>
      <c r="AL19" s="119"/>
      <c r="AM19" s="119"/>
      <c r="AN19" s="118"/>
      <c r="AO19" s="119"/>
      <c r="AP19" s="119"/>
      <c r="AQ19" s="108"/>
      <c r="AR19" s="109"/>
      <c r="AS19" s="110"/>
      <c r="AT19" s="54"/>
    </row>
    <row r="20" spans="1:46" ht="15.75" thickBot="1" x14ac:dyDescent="0.3">
      <c r="A20" s="325"/>
      <c r="B20" s="198" t="s">
        <v>14</v>
      </c>
      <c r="C20" s="196" t="s">
        <v>70</v>
      </c>
      <c r="D20" s="167">
        <v>1</v>
      </c>
      <c r="E20" s="197"/>
      <c r="F20" s="305">
        <f>IF(I20&lt;&gt;0,(IFERROR(IF($Y20&gt;50,MROUND($Y20*I20,2.5),IF($Y20&lt;15,MROUND($Y20*I20,0.1),MROUND($Y20*I20,1))),)),"")</f>
        <v>60</v>
      </c>
      <c r="G20" s="170">
        <v>6</v>
      </c>
      <c r="H20" s="170">
        <v>1</v>
      </c>
      <c r="I20" s="171">
        <v>0.45</v>
      </c>
      <c r="J20" s="305">
        <f>IF(M20&lt;&gt;0,(IFERROR(IF($Y20&gt;50,MROUND($Y20*M20,2.5),IF($Y20&lt;15,MROUND($Y20*M20,0.1),MROUND($Y20*M20,1))),)),"")</f>
        <v>82.5</v>
      </c>
      <c r="K20" s="170">
        <v>5</v>
      </c>
      <c r="L20" s="170">
        <v>5</v>
      </c>
      <c r="M20" s="171">
        <v>0.62</v>
      </c>
      <c r="N20" s="305">
        <f>IF(Q20&lt;&gt;0,(IFERROR(IF($Y20&gt;50,MROUND($Y20*Q20,2.5),IF($Y20&lt;15,MROUND($Y20*Q20,0.1),MROUND($Y20*Q20,1))),)),"")</f>
        <v>92.5</v>
      </c>
      <c r="O20" s="170">
        <v>4</v>
      </c>
      <c r="P20" s="170">
        <v>1</v>
      </c>
      <c r="Q20" s="171">
        <v>0.7</v>
      </c>
      <c r="R20" s="305" t="str">
        <f>IF(U20&lt;&gt;0,(IFERROR(IF($Y20&gt;50,MROUND($Y20*U20,2.5),IF($Y20&lt;15,MROUND($Y20*U20,0.1),MROUND($Y20*U20,1))),)),"")</f>
        <v/>
      </c>
      <c r="S20" s="170"/>
      <c r="T20" s="170"/>
      <c r="U20" s="172">
        <v>0</v>
      </c>
      <c r="V20" s="121">
        <f t="shared" si="9"/>
        <v>2792.5</v>
      </c>
      <c r="W20" s="60">
        <f t="shared" si="20"/>
        <v>79.785714285714292</v>
      </c>
      <c r="X20" s="61">
        <f>ROUND(IFERROR((W20/(Y20*IF(ISNUMBER(E20),E20,1))),0),2)</f>
        <v>0.6</v>
      </c>
      <c r="Y20" s="203">
        <f>Y5</f>
        <v>132</v>
      </c>
      <c r="Z20" s="17">
        <f>(IF(I20&lt;30%,0,IF(I20&lt;35%,F20*G20*H20*F!$B$33,IF(I20&lt;40%,F20*G20*H20*F!$B$38,IF(I20&lt;45%,F20*G20*H20*F!$B$43,IF(I20&lt;50%,F20*G20*H20*F!$B$48,IF(I20=50%,F20*G20*H20*F!$B$50,IF(I20=51%,F20*G20*H20*F!$B$51,IF(I20=52%,F20*G20*H20*F!$B$52,IF(I20=53%,F20*G20*H20*F!$B$53,IF(I20=54%,F20*G20*H20*F!$B$54,IF(I20=55%,F20*G20*H20*F!$B$55,IF(I20=56%,F20*G20*H20*F!$B$56,IF(I20=57%,F20*G20*H20*F!$B$57,IF(I20=58%,F20*G20*H20*F!$B$58,IF(I20=59%,F20*G20*H20*F!$B$59,IF(I20=60%,F20*G20*H20*F!$B$60,IF(I20=61%,F20*G20*H20*F!$B$61,IF(I20=62%,F20*G20*H20*F!$B$62,IF(I20=63%,F20*G20*H20*F!$B$63,IF(I20=64%,F20*G20*H20*F!$B$64,IF(I20=65%,F20*G20*H20*F!$B$65,IF(I20=66%,F20*G20*H20*F!$B$66,IF(I20=67%,F20*G20*H20*F!$B$67,IF(I20=68%,F20*G20*H20*F!$B$68,IF(I20=69%,F20*G20*H20*F!$B$69,IF(I20=70%,F20*G20*H20*F!$B$70,IF(I20=71%,F20*G20*H20*F!$B$71,IF(I20=72%,F20*G20*H20*F!$B$72,IF(I20=73%,F20*G20*H20*F!$B$73,IF(I20=74%,F20*G20*H20*F!$B$74,IF(I20=75%,F20*G20*H20*F!$B$75,IF(I20=76%,F20*G20*H20*F!$B$76,IF(I20=77%,F20*G20*H20*F!$B$77,IF(I20=78%,F20*G20*H20*F!$B$78,IF(I20=79%,F20*G20*H20*F!$B$79,IF(I20=80%,F20*G20*H20*F!$B$80,IF(I20=81%,F20*G20*H20*F!$B$81,IF(I20=82%,F20*G20*H20*F!$B$82,IF(I20=83%,F20*G20*H20*F!$B$83,IF(I20=84%,F20*G20*H20*F!$B$84,IF(I20=85%,F20*G20*H20*F!$B$85,IF(I20=86%,F20*G20*H20*F!$B$86,IF(I20=87%,F20*G20*H20*F!$B$87,IF(I20=88%,F20*G20*H20*F!$B$88,IF(I20=89%,F20*G20*H20*F!$B$89,IF(I20=90%,F20*G20*H20*F!$B$90,IF(I20=91%,F20*G20*H20*F!$B$91,IF(I20=92%,F20*G20*H20*F!$B$92,IF(I20=93%,F20*G20*H20*F!$B$93,IF(I20=94%,F20*G20*H20*F!$B$94,IF(I20=95%,F20*G20*H20*F!$B$95,IF(I20=96%,F20*G20*H20*F!$B$96,IF(I20=97%,F20*G20*H20*F!$B$97,IF(I20=98%,F20*G20*H20*F!$B$98,IF(I20=99%,F20*G20*H20*F!$B$99,IF(I20&gt;99%,F20*G20*H20*F!$B$100,))))))))))))))))))))))))))))))))))))))))))))))))))))))))+IF(M20&lt;30%,0,IF(M20&lt;35%,J20*K20*L20*F!$B$33,IF(M20&lt;40%,J20*K20*L20*F!$B$38,IF(M20&lt;45%,J20*K20*L20*F!$B$43,IF(M20&lt;50%,J20*K20*L20*F!$B$48,IF(M20=50%,J20*K20*L20*F!$B$50,IF(M20=51%,J20*K20*L20*F!$B$51,IF(M20=52%,J20*K20*L20*F!$B$52,IF(M20=53%,J20*K20*L20*F!$B$53,IF(M20=54%,J20*K20*L20*F!$B$54,IF(M20=55%,J20*K20*L20*F!$B$55,IF(M20=56%,J20*K20*L20*F!$B$56,IF(M20=57%,J20*K20*L20*F!$B$57,IF(M20=58%,J20*K20*L20*F!$B$58,IF(M20=59%,J20*K20*L20*F!$B$59,IF(M20=60%,J20*K20*L20*F!$B$60,IF(M20=61%,J20*K20*L20*F!$B$61,IF(M20=62%,J20*K20*L20*F!$B$62,IF(M20=63%,J20*K20*L20*F!$B$63,IF(M20=64%,J20*K20*L20*F!$B$64,IF(M20=65%,J20*K20*L20*F!$B$65,IF(M20=66%,J20*K20*L20*F!$B$66,IF(M20=67%,J20*K20*L20*F!$B$67,IF(M20=68%,J20*K20*L20*F!$B$68,IF(M20=69%,J20*K20*L20*F!$B$69,IF(M20=70%,J20*K20*L20*F!$B$70,IF(M20=71%,J20*K20*L20*F!$B$71,IF(M20=72%,J20*K20*L20*F!$B$72,IF(M20=73%,J20*K20*L20*F!$B$73,IF(M20=74%,J20*K20*L20*F!$B$74,IF(M20=75%,J20*K20*L20*F!$B$75,IF(M20=76%,J20*K20*L20*F!$B$76,IF(M20=77%,J20*K20*L20*F!$B$77,IF(M20=78%,J20*K20*L20*F!$B$78,IF(M20=79%,J20*K20*L20*F!$B$79,IF(M20=80%,J20*K20*L20*F!$B$80,IF(M20=81%,J20*K20*L20*F!$B$81,IF(M20=82%,J20*K20*L20*F!$B$82,IF(M20=83%,J20*K20*L20*F!$B$83,IF(M20=84%,J20*K20*L20*F!$B$84,IF(M20=85%,J20*K20*L20*F!$B$85,IF(M20=86%,J20*K20*L20*F!$B$86,IF(M20=87%,J20*K20*L20*F!$B$87,IF(M20=88%,J20*K20*L20*F!$B$88,IF(M20=89%,J20*K20*L20*F!$B$89,IF(M20=90%,J20*K20*L20*F!$B$90,IF(M20=91%,J20*K20*L20*F!$B$91,IF(M20=92%,J20*K20*L20*F!$B$92,IF(M20=93%,J20*K20*L20*F!$B$93,IF(M20=94%,J20*K20*L20*F!$B$94,IF(M20=95%,J20*K20*L20*F!$B$95,IF(M20=96%,J20*K20*L20*F!$B$96,IF(M20=97%,J20*K20*L20*F!$B$97,IF(M20=98%,J20*K20*L20*F!$B$98,IF(M20=99%,J20*K20*L20*F!$B$99,IF(M20&gt;99%,J20*K20*L20*F!$B$100,))))))))))))))))))))))))))))))))))))))))))))))))))))))))+IF(Q20&lt;30%,0,IF(Q20&lt;35%,N20*O20*P20*F!$B$33,IF(Q20&lt;40%,N20*O20*P20*F!$B$38,IF(Q20&lt;45%,N20*O20*P20*F!$B$43,IF(Q20&lt;50%,N20*O20*P20*F!$B$48,IF(Q20=50%,N20*O20*P20*F!$B$50,IF(Q20=51%,N20*O20*P20*F!$B$51,IF(Q20=52%,N20*O20*P20*F!$B$52,IF(Q20=53%,N20*O20*P20*F!$B$53,IF(Q20=54%,N20*O20*P20*F!$B$54,IF(Q20=55%,N20*O20*P20*F!$B$55,IF(Q20=56%,N20*O20*P20*F!$B$56,IF(Q20=57%,N20*O20*P20*F!$B$57,IF(Q20=58%,N20*O20*P20*F!$B$58,IF(Q20=59%,N20*O20*P20*F!$B$59,IF(Q20=60%,N20*O20*P20*F!$B$60,IF(Q20=61%,N20*O20*P20*F!$B$61,IF(Q20=62%,N20*O20*P20*F!$B$62,IF(Q20=63%,N20*O20*P20*F!$B$63,IF(Q20=64%,N20*O20*P20*F!$B$64,IF(Q20=65%,N20*O20*P20*F!$B$65,IF(Q20=66%,N20*O20*P20*F!$B$66,IF(Q20=67%,N20*O20*P20*F!$B$67,IF(Q20=68%,N20*O20*P20*F!$B$68,IF(Q20=69%,N20*O20*P20*F!$B$69,IF(Q20=70%,N20*O20*P20*F!$B$70,IF(Q20=71%,N20*O20*P20*F!$B$71,IF(Q20=72%,N20*O20*P20*F!$B$72,IF(Q20=73%,N20*O20*P20*F!$B$73,IF(Q20=74%,N20*O20*P20*F!$B$74,IF(Q20=75%,N20*O20*P20*F!$B$75,IF(Q20=76%,N20*O20*P20*F!$B$76,IF(Q20=77%,N20*O20*P20*F!$B$77,IF(Q20=78%,N20*O20*P20*F!$B$78,IF(Q20=79%,N20*O20*P20*F!$B$79,IF(Q20=80%,N20*O20*P20*F!$B$80,IF(Q20=81%,N20*O20*P20*F!$B$81,IF(Q20=82%,N20*O20*P20*F!$B$82,IF(Q20=83%,N20*O20*P20*F!$B$83,IF(Q20=84%,N20*O20*P20*F!$B$84,IF(Q20=85%,N20*O20*P20*F!$B$85,IF(Q20=86%,N20*O20*P20*F!$B$86,IF(Q20=87%,N20*O20*P20*F!$B$87,IF(Q20=88%,N20*O20*P20*F!$B$88,IF(Q20=89%,N20*O20*P20*F!$B$89,IF(Q20=90%,N20*O20*P20*F!$B$90,IF(Q20=91%,N20*O20*P20*F!$B$91,IF(Q20=92%,N20*O20*P20*F!$B$92,IF(Q20=93%,N20*O20*P20*F!$B$93,IF(Q20=94%,N20*O20*P20*F!$B$94,IF(Q20=95%,N20*O20*P20*F!$B$95,IF(Q20=96%,N20*O20*P20*F!$B$96,IF(Q20=97%,N20*O20*P20*F!$B$97,IF(Q20=98%,N20*O20*P20*F!$B$98,IF(Q20=99%,N20*O20*P20*F!$B$99,IF(Q20&gt;99%,N20*O20*P20*F!$B$100,))))))))))))))))))))))))))))))))))))))))))))))))))))))))+IF(U20&lt;30%,0,IF(U20&lt;35%,R20*S20*T20*F!$B$33,IF(U20&lt;40%,R20*S20*T20*F!$B$38,IF(U20&lt;45%,R20*S20*T20*F!$B$43,IF(U20&lt;50%,R20*S20*T20*F!$B$48,IF(U20=50%,R20*S20*T20*F!$B$50,IF(U20=51%,R20*S20*T20*F!$B$51,IF(U20=52%,R20*S20*T20*F!$B$52,IF(U20=53%,R20*S20*T20*F!$B$53,IF(U20=54%,R20*S20*T20*F!$B$54,IF(U20=55%,R20*S20*T20*F!$B$55,IF(U20=56%,R20*S20*T20*F!$B$56,IF(U20=57%,R20*S20*T20*F!$B$57,IF(U20=58%,R20*S20*T20*F!$B$58,IF(U20=59%,R20*S20*T20*F!$B$59,IF(U20=60%,R20*S20*T20*F!$B$60,IF(U20=61%,R20*S20*T20*F!$B$61,IF(U20=62%,R20*S20*T20*F!$B$62,IF(U20=63%,R20*S20*T20*F!$B$63,IF(U20=64%,R20*S20*T20*F!$B$64,IF(U20=65%,R20*S20*T20*F!$B$65,IF(U20=66%,R20*S20*T20*F!$B$66,IF(U20=67%,R20*S20*T20*F!$B$67,IF(U20=68%,R20*S20*T20*F!$B$68,IF(U20=69%,R20*S20*T20*F!$B$69,IF(U20=70%,R20*S20*T20*F!$B$70,IF(U20=71%,R20*S20*T20*F!$B$71,IF(U20=72%,R20*S20*T20*F!$B$72,IF(U20=73%,R20*S20*T20*F!$B$73,IF(U20=74%,R20*S20*T20*F!$B$74,IF(U20=75%,R20*S20*T20*F!$B$75,IF(U20=76%,R20*S20*T20*F!$B$76,IF(U20=77%,R20*S20*T20*F!$B$77,IF(U20=78%,R20*S20*T20*F!$B$78,IF(U20=79%,R20*S20*T20*F!$B$79,IF(U20=80%,R20*S20*T20*F!$B$80,IF(U20=81%,R20*S20*T20*F!$B$81,IF(U20=82%,R20*S20*T20*F!$B$82,IF(U20=83%,R20*S20*T20*F!$B$83,IF(U20=84%,R20*S20*T20*F!$B$84,IF(U20=85%,R20*S20*T20*F!$B$85,IF(U20=86%,R20*S20*T20*F!$B$86,IF(U20=87%,R20*S20*T20*F!$B$87,IF(U20=88%,R20*S20*T20*F!$B$88,IF(U20=89%,R20*S20*T20*F!$B$89,IF(U20=90%,R20*S20*T20*F!$B$90,IF(U20=91%,R20*S20*T20*F!$B$91,IF(U20=92%,R20*S20*T20*F!$B$92,IF(U20=93%,R20*S20*T20*F!$B$93,IF(U20=94%,R20*S20*T20*F!$B$94,IF(U20=95%,R20*S20*T20*F!$B$95,IF(U20=96%,R20*S20*T20*F!$B$96,IF(U20=97%,R20*S20*T20*F!$B$97,IF(U20=98%,R20*S20*T20*F!$B$98,IF(U20=99%,R20*S20*T20*F!$B$99,IF(U20&gt;99%,R20*S20*T20*F!$B$100)))))))))))))))))))))))))))))))))))))))))))))))))))))))))*IF(ISNUMBER(E20),E20,1)*IF(ISNUMBER(D20),D20,1)</f>
        <v>2007.825</v>
      </c>
      <c r="AA20" s="62">
        <f t="shared" si="18"/>
        <v>35</v>
      </c>
      <c r="AB20" s="63">
        <f t="shared" si="19"/>
        <v>37.799999999999997</v>
      </c>
      <c r="AF20" s="116"/>
      <c r="AG20" s="117"/>
      <c r="AH20" s="118"/>
      <c r="AI20" s="119"/>
      <c r="AJ20" s="119"/>
      <c r="AK20" s="118"/>
      <c r="AL20" s="119"/>
      <c r="AM20" s="119"/>
      <c r="AN20" s="118"/>
      <c r="AO20" s="119"/>
      <c r="AP20" s="119"/>
      <c r="AQ20" s="108"/>
      <c r="AR20" s="109"/>
      <c r="AS20" s="110"/>
      <c r="AT20" s="54"/>
    </row>
    <row r="21" spans="1:46" ht="15.75" thickBot="1" x14ac:dyDescent="0.3">
      <c r="A21" s="325"/>
      <c r="B21" s="198" t="s">
        <v>14</v>
      </c>
      <c r="C21" s="196" t="s">
        <v>80</v>
      </c>
      <c r="D21" s="167">
        <v>0.4</v>
      </c>
      <c r="E21" s="285">
        <v>5</v>
      </c>
      <c r="F21" s="304">
        <f>IF(I21&lt;&gt;0,(IFERROR(IF($Y21&gt;50,MROUND($Y21*I21,2.5),IF($Y21&lt;15,MROUND($Y21*I21,0.1),MROUND($Y21*I21,1))),)),"")</f>
        <v>13</v>
      </c>
      <c r="G21" s="173">
        <v>6</v>
      </c>
      <c r="H21" s="173">
        <v>1</v>
      </c>
      <c r="I21" s="174">
        <v>0.5</v>
      </c>
      <c r="J21" s="304">
        <f>IF(M21&lt;&gt;0,(IFERROR(IF($Y21&gt;50,MROUND($Y21*M21,2.5),IF($Y21&lt;15,MROUND($Y21*M21,0.1),MROUND($Y21*M21,1))),)),"")</f>
        <v>16</v>
      </c>
      <c r="K21" s="173">
        <v>5</v>
      </c>
      <c r="L21" s="173">
        <v>4</v>
      </c>
      <c r="M21" s="174">
        <v>0.64</v>
      </c>
      <c r="N21" s="304" t="str">
        <f>IF(Q21&lt;&gt;0,(IFERROR(IF($Y21&gt;50,MROUND($Y21*Q21,2.5),IF($Y21&lt;15,MROUND($Y21*Q21,0.1),MROUND($Y21*Q21,1))),)),"")</f>
        <v/>
      </c>
      <c r="O21" s="173"/>
      <c r="P21" s="173"/>
      <c r="Q21" s="174">
        <v>0</v>
      </c>
      <c r="R21" s="304" t="str">
        <f>IF(U21&lt;&gt;0,(IFERROR(IF($Y21&gt;50,MROUND($Y21*U21,2.5),IF($Y21&lt;15,MROUND($Y21*U21,0.1),MROUND($Y21*U21,1))),)),"")</f>
        <v/>
      </c>
      <c r="S21" s="173"/>
      <c r="T21" s="173"/>
      <c r="U21" s="175">
        <v>0</v>
      </c>
      <c r="V21" s="98">
        <f t="shared" si="9"/>
        <v>1990</v>
      </c>
      <c r="W21" s="67">
        <f t="shared" si="20"/>
        <v>76.538461538461533</v>
      </c>
      <c r="X21" s="72">
        <f t="shared" si="21"/>
        <v>0.61</v>
      </c>
      <c r="Y21" s="290">
        <v>25</v>
      </c>
      <c r="Z21" s="18">
        <f>(IF(I21&lt;30%,0,IF(I21&lt;35%,F21*G21*H21*F!$B$33,IF(I21&lt;40%,F21*G21*H21*F!$B$38,IF(I21&lt;45%,F21*G21*H21*F!$B$43,IF(I21&lt;50%,F21*G21*H21*F!$B$48,IF(I21=50%,F21*G21*H21*F!$B$50,IF(I21=51%,F21*G21*H21*F!$B$51,IF(I21=52%,F21*G21*H21*F!$B$52,IF(I21=53%,F21*G21*H21*F!$B$53,IF(I21=54%,F21*G21*H21*F!$B$54,IF(I21=55%,F21*G21*H21*F!$B$55,IF(I21=56%,F21*G21*H21*F!$B$56,IF(I21=57%,F21*G21*H21*F!$B$57,IF(I21=58%,F21*G21*H21*F!$B$58,IF(I21=59%,F21*G21*H21*F!$B$59,IF(I21=60%,F21*G21*H21*F!$B$60,IF(I21=61%,F21*G21*H21*F!$B$61,IF(I21=62%,F21*G21*H21*F!$B$62,IF(I21=63%,F21*G21*H21*F!$B$63,IF(I21=64%,F21*G21*H21*F!$B$64,IF(I21=65%,F21*G21*H21*F!$B$65,IF(I21=66%,F21*G21*H21*F!$B$66,IF(I21=67%,F21*G21*H21*F!$B$67,IF(I21=68%,F21*G21*H21*F!$B$68,IF(I21=69%,F21*G21*H21*F!$B$69,IF(I21=70%,F21*G21*H21*F!$B$70,IF(I21=71%,F21*G21*H21*F!$B$71,IF(I21=72%,F21*G21*H21*F!$B$72,IF(I21=73%,F21*G21*H21*F!$B$73,IF(I21=74%,F21*G21*H21*F!$B$74,IF(I21=75%,F21*G21*H21*F!$B$75,IF(I21=76%,F21*G21*H21*F!$B$76,IF(I21=77%,F21*G21*H21*F!$B$77,IF(I21=78%,F21*G21*H21*F!$B$78,IF(I21=79%,F21*G21*H21*F!$B$79,IF(I21=80%,F21*G21*H21*F!$B$80,IF(I21=81%,F21*G21*H21*F!$B$81,IF(I21=82%,F21*G21*H21*F!$B$82,IF(I21=83%,F21*G21*H21*F!$B$83,IF(I21=84%,F21*G21*H21*F!$B$84,IF(I21=85%,F21*G21*H21*F!$B$85,IF(I21=86%,F21*G21*H21*F!$B$86,IF(I21=87%,F21*G21*H21*F!$B$87,IF(I21=88%,F21*G21*H21*F!$B$88,IF(I21=89%,F21*G21*H21*F!$B$89,IF(I21=90%,F21*G21*H21*F!$B$90,IF(I21=91%,F21*G21*H21*F!$B$91,IF(I21=92%,F21*G21*H21*F!$B$92,IF(I21=93%,F21*G21*H21*F!$B$93,IF(I21=94%,F21*G21*H21*F!$B$94,IF(I21=95%,F21*G21*H21*F!$B$95,IF(I21=96%,F21*G21*H21*F!$B$96,IF(I21=97%,F21*G21*H21*F!$B$97,IF(I21=98%,F21*G21*H21*F!$B$98,IF(I21=99%,F21*G21*H21*F!$B$99,IF(I21&gt;99%,F21*G21*H21*F!$B$100,))))))))))))))))))))))))))))))))))))))))))))))))))))))))+IF(M21&lt;30%,0,IF(M21&lt;35%,J21*K21*L21*F!$B$33,IF(M21&lt;40%,J21*K21*L21*F!$B$38,IF(M21&lt;45%,J21*K21*L21*F!$B$43,IF(M21&lt;50%,J21*K21*L21*F!$B$48,IF(M21=50%,J21*K21*L21*F!$B$50,IF(M21=51%,J21*K21*L21*F!$B$51,IF(M21=52%,J21*K21*L21*F!$B$52,IF(M21=53%,J21*K21*L21*F!$B$53,IF(M21=54%,J21*K21*L21*F!$B$54,IF(M21=55%,J21*K21*L21*F!$B$55,IF(M21=56%,J21*K21*L21*F!$B$56,IF(M21=57%,J21*K21*L21*F!$B$57,IF(M21=58%,J21*K21*L21*F!$B$58,IF(M21=59%,J21*K21*L21*F!$B$59,IF(M21=60%,J21*K21*L21*F!$B$60,IF(M21=61%,J21*K21*L21*F!$B$61,IF(M21=62%,J21*K21*L21*F!$B$62,IF(M21=63%,J21*K21*L21*F!$B$63,IF(M21=64%,J21*K21*L21*F!$B$64,IF(M21=65%,J21*K21*L21*F!$B$65,IF(M21=66%,J21*K21*L21*F!$B$66,IF(M21=67%,J21*K21*L21*F!$B$67,IF(M21=68%,J21*K21*L21*F!$B$68,IF(M21=69%,J21*K21*L21*F!$B$69,IF(M21=70%,J21*K21*L21*F!$B$70,IF(M21=71%,J21*K21*L21*F!$B$71,IF(M21=72%,J21*K21*L21*F!$B$72,IF(M21=73%,J21*K21*L21*F!$B$73,IF(M21=74%,J21*K21*L21*F!$B$74,IF(M21=75%,J21*K21*L21*F!$B$75,IF(M21=76%,J21*K21*L21*F!$B$76,IF(M21=77%,J21*K21*L21*F!$B$77,IF(M21=78%,J21*K21*L21*F!$B$78,IF(M21=79%,J21*K21*L21*F!$B$79,IF(M21=80%,J21*K21*L21*F!$B$80,IF(M21=81%,J21*K21*L21*F!$B$81,IF(M21=82%,J21*K21*L21*F!$B$82,IF(M21=83%,J21*K21*L21*F!$B$83,IF(M21=84%,J21*K21*L21*F!$B$84,IF(M21=85%,J21*K21*L21*F!$B$85,IF(M21=86%,J21*K21*L21*F!$B$86,IF(M21=87%,J21*K21*L21*F!$B$87,IF(M21=88%,J21*K21*L21*F!$B$88,IF(M21=89%,J21*K21*L21*F!$B$89,IF(M21=90%,J21*K21*L21*F!$B$90,IF(M21=91%,J21*K21*L21*F!$B$91,IF(M21=92%,J21*K21*L21*F!$B$92,IF(M21=93%,J21*K21*L21*F!$B$93,IF(M21=94%,J21*K21*L21*F!$B$94,IF(M21=95%,J21*K21*L21*F!$B$95,IF(M21=96%,J21*K21*L21*F!$B$96,IF(M21=97%,J21*K21*L21*F!$B$97,IF(M21=98%,J21*K21*L21*F!$B$98,IF(M21=99%,J21*K21*L21*F!$B$99,IF(M21&gt;99%,J21*K21*L21*F!$B$100,))))))))))))))))))))))))))))))))))))))))))))))))))))))))+IF(Q21&lt;30%,0,IF(Q21&lt;35%,N21*O21*P21*F!$B$33,IF(Q21&lt;40%,N21*O21*P21*F!$B$38,IF(Q21&lt;45%,N21*O21*P21*F!$B$43,IF(Q21&lt;50%,N21*O21*P21*F!$B$48,IF(Q21=50%,N21*O21*P21*F!$B$50,IF(Q21=51%,N21*O21*P21*F!$B$51,IF(Q21=52%,N21*O21*P21*F!$B$52,IF(Q21=53%,N21*O21*P21*F!$B$53,IF(Q21=54%,N21*O21*P21*F!$B$54,IF(Q21=55%,N21*O21*P21*F!$B$55,IF(Q21=56%,N21*O21*P21*F!$B$56,IF(Q21=57%,N21*O21*P21*F!$B$57,IF(Q21=58%,N21*O21*P21*F!$B$58,IF(Q21=59%,N21*O21*P21*F!$B$59,IF(Q21=60%,N21*O21*P21*F!$B$60,IF(Q21=61%,N21*O21*P21*F!$B$61,IF(Q21=62%,N21*O21*P21*F!$B$62,IF(Q21=63%,N21*O21*P21*F!$B$63,IF(Q21=64%,N21*O21*P21*F!$B$64,IF(Q21=65%,N21*O21*P21*F!$B$65,IF(Q21=66%,N21*O21*P21*F!$B$66,IF(Q21=67%,N21*O21*P21*F!$B$67,IF(Q21=68%,N21*O21*P21*F!$B$68,IF(Q21=69%,N21*O21*P21*F!$B$69,IF(Q21=70%,N21*O21*P21*F!$B$70,IF(Q21=71%,N21*O21*P21*F!$B$71,IF(Q21=72%,N21*O21*P21*F!$B$72,IF(Q21=73%,N21*O21*P21*F!$B$73,IF(Q21=74%,N21*O21*P21*F!$B$74,IF(Q21=75%,N21*O21*P21*F!$B$75,IF(Q21=76%,N21*O21*P21*F!$B$76,IF(Q21=77%,N21*O21*P21*F!$B$77,IF(Q21=78%,N21*O21*P21*F!$B$78,IF(Q21=79%,N21*O21*P21*F!$B$79,IF(Q21=80%,N21*O21*P21*F!$B$80,IF(Q21=81%,N21*O21*P21*F!$B$81,IF(Q21=82%,N21*O21*P21*F!$B$82,IF(Q21=83%,N21*O21*P21*F!$B$83,IF(Q21=84%,N21*O21*P21*F!$B$84,IF(Q21=85%,N21*O21*P21*F!$B$85,IF(Q21=86%,N21*O21*P21*F!$B$86,IF(Q21=87%,N21*O21*P21*F!$B$87,IF(Q21=88%,N21*O21*P21*F!$B$88,IF(Q21=89%,N21*O21*P21*F!$B$89,IF(Q21=90%,N21*O21*P21*F!$B$90,IF(Q21=91%,N21*O21*P21*F!$B$91,IF(Q21=92%,N21*O21*P21*F!$B$92,IF(Q21=93%,N21*O21*P21*F!$B$93,IF(Q21=94%,N21*O21*P21*F!$B$94,IF(Q21=95%,N21*O21*P21*F!$B$95,IF(Q21=96%,N21*O21*P21*F!$B$96,IF(Q21=97%,N21*O21*P21*F!$B$97,IF(Q21=98%,N21*O21*P21*F!$B$98,IF(Q21=99%,N21*O21*P21*F!$B$99,IF(Q21&gt;99%,N21*O21*P21*F!$B$100,))))))))))))))))))))))))))))))))))))))))))))))))))))))))+IF(U21&lt;30%,0,IF(U21&lt;35%,R21*S21*T21*F!$B$33,IF(U21&lt;40%,R21*S21*T21*F!$B$38,IF(U21&lt;45%,R21*S21*T21*F!$B$43,IF(U21&lt;50%,R21*S21*T21*F!$B$48,IF(U21=50%,R21*S21*T21*F!$B$50,IF(U21=51%,R21*S21*T21*F!$B$51,IF(U21=52%,R21*S21*T21*F!$B$52,IF(U21=53%,R21*S21*T21*F!$B$53,IF(U21=54%,R21*S21*T21*F!$B$54,IF(U21=55%,R21*S21*T21*F!$B$55,IF(U21=56%,R21*S21*T21*F!$B$56,IF(U21=57%,R21*S21*T21*F!$B$57,IF(U21=58%,R21*S21*T21*F!$B$58,IF(U21=59%,R21*S21*T21*F!$B$59,IF(U21=60%,R21*S21*T21*F!$B$60,IF(U21=61%,R21*S21*T21*F!$B$61,IF(U21=62%,R21*S21*T21*F!$B$62,IF(U21=63%,R21*S21*T21*F!$B$63,IF(U21=64%,R21*S21*T21*F!$B$64,IF(U21=65%,R21*S21*T21*F!$B$65,IF(U21=66%,R21*S21*T21*F!$B$66,IF(U21=67%,R21*S21*T21*F!$B$67,IF(U21=68%,R21*S21*T21*F!$B$68,IF(U21=69%,R21*S21*T21*F!$B$69,IF(U21=70%,R21*S21*T21*F!$B$70,IF(U21=71%,R21*S21*T21*F!$B$71,IF(U21=72%,R21*S21*T21*F!$B$72,IF(U21=73%,R21*S21*T21*F!$B$73,IF(U21=74%,R21*S21*T21*F!$B$74,IF(U21=75%,R21*S21*T21*F!$B$75,IF(U21=76%,R21*S21*T21*F!$B$76,IF(U21=77%,R21*S21*T21*F!$B$77,IF(U21=78%,R21*S21*T21*F!$B$78,IF(U21=79%,R21*S21*T21*F!$B$79,IF(U21=80%,R21*S21*T21*F!$B$80,IF(U21=81%,R21*S21*T21*F!$B$81,IF(U21=82%,R21*S21*T21*F!$B$82,IF(U21=83%,R21*S21*T21*F!$B$83,IF(U21=84%,R21*S21*T21*F!$B$84,IF(U21=85%,R21*S21*T21*F!$B$85,IF(U21=86%,R21*S21*T21*F!$B$86,IF(U21=87%,R21*S21*T21*F!$B$87,IF(U21=88%,R21*S21*T21*F!$B$88,IF(U21=89%,R21*S21*T21*F!$B$89,IF(U21=90%,R21*S21*T21*F!$B$90,IF(U21=91%,R21*S21*T21*F!$B$91,IF(U21=92%,R21*S21*T21*F!$B$92,IF(U21=93%,R21*S21*T21*F!$B$93,IF(U21=94%,R21*S21*T21*F!$B$94,IF(U21=95%,R21*S21*T21*F!$B$95,IF(U21=96%,R21*S21*T21*F!$B$96,IF(U21=97%,R21*S21*T21*F!$B$97,IF(U21=98%,R21*S21*T21*F!$B$98,IF(U21=99%,R21*S21*T21*F!$B$99,IF(U21&gt;99%,R21*S21*T21*F!$B$100)))))))))))))))))))))))))))))))))))))))))))))))))))))))))*IF(ISNUMBER(E21),E21,1)*IF(ISNUMBER(D21),D21,1)</f>
        <v>577.20000000000005</v>
      </c>
      <c r="AA21" s="69">
        <f t="shared" si="18"/>
        <v>26</v>
      </c>
      <c r="AB21" s="70">
        <f t="shared" si="19"/>
        <v>6.6000000000000005</v>
      </c>
      <c r="AF21" s="116"/>
      <c r="AG21" s="117"/>
      <c r="AH21" s="118"/>
      <c r="AI21" s="119"/>
      <c r="AJ21" s="119"/>
      <c r="AK21" s="54"/>
      <c r="AL21" s="54"/>
      <c r="AM21" s="54"/>
      <c r="AN21" s="22"/>
      <c r="AO21" s="53"/>
      <c r="AP21" s="54"/>
      <c r="AQ21" s="54"/>
      <c r="AR21" s="57"/>
      <c r="AS21" s="110"/>
      <c r="AT21" s="108"/>
    </row>
    <row r="22" spans="1:46" x14ac:dyDescent="0.25">
      <c r="A22" s="325"/>
      <c r="B22" s="198"/>
      <c r="C22" s="200"/>
      <c r="D22" s="167"/>
      <c r="E22" s="199"/>
      <c r="F22" s="303"/>
      <c r="G22" s="170"/>
      <c r="H22" s="170"/>
      <c r="I22" s="171">
        <f t="shared" ref="I22" si="22">IFERROR(ROUND(F22/$Y22,2),)</f>
        <v>0</v>
      </c>
      <c r="J22" s="303"/>
      <c r="K22" s="170"/>
      <c r="L22" s="170"/>
      <c r="M22" s="171">
        <f t="shared" ref="M22" si="23">IFERROR(ROUND(J22/$Y22,2),)</f>
        <v>0</v>
      </c>
      <c r="N22" s="303"/>
      <c r="O22" s="170"/>
      <c r="P22" s="170"/>
      <c r="Q22" s="171">
        <f t="shared" ref="Q22" si="24">IFERROR(ROUND(N22/$Y22,2),)</f>
        <v>0</v>
      </c>
      <c r="R22" s="303"/>
      <c r="S22" s="170"/>
      <c r="T22" s="170"/>
      <c r="U22" s="171">
        <f t="shared" ref="U22" si="25">IFERROR(ROUND(R22/$Y22,2),)</f>
        <v>0</v>
      </c>
      <c r="V22" s="121">
        <f t="shared" si="9"/>
        <v>0</v>
      </c>
      <c r="W22" s="60">
        <f t="shared" si="20"/>
        <v>0</v>
      </c>
      <c r="X22" s="61">
        <f t="shared" si="21"/>
        <v>0</v>
      </c>
      <c r="Y22" s="203"/>
      <c r="Z22" s="17">
        <f>(IF(I22&lt;30%,0,IF(I22&lt;35%,F22*G22*H22*F!$B$33,IF(I22&lt;40%,F22*G22*H22*F!$B$38,IF(I22&lt;45%,F22*G22*H22*F!$B$43,IF(I22&lt;50%,F22*G22*H22*F!$B$48,IF(I22=50%,F22*G22*H22*F!$B$50,IF(I22=51%,F22*G22*H22*F!$B$51,IF(I22=52%,F22*G22*H22*F!$B$52,IF(I22=53%,F22*G22*H22*F!$B$53,IF(I22=54%,F22*G22*H22*F!$B$54,IF(I22=55%,F22*G22*H22*F!$B$55,IF(I22=56%,F22*G22*H22*F!$B$56,IF(I22=57%,F22*G22*H22*F!$B$57,IF(I22=58%,F22*G22*H22*F!$B$58,IF(I22=59%,F22*G22*H22*F!$B$59,IF(I22=60%,F22*G22*H22*F!$B$60,IF(I22=61%,F22*G22*H22*F!$B$61,IF(I22=62%,F22*G22*H22*F!$B$62,IF(I22=63%,F22*G22*H22*F!$B$63,IF(I22=64%,F22*G22*H22*F!$B$64,IF(I22=65%,F22*G22*H22*F!$B$65,IF(I22=66%,F22*G22*H22*F!$B$66,IF(I22=67%,F22*G22*H22*F!$B$67,IF(I22=68%,F22*G22*H22*F!$B$68,IF(I22=69%,F22*G22*H22*F!$B$69,IF(I22=70%,F22*G22*H22*F!$B$70,IF(I22=71%,F22*G22*H22*F!$B$71,IF(I22=72%,F22*G22*H22*F!$B$72,IF(I22=73%,F22*G22*H22*F!$B$73,IF(I22=74%,F22*G22*H22*F!$B$74,IF(I22=75%,F22*G22*H22*F!$B$75,IF(I22=76%,F22*G22*H22*F!$B$76,IF(I22=77%,F22*G22*H22*F!$B$77,IF(I22=78%,F22*G22*H22*F!$B$78,IF(I22=79%,F22*G22*H22*F!$B$79,IF(I22=80%,F22*G22*H22*F!$B$80,IF(I22=81%,F22*G22*H22*F!$B$81,IF(I22=82%,F22*G22*H22*F!$B$82,IF(I22=83%,F22*G22*H22*F!$B$83,IF(I22=84%,F22*G22*H22*F!$B$84,IF(I22=85%,F22*G22*H22*F!$B$85,IF(I22=86%,F22*G22*H22*F!$B$86,IF(I22=87%,F22*G22*H22*F!$B$87,IF(I22=88%,F22*G22*H22*F!$B$88,IF(I22=89%,F22*G22*H22*F!$B$89,IF(I22=90%,F22*G22*H22*F!$B$90,IF(I22=91%,F22*G22*H22*F!$B$91,IF(I22=92%,F22*G22*H22*F!$B$92,IF(I22=93%,F22*G22*H22*F!$B$93,IF(I22=94%,F22*G22*H22*F!$B$94,IF(I22=95%,F22*G22*H22*F!$B$95,IF(I22=96%,F22*G22*H22*F!$B$96,IF(I22=97%,F22*G22*H22*F!$B$97,IF(I22=98%,F22*G22*H22*F!$B$98,IF(I22=99%,F22*G22*H22*F!$B$99,IF(I22&gt;99%,F22*G22*H22*F!$B$100,))))))))))))))))))))))))))))))))))))))))))))))))))))))))+IF(M22&lt;30%,0,IF(M22&lt;35%,J22*K22*L22*F!$B$33,IF(M22&lt;40%,J22*K22*L22*F!$B$38,IF(M22&lt;45%,J22*K22*L22*F!$B$43,IF(M22&lt;50%,J22*K22*L22*F!$B$48,IF(M22=50%,J22*K22*L22*F!$B$50,IF(M22=51%,J22*K22*L22*F!$B$51,IF(M22=52%,J22*K22*L22*F!$B$52,IF(M22=53%,J22*K22*L22*F!$B$53,IF(M22=54%,J22*K22*L22*F!$B$54,IF(M22=55%,J22*K22*L22*F!$B$55,IF(M22=56%,J22*K22*L22*F!$B$56,IF(M22=57%,J22*K22*L22*F!$B$57,IF(M22=58%,J22*K22*L22*F!$B$58,IF(M22=59%,J22*K22*L22*F!$B$59,IF(M22=60%,J22*K22*L22*F!$B$60,IF(M22=61%,J22*K22*L22*F!$B$61,IF(M22=62%,J22*K22*L22*F!$B$62,IF(M22=63%,J22*K22*L22*F!$B$63,IF(M22=64%,J22*K22*L22*F!$B$64,IF(M22=65%,J22*K22*L22*F!$B$65,IF(M22=66%,J22*K22*L22*F!$B$66,IF(M22=67%,J22*K22*L22*F!$B$67,IF(M22=68%,J22*K22*L22*F!$B$68,IF(M22=69%,J22*K22*L22*F!$B$69,IF(M22=70%,J22*K22*L22*F!$B$70,IF(M22=71%,J22*K22*L22*F!$B$71,IF(M22=72%,J22*K22*L22*F!$B$72,IF(M22=73%,J22*K22*L22*F!$B$73,IF(M22=74%,J22*K22*L22*F!$B$74,IF(M22=75%,J22*K22*L22*F!$B$75,IF(M22=76%,J22*K22*L22*F!$B$76,IF(M22=77%,J22*K22*L22*F!$B$77,IF(M22=78%,J22*K22*L22*F!$B$78,IF(M22=79%,J22*K22*L22*F!$B$79,IF(M22=80%,J22*K22*L22*F!$B$80,IF(M22=81%,J22*K22*L22*F!$B$81,IF(M22=82%,J22*K22*L22*F!$B$82,IF(M22=83%,J22*K22*L22*F!$B$83,IF(M22=84%,J22*K22*L22*F!$B$84,IF(M22=85%,J22*K22*L22*F!$B$85,IF(M22=86%,J22*K22*L22*F!$B$86,IF(M22=87%,J22*K22*L22*F!$B$87,IF(M22=88%,J22*K22*L22*F!$B$88,IF(M22=89%,J22*K22*L22*F!$B$89,IF(M22=90%,J22*K22*L22*F!$B$90,IF(M22=91%,J22*K22*L22*F!$B$91,IF(M22=92%,J22*K22*L22*F!$B$92,IF(M22=93%,J22*K22*L22*F!$B$93,IF(M22=94%,J22*K22*L22*F!$B$94,IF(M22=95%,J22*K22*L22*F!$B$95,IF(M22=96%,J22*K22*L22*F!$B$96,IF(M22=97%,J22*K22*L22*F!$B$97,IF(M22=98%,J22*K22*L22*F!$B$98,IF(M22=99%,J22*K22*L22*F!$B$99,IF(M22&gt;99%,J22*K22*L22*F!$B$100,))))))))))))))))))))))))))))))))))))))))))))))))))))))))+IF(Q22&lt;30%,0,IF(Q22&lt;35%,N22*O22*P22*F!$B$33,IF(Q22&lt;40%,N22*O22*P22*F!$B$38,IF(Q22&lt;45%,N22*O22*P22*F!$B$43,IF(Q22&lt;50%,N22*O22*P22*F!$B$48,IF(Q22=50%,N22*O22*P22*F!$B$50,IF(Q22=51%,N22*O22*P22*F!$B$51,IF(Q22=52%,N22*O22*P22*F!$B$52,IF(Q22=53%,N22*O22*P22*F!$B$53,IF(Q22=54%,N22*O22*P22*F!$B$54,IF(Q22=55%,N22*O22*P22*F!$B$55,IF(Q22=56%,N22*O22*P22*F!$B$56,IF(Q22=57%,N22*O22*P22*F!$B$57,IF(Q22=58%,N22*O22*P22*F!$B$58,IF(Q22=59%,N22*O22*P22*F!$B$59,IF(Q22=60%,N22*O22*P22*F!$B$60,IF(Q22=61%,N22*O22*P22*F!$B$61,IF(Q22=62%,N22*O22*P22*F!$B$62,IF(Q22=63%,N22*O22*P22*F!$B$63,IF(Q22=64%,N22*O22*P22*F!$B$64,IF(Q22=65%,N22*O22*P22*F!$B$65,IF(Q22=66%,N22*O22*P22*F!$B$66,IF(Q22=67%,N22*O22*P22*F!$B$67,IF(Q22=68%,N22*O22*P22*F!$B$68,IF(Q22=69%,N22*O22*P22*F!$B$69,IF(Q22=70%,N22*O22*P22*F!$B$70,IF(Q22=71%,N22*O22*P22*F!$B$71,IF(Q22=72%,N22*O22*P22*F!$B$72,IF(Q22=73%,N22*O22*P22*F!$B$73,IF(Q22=74%,N22*O22*P22*F!$B$74,IF(Q22=75%,N22*O22*P22*F!$B$75,IF(Q22=76%,N22*O22*P22*F!$B$76,IF(Q22=77%,N22*O22*P22*F!$B$77,IF(Q22=78%,N22*O22*P22*F!$B$78,IF(Q22=79%,N22*O22*P22*F!$B$79,IF(Q22=80%,N22*O22*P22*F!$B$80,IF(Q22=81%,N22*O22*P22*F!$B$81,IF(Q22=82%,N22*O22*P22*F!$B$82,IF(Q22=83%,N22*O22*P22*F!$B$83,IF(Q22=84%,N22*O22*P22*F!$B$84,IF(Q22=85%,N22*O22*P22*F!$B$85,IF(Q22=86%,N22*O22*P22*F!$B$86,IF(Q22=87%,N22*O22*P22*F!$B$87,IF(Q22=88%,N22*O22*P22*F!$B$88,IF(Q22=89%,N22*O22*P22*F!$B$89,IF(Q22=90%,N22*O22*P22*F!$B$90,IF(Q22=91%,N22*O22*P22*F!$B$91,IF(Q22=92%,N22*O22*P22*F!$B$92,IF(Q22=93%,N22*O22*P22*F!$B$93,IF(Q22=94%,N22*O22*P22*F!$B$94,IF(Q22=95%,N22*O22*P22*F!$B$95,IF(Q22=96%,N22*O22*P22*F!$B$96,IF(Q22=97%,N22*O22*P22*F!$B$97,IF(Q22=98%,N22*O22*P22*F!$B$98,IF(Q22=99%,N22*O22*P22*F!$B$99,IF(Q22&gt;99%,N22*O22*P22*F!$B$100,))))))))))))))))))))))))))))))))))))))))))))))))))))))))+IF(U22&lt;30%,0,IF(U22&lt;35%,R22*S22*T22*F!$B$33,IF(U22&lt;40%,R22*S22*T22*F!$B$38,IF(U22&lt;45%,R22*S22*T22*F!$B$43,IF(U22&lt;50%,R22*S22*T22*F!$B$48,IF(U22=50%,R22*S22*T22*F!$B$50,IF(U22=51%,R22*S22*T22*F!$B$51,IF(U22=52%,R22*S22*T22*F!$B$52,IF(U22=53%,R22*S22*T22*F!$B$53,IF(U22=54%,R22*S22*T22*F!$B$54,IF(U22=55%,R22*S22*T22*F!$B$55,IF(U22=56%,R22*S22*T22*F!$B$56,IF(U22=57%,R22*S22*T22*F!$B$57,IF(U22=58%,R22*S22*T22*F!$B$58,IF(U22=59%,R22*S22*T22*F!$B$59,IF(U22=60%,R22*S22*T22*F!$B$60,IF(U22=61%,R22*S22*T22*F!$B$61,IF(U22=62%,R22*S22*T22*F!$B$62,IF(U22=63%,R22*S22*T22*F!$B$63,IF(U22=64%,R22*S22*T22*F!$B$64,IF(U22=65%,R22*S22*T22*F!$B$65,IF(U22=66%,R22*S22*T22*F!$B$66,IF(U22=67%,R22*S22*T22*F!$B$67,IF(U22=68%,R22*S22*T22*F!$B$68,IF(U22=69%,R22*S22*T22*F!$B$69,IF(U22=70%,R22*S22*T22*F!$B$70,IF(U22=71%,R22*S22*T22*F!$B$71,IF(U22=72%,R22*S22*T22*F!$B$72,IF(U22=73%,R22*S22*T22*F!$B$73,IF(U22=74%,R22*S22*T22*F!$B$74,IF(U22=75%,R22*S22*T22*F!$B$75,IF(U22=76%,R22*S22*T22*F!$B$76,IF(U22=77%,R22*S22*T22*F!$B$77,IF(U22=78%,R22*S22*T22*F!$B$78,IF(U22=79%,R22*S22*T22*F!$B$79,IF(U22=80%,R22*S22*T22*F!$B$80,IF(U22=81%,R22*S22*T22*F!$B$81,IF(U22=82%,R22*S22*T22*F!$B$82,IF(U22=83%,R22*S22*T22*F!$B$83,IF(U22=84%,R22*S22*T22*F!$B$84,IF(U22=85%,R22*S22*T22*F!$B$85,IF(U22=86%,R22*S22*T22*F!$B$86,IF(U22=87%,R22*S22*T22*F!$B$87,IF(U22=88%,R22*S22*T22*F!$B$88,IF(U22=89%,R22*S22*T22*F!$B$89,IF(U22=90%,R22*S22*T22*F!$B$90,IF(U22=91%,R22*S22*T22*F!$B$91,IF(U22=92%,R22*S22*T22*F!$B$92,IF(U22=93%,R22*S22*T22*F!$B$93,IF(U22=94%,R22*S22*T22*F!$B$94,IF(U22=95%,R22*S22*T22*F!$B$95,IF(U22=96%,R22*S22*T22*F!$B$96,IF(U22=97%,R22*S22*T22*F!$B$97,IF(U22=98%,R22*S22*T22*F!$B$98,IF(U22=99%,R22*S22*T22*F!$B$99,IF(U22&gt;99%,R22*S22*T22*F!$B$100)))))))))))))))))))))))))))))))))))))))))))))))))))))))))*IF(ISNUMBER(E22),E22,1)*IF(ISNUMBER(D22),D22,1)</f>
        <v>0</v>
      </c>
      <c r="AA22" s="62">
        <f t="shared" si="18"/>
        <v>0</v>
      </c>
      <c r="AB22" s="63">
        <f t="shared" si="19"/>
        <v>0</v>
      </c>
      <c r="AF22" s="122"/>
      <c r="AG22" s="71"/>
      <c r="AH22" s="23"/>
      <c r="AI22" s="23"/>
      <c r="AJ22" s="23"/>
      <c r="AK22" s="54"/>
      <c r="AL22" s="54"/>
      <c r="AM22" s="54"/>
      <c r="AN22" s="57"/>
      <c r="AO22" s="53"/>
      <c r="AP22" s="54"/>
      <c r="AQ22" s="54"/>
      <c r="AR22" s="57"/>
      <c r="AS22" s="110"/>
      <c r="AT22" s="78"/>
    </row>
    <row r="23" spans="1:46" ht="15.75" thickBot="1" x14ac:dyDescent="0.3">
      <c r="A23" s="326"/>
      <c r="B23" s="217"/>
      <c r="C23" s="218"/>
      <c r="D23" s="299">
        <f>ROUND(IFERROR((D17*(G17*H17+K17*L17+O17*P17+S17*T17)+D18*(G18*H18+K18*L18+O18*P18+S18*T18)+D19*(G19*H19+K19*L19+O19*P19+S19*T19)+D20*(G20*H20+K20*L20+O20*P20+S20*T20)+D21*(G21*H21+K21*L21+O21*P21+S21*T21)+D22*(G22*H22+K22*L22+O22*P22+S22*T22))/((G17*H17+K17*L17+O17*P17+S17*T17)+(G18*H18+K18*L18+O18*P18+S18*T18)+(G19*H19+K19*L19+O19*P19+S19*T19)+(G20*H20+K20*L20+O20*P20+S20*T20)+(G21*H21+K21*L21+O21*P21+S21*T21)+(G22*H22+K22*L22+O22*P22+S22*T22)),0),2)</f>
        <v>1.04</v>
      </c>
      <c r="E23" s="223"/>
      <c r="F23" s="306"/>
      <c r="G23" s="227"/>
      <c r="H23" s="227"/>
      <c r="I23" s="221"/>
      <c r="J23" s="306"/>
      <c r="K23" s="227"/>
      <c r="L23" s="227"/>
      <c r="M23" s="221"/>
      <c r="N23" s="306"/>
      <c r="O23" s="227"/>
      <c r="P23" s="227"/>
      <c r="Q23" s="221"/>
      <c r="R23" s="306"/>
      <c r="S23" s="227"/>
      <c r="T23" s="227"/>
      <c r="U23" s="221"/>
      <c r="V23" s="79">
        <f>SUM(V17:V22)</f>
        <v>13317.5</v>
      </c>
      <c r="W23" s="21">
        <f>IFERROR(V23/AA23,0)</f>
        <v>95.125</v>
      </c>
      <c r="X23" s="80">
        <f>ROUND(IFERROR(((I17*G17*H17+M17*K17*L17+Q17*O17*P17+U17*S17*T17)+(I18*G18*H18+M18*K18*L18+Q18*O18*P18+U18*S18*T18)+(I19*G19*H19+M19*K19*L19+Q19*O19*P19+U19*S19*T19)+(I20*G20*H20+M20*K20*L20+Q20*O20*P20+U20*S20*T20)+(I21*G21*H21+M21*K21*L21+Q21*O21*P21+U21*S21*T21)+(I22*G22*H22+M22*K22*L22+Q22*O22*P22+U22*S22*T22))/((G17*H17+K17*L17+O17*P17+S17*T17)+(G18*H18+K18*L18+O18*P18+S18*T18)+(G19*H19+K19*L19+O19*P19+S19*T19)+(G20*H20+K20*L20+O20*P20+S20*T20)+(G21*H21+K21*L21+O21*P21+S21*T21)+(G22*H22+K22*L22+O22*P22+S22*T22)),0),3)</f>
        <v>0.54500000000000004</v>
      </c>
      <c r="Y23" s="81"/>
      <c r="Z23" s="21">
        <f>SUM(Z17:Z22)</f>
        <v>9928.4475000000002</v>
      </c>
      <c r="AA23" s="82">
        <f>SUM(AA17:AA22)</f>
        <v>140</v>
      </c>
      <c r="AB23" s="83">
        <f>IF(SUM(AB17:AB22)=0,TIME(,0,),TIME(,SUM(AB17:AB22)+30,))</f>
        <v>0.11597222222222221</v>
      </c>
      <c r="AF23" s="123"/>
      <c r="AG23" s="124"/>
      <c r="AH23" s="125"/>
      <c r="AI23" s="125"/>
      <c r="AJ23" s="125"/>
      <c r="AK23" s="54"/>
      <c r="AL23" s="54"/>
      <c r="AM23" s="54"/>
      <c r="AN23" s="57"/>
      <c r="AO23" s="53"/>
      <c r="AP23" s="54"/>
      <c r="AQ23" s="54"/>
      <c r="AR23" s="57"/>
      <c r="AS23" s="110"/>
      <c r="AT23" s="54"/>
    </row>
    <row r="24" spans="1:46" x14ac:dyDescent="0.25">
      <c r="A24" s="318">
        <f>A25</f>
        <v>42209</v>
      </c>
      <c r="B24" s="178" t="s">
        <v>14</v>
      </c>
      <c r="C24" s="179" t="s">
        <v>72</v>
      </c>
      <c r="D24" s="160">
        <v>1</v>
      </c>
      <c r="E24" s="201"/>
      <c r="F24" s="307">
        <f>IF(I24&lt;&gt;0,(IFERROR(IF($Y24&gt;50,MROUND($Y24*I24,2.5),IF($Y24&lt;15,MROUND($Y24*I24,0.1),MROUND($Y24*I24,1))),)),"")</f>
        <v>92.5</v>
      </c>
      <c r="G24" s="181">
        <v>5</v>
      </c>
      <c r="H24" s="181">
        <v>1</v>
      </c>
      <c r="I24" s="182">
        <v>0.45</v>
      </c>
      <c r="J24" s="307">
        <f>IF(M24&lt;&gt;0,(IFERROR(IF($Y24&gt;50,MROUND($Y24*M24,2.5),IF($Y24&lt;15,MROUND($Y24*M24,0.1),MROUND($Y24*M24,1))),)),"")</f>
        <v>112.5</v>
      </c>
      <c r="K24" s="181">
        <v>4</v>
      </c>
      <c r="L24" s="181">
        <v>1</v>
      </c>
      <c r="M24" s="182">
        <v>0.55000000000000004</v>
      </c>
      <c r="N24" s="307">
        <f>IF(Q24&lt;&gt;0,(IFERROR(IF($Y24&gt;50,MROUND($Y24*Q24,2.5),IF($Y24&lt;15,MROUND($Y24*Q24,0.1),MROUND($Y24*Q24,1))),)),"")</f>
        <v>132.5</v>
      </c>
      <c r="O24" s="181">
        <v>3</v>
      </c>
      <c r="P24" s="181">
        <v>3</v>
      </c>
      <c r="Q24" s="182">
        <v>0.65</v>
      </c>
      <c r="R24" s="307">
        <f>IF(U24&lt;&gt;0,(IFERROR(IF($Y24&gt;50,MROUND($Y24*U24,2.5),IF($Y24&lt;15,MROUND($Y24*U24,0.1),MROUND($Y24*U24,1))),)),"")</f>
        <v>150</v>
      </c>
      <c r="S24" s="181">
        <v>2</v>
      </c>
      <c r="T24" s="181">
        <v>3</v>
      </c>
      <c r="U24" s="182">
        <v>0.73</v>
      </c>
      <c r="V24" s="90">
        <f t="shared" si="9"/>
        <v>3005</v>
      </c>
      <c r="W24" s="91">
        <f>IFERROR((IF(ISNUMBER(F24),F24,1)*G24*H24+IF(ISNUMBER(J24),J24,1)*K24*L24+IF(ISNUMBER(N24),N24,1)*O24*P24+IF(ISNUMBER(R24),R24,1)*S24*T24)*IF(ISNUMBER(E24),E24,1)/(G24*H24+K24*L24+O24*P24+S24*T24),0)</f>
        <v>125.20833333333333</v>
      </c>
      <c r="X24" s="92">
        <f>ROUND(IFERROR((W24/(Y24*IF(ISNUMBER(E24),E24,1))),0),2)</f>
        <v>0.61</v>
      </c>
      <c r="Y24" s="202">
        <f>Y10</f>
        <v>205</v>
      </c>
      <c r="Z24" s="19">
        <f>(IF(I24&lt;30%,0,IF(I24&lt;35%,F24*G24*H24*F!$B$33,IF(I24&lt;40%,F24*G24*H24*F!$B$38,IF(I24&lt;45%,F24*G24*H24*F!$B$43,IF(I24&lt;50%,F24*G24*H24*F!$B$48,IF(I24=50%,F24*G24*H24*F!$B$50,IF(I24=51%,F24*G24*H24*F!$B$51,IF(I24=52%,F24*G24*H24*F!$B$52,IF(I24=53%,F24*G24*H24*F!$B$53,IF(I24=54%,F24*G24*H24*F!$B$54,IF(I24=55%,F24*G24*H24*F!$B$55,IF(I24=56%,F24*G24*H24*F!$B$56,IF(I24=57%,F24*G24*H24*F!$B$57,IF(I24=58%,F24*G24*H24*F!$B$58,IF(I24=59%,F24*G24*H24*F!$B$59,IF(I24=60%,F24*G24*H24*F!$B$60,IF(I24=61%,F24*G24*H24*F!$B$61,IF(I24=62%,F24*G24*H24*F!$B$62,IF(I24=63%,F24*G24*H24*F!$B$63,IF(I24=64%,F24*G24*H24*F!$B$64,IF(I24=65%,F24*G24*H24*F!$B$65,IF(I24=66%,F24*G24*H24*F!$B$66,IF(I24=67%,F24*G24*H24*F!$B$67,IF(I24=68%,F24*G24*H24*F!$B$68,IF(I24=69%,F24*G24*H24*F!$B$69,IF(I24=70%,F24*G24*H24*F!$B$70,IF(I24=71%,F24*G24*H24*F!$B$71,IF(I24=72%,F24*G24*H24*F!$B$72,IF(I24=73%,F24*G24*H24*F!$B$73,IF(I24=74%,F24*G24*H24*F!$B$74,IF(I24=75%,F24*G24*H24*F!$B$75,IF(I24=76%,F24*G24*H24*F!$B$76,IF(I24=77%,F24*G24*H24*F!$B$77,IF(I24=78%,F24*G24*H24*F!$B$78,IF(I24=79%,F24*G24*H24*F!$B$79,IF(I24=80%,F24*G24*H24*F!$B$80,IF(I24=81%,F24*G24*H24*F!$B$81,IF(I24=82%,F24*G24*H24*F!$B$82,IF(I24=83%,F24*G24*H24*F!$B$83,IF(I24=84%,F24*G24*H24*F!$B$84,IF(I24=85%,F24*G24*H24*F!$B$85,IF(I24=86%,F24*G24*H24*F!$B$86,IF(I24=87%,F24*G24*H24*F!$B$87,IF(I24=88%,F24*G24*H24*F!$B$88,IF(I24=89%,F24*G24*H24*F!$B$89,IF(I24=90%,F24*G24*H24*F!$B$90,IF(I24=91%,F24*G24*H24*F!$B$91,IF(I24=92%,F24*G24*H24*F!$B$92,IF(I24=93%,F24*G24*H24*F!$B$93,IF(I24=94%,F24*G24*H24*F!$B$94,IF(I24=95%,F24*G24*H24*F!$B$95,IF(I24=96%,F24*G24*H24*F!$B$96,IF(I24=97%,F24*G24*H24*F!$B$97,IF(I24=98%,F24*G24*H24*F!$B$98,IF(I24=99%,F24*G24*H24*F!$B$99,IF(I24&gt;99%,F24*G24*H24*F!$B$100,))))))))))))))))))))))))))))))))))))))))))))))))))))))))+IF(M24&lt;30%,0,IF(M24&lt;35%,J24*K24*L24*F!$B$33,IF(M24&lt;40%,J24*K24*L24*F!$B$38,IF(M24&lt;45%,J24*K24*L24*F!$B$43,IF(M24&lt;50%,J24*K24*L24*F!$B$48,IF(M24=50%,J24*K24*L24*F!$B$50,IF(M24=51%,J24*K24*L24*F!$B$51,IF(M24=52%,J24*K24*L24*F!$B$52,IF(M24=53%,J24*K24*L24*F!$B$53,IF(M24=54%,J24*K24*L24*F!$B$54,IF(M24=55%,J24*K24*L24*F!$B$55,IF(M24=56%,J24*K24*L24*F!$B$56,IF(M24=57%,J24*K24*L24*F!$B$57,IF(M24=58%,J24*K24*L24*F!$B$58,IF(M24=59%,J24*K24*L24*F!$B$59,IF(M24=60%,J24*K24*L24*F!$B$60,IF(M24=61%,J24*K24*L24*F!$B$61,IF(M24=62%,J24*K24*L24*F!$B$62,IF(M24=63%,J24*K24*L24*F!$B$63,IF(M24=64%,J24*K24*L24*F!$B$64,IF(M24=65%,J24*K24*L24*F!$B$65,IF(M24=66%,J24*K24*L24*F!$B$66,IF(M24=67%,J24*K24*L24*F!$B$67,IF(M24=68%,J24*K24*L24*F!$B$68,IF(M24=69%,J24*K24*L24*F!$B$69,IF(M24=70%,J24*K24*L24*F!$B$70,IF(M24=71%,J24*K24*L24*F!$B$71,IF(M24=72%,J24*K24*L24*F!$B$72,IF(M24=73%,J24*K24*L24*F!$B$73,IF(M24=74%,J24*K24*L24*F!$B$74,IF(M24=75%,J24*K24*L24*F!$B$75,IF(M24=76%,J24*K24*L24*F!$B$76,IF(M24=77%,J24*K24*L24*F!$B$77,IF(M24=78%,J24*K24*L24*F!$B$78,IF(M24=79%,J24*K24*L24*F!$B$79,IF(M24=80%,J24*K24*L24*F!$B$80,IF(M24=81%,J24*K24*L24*F!$B$81,IF(M24=82%,J24*K24*L24*F!$B$82,IF(M24=83%,J24*K24*L24*F!$B$83,IF(M24=84%,J24*K24*L24*F!$B$84,IF(M24=85%,J24*K24*L24*F!$B$85,IF(M24=86%,J24*K24*L24*F!$B$86,IF(M24=87%,J24*K24*L24*F!$B$87,IF(M24=88%,J24*K24*L24*F!$B$88,IF(M24=89%,J24*K24*L24*F!$B$89,IF(M24=90%,J24*K24*L24*F!$B$90,IF(M24=91%,J24*K24*L24*F!$B$91,IF(M24=92%,J24*K24*L24*F!$B$92,IF(M24=93%,J24*K24*L24*F!$B$93,IF(M24=94%,J24*K24*L24*F!$B$94,IF(M24=95%,J24*K24*L24*F!$B$95,IF(M24=96%,J24*K24*L24*F!$B$96,IF(M24=97%,J24*K24*L24*F!$B$97,IF(M24=98%,J24*K24*L24*F!$B$98,IF(M24=99%,J24*K24*L24*F!$B$99,IF(M24&gt;99%,J24*K24*L24*F!$B$100,))))))))))))))))))))))))))))))))))))))))))))))))))))))))+IF(Q24&lt;30%,0,IF(Q24&lt;35%,N24*O24*P24*F!$B$33,IF(Q24&lt;40%,N24*O24*P24*F!$B$38,IF(Q24&lt;45%,N24*O24*P24*F!$B$43,IF(Q24&lt;50%,N24*O24*P24*F!$B$48,IF(Q24=50%,N24*O24*P24*F!$B$50,IF(Q24=51%,N24*O24*P24*F!$B$51,IF(Q24=52%,N24*O24*P24*F!$B$52,IF(Q24=53%,N24*O24*P24*F!$B$53,IF(Q24=54%,N24*O24*P24*F!$B$54,IF(Q24=55%,N24*O24*P24*F!$B$55,IF(Q24=56%,N24*O24*P24*F!$B$56,IF(Q24=57%,N24*O24*P24*F!$B$57,IF(Q24=58%,N24*O24*P24*F!$B$58,IF(Q24=59%,N24*O24*P24*F!$B$59,IF(Q24=60%,N24*O24*P24*F!$B$60,IF(Q24=61%,N24*O24*P24*F!$B$61,IF(Q24=62%,N24*O24*P24*F!$B$62,IF(Q24=63%,N24*O24*P24*F!$B$63,IF(Q24=64%,N24*O24*P24*F!$B$64,IF(Q24=65%,N24*O24*P24*F!$B$65,IF(Q24=66%,N24*O24*P24*F!$B$66,IF(Q24=67%,N24*O24*P24*F!$B$67,IF(Q24=68%,N24*O24*P24*F!$B$68,IF(Q24=69%,N24*O24*P24*F!$B$69,IF(Q24=70%,N24*O24*P24*F!$B$70,IF(Q24=71%,N24*O24*P24*F!$B$71,IF(Q24=72%,N24*O24*P24*F!$B$72,IF(Q24=73%,N24*O24*P24*F!$B$73,IF(Q24=74%,N24*O24*P24*F!$B$74,IF(Q24=75%,N24*O24*P24*F!$B$75,IF(Q24=76%,N24*O24*P24*F!$B$76,IF(Q24=77%,N24*O24*P24*F!$B$77,IF(Q24=78%,N24*O24*P24*F!$B$78,IF(Q24=79%,N24*O24*P24*F!$B$79,IF(Q24=80%,N24*O24*P24*F!$B$80,IF(Q24=81%,N24*O24*P24*F!$B$81,IF(Q24=82%,N24*O24*P24*F!$B$82,IF(Q24=83%,N24*O24*P24*F!$B$83,IF(Q24=84%,N24*O24*P24*F!$B$84,IF(Q24=85%,N24*O24*P24*F!$B$85,IF(Q24=86%,N24*O24*P24*F!$B$86,IF(Q24=87%,N24*O24*P24*F!$B$87,IF(Q24=88%,N24*O24*P24*F!$B$88,IF(Q24=89%,N24*O24*P24*F!$B$89,IF(Q24=90%,N24*O24*P24*F!$B$90,IF(Q24=91%,N24*O24*P24*F!$B$91,IF(Q24=92%,N24*O24*P24*F!$B$92,IF(Q24=93%,N24*O24*P24*F!$B$93,IF(Q24=94%,N24*O24*P24*F!$B$94,IF(Q24=95%,N24*O24*P24*F!$B$95,IF(Q24=96%,N24*O24*P24*F!$B$96,IF(Q24=97%,N24*O24*P24*F!$B$97,IF(Q24=98%,N24*O24*P24*F!$B$98,IF(Q24=99%,N24*O24*P24*F!$B$99,IF(Q24&gt;99%,N24*O24*P24*F!$B$100,))))))))))))))))))))))))))))))))))))))))))))))))))))))))+IF(U24&lt;30%,0,IF(U24&lt;35%,R24*S24*T24*F!$B$33,IF(U24&lt;40%,R24*S24*T24*F!$B$38,IF(U24&lt;45%,R24*S24*T24*F!$B$43,IF(U24&lt;50%,R24*S24*T24*F!$B$48,IF(U24=50%,R24*S24*T24*F!$B$50,IF(U24=51%,R24*S24*T24*F!$B$51,IF(U24=52%,R24*S24*T24*F!$B$52,IF(U24=53%,R24*S24*T24*F!$B$53,IF(U24=54%,R24*S24*T24*F!$B$54,IF(U24=55%,R24*S24*T24*F!$B$55,IF(U24=56%,R24*S24*T24*F!$B$56,IF(U24=57%,R24*S24*T24*F!$B$57,IF(U24=58%,R24*S24*T24*F!$B$58,IF(U24=59%,R24*S24*T24*F!$B$59,IF(U24=60%,R24*S24*T24*F!$B$60,IF(U24=61%,R24*S24*T24*F!$B$61,IF(U24=62%,R24*S24*T24*F!$B$62,IF(U24=63%,R24*S24*T24*F!$B$63,IF(U24=64%,R24*S24*T24*F!$B$64,IF(U24=65%,R24*S24*T24*F!$B$65,IF(U24=66%,R24*S24*T24*F!$B$66,IF(U24=67%,R24*S24*T24*F!$B$67,IF(U24=68%,R24*S24*T24*F!$B$68,IF(U24=69%,R24*S24*T24*F!$B$69,IF(U24=70%,R24*S24*T24*F!$B$70,IF(U24=71%,R24*S24*T24*F!$B$71,IF(U24=72%,R24*S24*T24*F!$B$72,IF(U24=73%,R24*S24*T24*F!$B$73,IF(U24=74%,R24*S24*T24*F!$B$74,IF(U24=75%,R24*S24*T24*F!$B$75,IF(U24=76%,R24*S24*T24*F!$B$76,IF(U24=77%,R24*S24*T24*F!$B$77,IF(U24=78%,R24*S24*T24*F!$B$78,IF(U24=79%,R24*S24*T24*F!$B$79,IF(U24=80%,R24*S24*T24*F!$B$80,IF(U24=81%,R24*S24*T24*F!$B$81,IF(U24=82%,R24*S24*T24*F!$B$82,IF(U24=83%,R24*S24*T24*F!$B$83,IF(U24=84%,R24*S24*T24*F!$B$84,IF(U24=85%,R24*S24*T24*F!$B$85,IF(U24=86%,R24*S24*T24*F!$B$86,IF(U24=87%,R24*S24*T24*F!$B$87,IF(U24=88%,R24*S24*T24*F!$B$88,IF(U24=89%,R24*S24*T24*F!$B$89,IF(U24=90%,R24*S24*T24*F!$B$90,IF(U24=91%,R24*S24*T24*F!$B$91,IF(U24=92%,R24*S24*T24*F!$B$92,IF(U24=93%,R24*S24*T24*F!$B$93,IF(U24=94%,R24*S24*T24*F!$B$94,IF(U24=95%,R24*S24*T24*F!$B$95,IF(U24=96%,R24*S24*T24*F!$B$96,IF(U24=97%,R24*S24*T24*F!$B$97,IF(U24=98%,R24*S24*T24*F!$B$98,IF(U24=99%,R24*S24*T24*F!$B$99,IF(U24&gt;99%,R24*S24*T24*F!$B$100)))))))))))))))))))))))))))))))))))))))))))))))))))))))))*IF(ISNUMBER(E24),E24,1)*IF(ISNUMBER(D24),D24,1)</f>
        <v>2395.375</v>
      </c>
      <c r="AA24" s="93">
        <f t="shared" ref="AA24:AA29" si="26">G24*H24+K24*L24+O24*P24+S24*T24</f>
        <v>24</v>
      </c>
      <c r="AB24" s="94">
        <f t="shared" ref="AB24:AB29" si="27">(H24*(IF(I24&lt;45%,0.5,IF(I24&lt;55%,0.8,IF(I24&lt;65%,0.9,IF(I24&lt;75%,1,IF(I24&lt;85%,1.1,1.2))))))+L24*(IF(M24&lt;45%,0.5,IF(M24&lt;55%,0.8,IF(M24&lt;65%,0.9,IF(M24&lt;75%,1,IF(M24&lt;85%,1.1,1.2))))))+P24*(IF(Q24&lt;45%,0.5,IF(Q24&lt;55%,0.8,IF(Q24&lt;65%,0.9,IF(Q24&lt;75%,1,IF(Q24&lt;85%,1.1,1.2))))))+T24*(IF(U24&lt;45%,0.5,IF(U24&lt;55%,0.8,IF(U24&lt;65%,0.9,IF(U24&lt;75%,1,IF(U24&lt;85%,1.1,1.2)))))))*IF(D24&gt;=0.8,6,IF(D24&lt;=0.4,1.5,3))</f>
        <v>46.2</v>
      </c>
      <c r="AF24" s="123"/>
      <c r="AG24" s="124"/>
      <c r="AH24" s="125"/>
      <c r="AI24" s="125"/>
      <c r="AJ24" s="125"/>
      <c r="AK24" s="54"/>
      <c r="AL24" s="54"/>
      <c r="AM24" s="54"/>
      <c r="AN24" s="57"/>
      <c r="AO24" s="53"/>
      <c r="AP24" s="54"/>
      <c r="AQ24" s="54"/>
      <c r="AR24" s="57"/>
      <c r="AS24" s="110"/>
      <c r="AT24" s="54"/>
    </row>
    <row r="25" spans="1:46" x14ac:dyDescent="0.25">
      <c r="A25" s="325">
        <f>A18+1</f>
        <v>42209</v>
      </c>
      <c r="B25" s="183" t="s">
        <v>14</v>
      </c>
      <c r="C25" s="184" t="s">
        <v>85</v>
      </c>
      <c r="D25" s="167">
        <v>1</v>
      </c>
      <c r="E25" s="191"/>
      <c r="F25" s="308">
        <f>IF(I25&lt;&gt;0,(IFERROR(IF($Y25&gt;50,MROUND($Y25*I25,2.5),IF($Y25&lt;15,MROUND($Y25*I25,0.1),MROUND($Y25*I25,1))),)),"")</f>
        <v>157.5</v>
      </c>
      <c r="G25" s="186">
        <v>2</v>
      </c>
      <c r="H25" s="186">
        <v>5</v>
      </c>
      <c r="I25" s="174">
        <v>0.75</v>
      </c>
      <c r="J25" s="308"/>
      <c r="K25" s="186"/>
      <c r="L25" s="186"/>
      <c r="M25" s="174">
        <v>0</v>
      </c>
      <c r="N25" s="308" t="str">
        <f>IF(Q25&lt;&gt;0,(IFERROR(IF($Y25&gt;50,MROUND($Y25*Q25,2.5),IF($Y25&lt;15,MROUND($Y25*Q25,0.1),MROUND($Y25*Q25,1))),)),"")</f>
        <v/>
      </c>
      <c r="O25" s="186"/>
      <c r="P25" s="186"/>
      <c r="Q25" s="174">
        <v>0</v>
      </c>
      <c r="R25" s="308" t="str">
        <f>IF(U25&lt;&gt;0,(IFERROR(IF($Y25&gt;50,MROUND($Y25*U25,2.5),IF($Y25&lt;15,MROUND($Y25*U25,0.1),MROUND($Y25*U25,1))),)),"")</f>
        <v/>
      </c>
      <c r="S25" s="186"/>
      <c r="T25" s="186"/>
      <c r="U25" s="174">
        <v>0</v>
      </c>
      <c r="V25" s="98">
        <f t="shared" si="9"/>
        <v>1575</v>
      </c>
      <c r="W25" s="99">
        <f t="shared" ref="W25:W29" si="28">IFERROR((IF(ISNUMBER(F25),F25,1)*G25*H25+IF(ISNUMBER(J25),J25,1)*K25*L25+IF(ISNUMBER(N25),N25,1)*O25*P25+IF(ISNUMBER(R25),R25,1)*S25*T25)*IF(ISNUMBER(E25),E25,1)/(G25*H25+K25*L25+O25*P25+S25*T25),0)</f>
        <v>157.5</v>
      </c>
      <c r="X25" s="68">
        <f t="shared" ref="X25:X29" si="29">ROUND(IFERROR((W25/(Y25*IF(ISNUMBER(E25),E25,1))),0),2)</f>
        <v>0.75</v>
      </c>
      <c r="Y25" s="203">
        <f>Y10*1.03</f>
        <v>211.15</v>
      </c>
      <c r="Z25" s="18">
        <f>(IF(I25&lt;30%,0,IF(I25&lt;35%,F25*G25*H25*F!$B$33,IF(I25&lt;40%,F25*G25*H25*F!$B$38,IF(I25&lt;45%,F25*G25*H25*F!$B$43,IF(I25&lt;50%,F25*G25*H25*F!$B$48,IF(I25=50%,F25*G25*H25*F!$B$50,IF(I25=51%,F25*G25*H25*F!$B$51,IF(I25=52%,F25*G25*H25*F!$B$52,IF(I25=53%,F25*G25*H25*F!$B$53,IF(I25=54%,F25*G25*H25*F!$B$54,IF(I25=55%,F25*G25*H25*F!$B$55,IF(I25=56%,F25*G25*H25*F!$B$56,IF(I25=57%,F25*G25*H25*F!$B$57,IF(I25=58%,F25*G25*H25*F!$B$58,IF(I25=59%,F25*G25*H25*F!$B$59,IF(I25=60%,F25*G25*H25*F!$B$60,IF(I25=61%,F25*G25*H25*F!$B$61,IF(I25=62%,F25*G25*H25*F!$B$62,IF(I25=63%,F25*G25*H25*F!$B$63,IF(I25=64%,F25*G25*H25*F!$B$64,IF(I25=65%,F25*G25*H25*F!$B$65,IF(I25=66%,F25*G25*H25*F!$B$66,IF(I25=67%,F25*G25*H25*F!$B$67,IF(I25=68%,F25*G25*H25*F!$B$68,IF(I25=69%,F25*G25*H25*F!$B$69,IF(I25=70%,F25*G25*H25*F!$B$70,IF(I25=71%,F25*G25*H25*F!$B$71,IF(I25=72%,F25*G25*H25*F!$B$72,IF(I25=73%,F25*G25*H25*F!$B$73,IF(I25=74%,F25*G25*H25*F!$B$74,IF(I25=75%,F25*G25*H25*F!$B$75,IF(I25=76%,F25*G25*H25*F!$B$76,IF(I25=77%,F25*G25*H25*F!$B$77,IF(I25=78%,F25*G25*H25*F!$B$78,IF(I25=79%,F25*G25*H25*F!$B$79,IF(I25=80%,F25*G25*H25*F!$B$80,IF(I25=81%,F25*G25*H25*F!$B$81,IF(I25=82%,F25*G25*H25*F!$B$82,IF(I25=83%,F25*G25*H25*F!$B$83,IF(I25=84%,F25*G25*H25*F!$B$84,IF(I25=85%,F25*G25*H25*F!$B$85,IF(I25=86%,F25*G25*H25*F!$B$86,IF(I25=87%,F25*G25*H25*F!$B$87,IF(I25=88%,F25*G25*H25*F!$B$88,IF(I25=89%,F25*G25*H25*F!$B$89,IF(I25=90%,F25*G25*H25*F!$B$90,IF(I25=91%,F25*G25*H25*F!$B$91,IF(I25=92%,F25*G25*H25*F!$B$92,IF(I25=93%,F25*G25*H25*F!$B$93,IF(I25=94%,F25*G25*H25*F!$B$94,IF(I25=95%,F25*G25*H25*F!$B$95,IF(I25=96%,F25*G25*H25*F!$B$96,IF(I25=97%,F25*G25*H25*F!$B$97,IF(I25=98%,F25*G25*H25*F!$B$98,IF(I25=99%,F25*G25*H25*F!$B$99,IF(I25&gt;99%,F25*G25*H25*F!$B$100,))))))))))))))))))))))))))))))))))))))))))))))))))))))))+IF(M25&lt;30%,0,IF(M25&lt;35%,J25*K25*L25*F!$B$33,IF(M25&lt;40%,J25*K25*L25*F!$B$38,IF(M25&lt;45%,J25*K25*L25*F!$B$43,IF(M25&lt;50%,J25*K25*L25*F!$B$48,IF(M25=50%,J25*K25*L25*F!$B$50,IF(M25=51%,J25*K25*L25*F!$B$51,IF(M25=52%,J25*K25*L25*F!$B$52,IF(M25=53%,J25*K25*L25*F!$B$53,IF(M25=54%,J25*K25*L25*F!$B$54,IF(M25=55%,J25*K25*L25*F!$B$55,IF(M25=56%,J25*K25*L25*F!$B$56,IF(M25=57%,J25*K25*L25*F!$B$57,IF(M25=58%,J25*K25*L25*F!$B$58,IF(M25=59%,J25*K25*L25*F!$B$59,IF(M25=60%,J25*K25*L25*F!$B$60,IF(M25=61%,J25*K25*L25*F!$B$61,IF(M25=62%,J25*K25*L25*F!$B$62,IF(M25=63%,J25*K25*L25*F!$B$63,IF(M25=64%,J25*K25*L25*F!$B$64,IF(M25=65%,J25*K25*L25*F!$B$65,IF(M25=66%,J25*K25*L25*F!$B$66,IF(M25=67%,J25*K25*L25*F!$B$67,IF(M25=68%,J25*K25*L25*F!$B$68,IF(M25=69%,J25*K25*L25*F!$B$69,IF(M25=70%,J25*K25*L25*F!$B$70,IF(M25=71%,J25*K25*L25*F!$B$71,IF(M25=72%,J25*K25*L25*F!$B$72,IF(M25=73%,J25*K25*L25*F!$B$73,IF(M25=74%,J25*K25*L25*F!$B$74,IF(M25=75%,J25*K25*L25*F!$B$75,IF(M25=76%,J25*K25*L25*F!$B$76,IF(M25=77%,J25*K25*L25*F!$B$77,IF(M25=78%,J25*K25*L25*F!$B$78,IF(M25=79%,J25*K25*L25*F!$B$79,IF(M25=80%,J25*K25*L25*F!$B$80,IF(M25=81%,J25*K25*L25*F!$B$81,IF(M25=82%,J25*K25*L25*F!$B$82,IF(M25=83%,J25*K25*L25*F!$B$83,IF(M25=84%,J25*K25*L25*F!$B$84,IF(M25=85%,J25*K25*L25*F!$B$85,IF(M25=86%,J25*K25*L25*F!$B$86,IF(M25=87%,J25*K25*L25*F!$B$87,IF(M25=88%,J25*K25*L25*F!$B$88,IF(M25=89%,J25*K25*L25*F!$B$89,IF(M25=90%,J25*K25*L25*F!$B$90,IF(M25=91%,J25*K25*L25*F!$B$91,IF(M25=92%,J25*K25*L25*F!$B$92,IF(M25=93%,J25*K25*L25*F!$B$93,IF(M25=94%,J25*K25*L25*F!$B$94,IF(M25=95%,J25*K25*L25*F!$B$95,IF(M25=96%,J25*K25*L25*F!$B$96,IF(M25=97%,J25*K25*L25*F!$B$97,IF(M25=98%,J25*K25*L25*F!$B$98,IF(M25=99%,J25*K25*L25*F!$B$99,IF(M25&gt;99%,J25*K25*L25*F!$B$100,))))))))))))))))))))))))))))))))))))))))))))))))))))))))+IF(Q25&lt;30%,0,IF(Q25&lt;35%,N25*O25*P25*F!$B$33,IF(Q25&lt;40%,N25*O25*P25*F!$B$38,IF(Q25&lt;45%,N25*O25*P25*F!$B$43,IF(Q25&lt;50%,N25*O25*P25*F!$B$48,IF(Q25=50%,N25*O25*P25*F!$B$50,IF(Q25=51%,N25*O25*P25*F!$B$51,IF(Q25=52%,N25*O25*P25*F!$B$52,IF(Q25=53%,N25*O25*P25*F!$B$53,IF(Q25=54%,N25*O25*P25*F!$B$54,IF(Q25=55%,N25*O25*P25*F!$B$55,IF(Q25=56%,N25*O25*P25*F!$B$56,IF(Q25=57%,N25*O25*P25*F!$B$57,IF(Q25=58%,N25*O25*P25*F!$B$58,IF(Q25=59%,N25*O25*P25*F!$B$59,IF(Q25=60%,N25*O25*P25*F!$B$60,IF(Q25=61%,N25*O25*P25*F!$B$61,IF(Q25=62%,N25*O25*P25*F!$B$62,IF(Q25=63%,N25*O25*P25*F!$B$63,IF(Q25=64%,N25*O25*P25*F!$B$64,IF(Q25=65%,N25*O25*P25*F!$B$65,IF(Q25=66%,N25*O25*P25*F!$B$66,IF(Q25=67%,N25*O25*P25*F!$B$67,IF(Q25=68%,N25*O25*P25*F!$B$68,IF(Q25=69%,N25*O25*P25*F!$B$69,IF(Q25=70%,N25*O25*P25*F!$B$70,IF(Q25=71%,N25*O25*P25*F!$B$71,IF(Q25=72%,N25*O25*P25*F!$B$72,IF(Q25=73%,N25*O25*P25*F!$B$73,IF(Q25=74%,N25*O25*P25*F!$B$74,IF(Q25=75%,N25*O25*P25*F!$B$75,IF(Q25=76%,N25*O25*P25*F!$B$76,IF(Q25=77%,N25*O25*P25*F!$B$77,IF(Q25=78%,N25*O25*P25*F!$B$78,IF(Q25=79%,N25*O25*P25*F!$B$79,IF(Q25=80%,N25*O25*P25*F!$B$80,IF(Q25=81%,N25*O25*P25*F!$B$81,IF(Q25=82%,N25*O25*P25*F!$B$82,IF(Q25=83%,N25*O25*P25*F!$B$83,IF(Q25=84%,N25*O25*P25*F!$B$84,IF(Q25=85%,N25*O25*P25*F!$B$85,IF(Q25=86%,N25*O25*P25*F!$B$86,IF(Q25=87%,N25*O25*P25*F!$B$87,IF(Q25=88%,N25*O25*P25*F!$B$88,IF(Q25=89%,N25*O25*P25*F!$B$89,IF(Q25=90%,N25*O25*P25*F!$B$90,IF(Q25=91%,N25*O25*P25*F!$B$91,IF(Q25=92%,N25*O25*P25*F!$B$92,IF(Q25=93%,N25*O25*P25*F!$B$93,IF(Q25=94%,N25*O25*P25*F!$B$94,IF(Q25=95%,N25*O25*P25*F!$B$95,IF(Q25=96%,N25*O25*P25*F!$B$96,IF(Q25=97%,N25*O25*P25*F!$B$97,IF(Q25=98%,N25*O25*P25*F!$B$98,IF(Q25=99%,N25*O25*P25*F!$B$99,IF(Q25&gt;99%,N25*O25*P25*F!$B$100,))))))))))))))))))))))))))))))))))))))))))))))))))))))))+IF(U25&lt;30%,0,IF(U25&lt;35%,R25*S25*T25*F!$B$33,IF(U25&lt;40%,R25*S25*T25*F!$B$38,IF(U25&lt;45%,R25*S25*T25*F!$B$43,IF(U25&lt;50%,R25*S25*T25*F!$B$48,IF(U25=50%,R25*S25*T25*F!$B$50,IF(U25=51%,R25*S25*T25*F!$B$51,IF(U25=52%,R25*S25*T25*F!$B$52,IF(U25=53%,R25*S25*T25*F!$B$53,IF(U25=54%,R25*S25*T25*F!$B$54,IF(U25=55%,R25*S25*T25*F!$B$55,IF(U25=56%,R25*S25*T25*F!$B$56,IF(U25=57%,R25*S25*T25*F!$B$57,IF(U25=58%,R25*S25*T25*F!$B$58,IF(U25=59%,R25*S25*T25*F!$B$59,IF(U25=60%,R25*S25*T25*F!$B$60,IF(U25=61%,R25*S25*T25*F!$B$61,IF(U25=62%,R25*S25*T25*F!$B$62,IF(U25=63%,R25*S25*T25*F!$B$63,IF(U25=64%,R25*S25*T25*F!$B$64,IF(U25=65%,R25*S25*T25*F!$B$65,IF(U25=66%,R25*S25*T25*F!$B$66,IF(U25=67%,R25*S25*T25*F!$B$67,IF(U25=68%,R25*S25*T25*F!$B$68,IF(U25=69%,R25*S25*T25*F!$B$69,IF(U25=70%,R25*S25*T25*F!$B$70,IF(U25=71%,R25*S25*T25*F!$B$71,IF(U25=72%,R25*S25*T25*F!$B$72,IF(U25=73%,R25*S25*T25*F!$B$73,IF(U25=74%,R25*S25*T25*F!$B$74,IF(U25=75%,R25*S25*T25*F!$B$75,IF(U25=76%,R25*S25*T25*F!$B$76,IF(U25=77%,R25*S25*T25*F!$B$77,IF(U25=78%,R25*S25*T25*F!$B$78,IF(U25=79%,R25*S25*T25*F!$B$79,IF(U25=80%,R25*S25*T25*F!$B$80,IF(U25=81%,R25*S25*T25*F!$B$81,IF(U25=82%,R25*S25*T25*F!$B$82,IF(U25=83%,R25*S25*T25*F!$B$83,IF(U25=84%,R25*S25*T25*F!$B$84,IF(U25=85%,R25*S25*T25*F!$B$85,IF(U25=86%,R25*S25*T25*F!$B$86,IF(U25=87%,R25*S25*T25*F!$B$87,IF(U25=88%,R25*S25*T25*F!$B$88,IF(U25=89%,R25*S25*T25*F!$B$89,IF(U25=90%,R25*S25*T25*F!$B$90,IF(U25=91%,R25*S25*T25*F!$B$91,IF(U25=92%,R25*S25*T25*F!$B$92,IF(U25=93%,R25*S25*T25*F!$B$93,IF(U25=94%,R25*S25*T25*F!$B$94,IF(U25=95%,R25*S25*T25*F!$B$95,IF(U25=96%,R25*S25*T25*F!$B$96,IF(U25=97%,R25*S25*T25*F!$B$97,IF(U25=98%,R25*S25*T25*F!$B$98,IF(U25=99%,R25*S25*T25*F!$B$99,IF(U25&gt;99%,R25*S25*T25*F!$B$100)))))))))))))))))))))))))))))))))))))))))))))))))))))))))*IF(ISNUMBER(E25),E25,1)*IF(ISNUMBER(D25),D25,1)</f>
        <v>1890</v>
      </c>
      <c r="AA25" s="69">
        <f t="shared" si="26"/>
        <v>10</v>
      </c>
      <c r="AB25" s="70">
        <f t="shared" si="27"/>
        <v>33</v>
      </c>
      <c r="AF25" s="123"/>
      <c r="AG25" s="124"/>
      <c r="AH25" s="125"/>
      <c r="AI25" s="125"/>
      <c r="AJ25" s="125"/>
      <c r="AK25" s="54"/>
      <c r="AL25" s="54"/>
      <c r="AM25" s="54"/>
      <c r="AN25" s="57"/>
      <c r="AO25" s="53"/>
      <c r="AP25" s="54"/>
      <c r="AQ25" s="54"/>
      <c r="AR25" s="57"/>
      <c r="AS25" s="110"/>
      <c r="AT25" s="54"/>
    </row>
    <row r="26" spans="1:46" x14ac:dyDescent="0.25">
      <c r="A26" s="325"/>
      <c r="B26" s="183" t="s">
        <v>71</v>
      </c>
      <c r="C26" s="184" t="s">
        <v>81</v>
      </c>
      <c r="D26" s="167">
        <v>1</v>
      </c>
      <c r="E26" s="191"/>
      <c r="F26" s="309">
        <f>IF(I26&lt;&gt;0,(IFERROR(IF($Y26&gt;50,MROUND($Y26*I26,2.5),IF($Y26&lt;15,MROUND($Y26*I26,0.1),MROUND($Y26*I26,1))),)),"")</f>
        <v>65</v>
      </c>
      <c r="G26" s="188">
        <v>5</v>
      </c>
      <c r="H26" s="188">
        <v>5</v>
      </c>
      <c r="I26" s="189">
        <v>0.4</v>
      </c>
      <c r="J26" s="309" t="str">
        <f>IF(M26&lt;&gt;0,(IFERROR(IF($Y26&gt;50,MROUND($Y26*M26,2.5),IF($Y26&lt;15,MROUND($Y26*M26,0.1),MROUND($Y26*M26,1))),)),"")</f>
        <v/>
      </c>
      <c r="K26" s="188"/>
      <c r="L26" s="188"/>
      <c r="M26" s="189">
        <v>0</v>
      </c>
      <c r="N26" s="309" t="str">
        <f>IF(Q26&lt;&gt;0,(IFERROR(IF($Y26&gt;50,MROUND($Y26*Q26,2.5),IF($Y26&lt;15,MROUND($Y26*Q26,0.1),MROUND($Y26*Q26,1))),)),"")</f>
        <v/>
      </c>
      <c r="O26" s="188"/>
      <c r="P26" s="188"/>
      <c r="Q26" s="189">
        <v>0</v>
      </c>
      <c r="R26" s="309" t="str">
        <f>IF(U26&lt;&gt;0,(IFERROR(IF($Y26&gt;50,MROUND($Y26*U26,2.5),IF($Y26&lt;15,MROUND($Y26*U26,0.1),MROUND($Y26*U26,1))),)),"")</f>
        <v/>
      </c>
      <c r="S26" s="188"/>
      <c r="T26" s="188"/>
      <c r="U26" s="189">
        <v>0</v>
      </c>
      <c r="V26" s="101">
        <f t="shared" si="9"/>
        <v>1625</v>
      </c>
      <c r="W26" s="102">
        <f t="shared" si="28"/>
        <v>65</v>
      </c>
      <c r="X26" s="103">
        <f t="shared" si="29"/>
        <v>0.4</v>
      </c>
      <c r="Y26" s="203">
        <f>Y10*0.8</f>
        <v>164</v>
      </c>
      <c r="Z26" s="20">
        <f>(IF(I26&lt;30%,0,IF(I26&lt;35%,F26*G26*H26*F!$B$33,IF(I26&lt;40%,F26*G26*H26*F!$B$38,IF(I26&lt;45%,F26*G26*H26*F!$B$43,IF(I26&lt;50%,F26*G26*H26*F!$B$48,IF(I26=50%,F26*G26*H26*F!$B$50,IF(I26=51%,F26*G26*H26*F!$B$51,IF(I26=52%,F26*G26*H26*F!$B$52,IF(I26=53%,F26*G26*H26*F!$B$53,IF(I26=54%,F26*G26*H26*F!$B$54,IF(I26=55%,F26*G26*H26*F!$B$55,IF(I26=56%,F26*G26*H26*F!$B$56,IF(I26=57%,F26*G26*H26*F!$B$57,IF(I26=58%,F26*G26*H26*F!$B$58,IF(I26=59%,F26*G26*H26*F!$B$59,IF(I26=60%,F26*G26*H26*F!$B$60,IF(I26=61%,F26*G26*H26*F!$B$61,IF(I26=62%,F26*G26*H26*F!$B$62,IF(I26=63%,F26*G26*H26*F!$B$63,IF(I26=64%,F26*G26*H26*F!$B$64,IF(I26=65%,F26*G26*H26*F!$B$65,IF(I26=66%,F26*G26*H26*F!$B$66,IF(I26=67%,F26*G26*H26*F!$B$67,IF(I26=68%,F26*G26*H26*F!$B$68,IF(I26=69%,F26*G26*H26*F!$B$69,IF(I26=70%,F26*G26*H26*F!$B$70,IF(I26=71%,F26*G26*H26*F!$B$71,IF(I26=72%,F26*G26*H26*F!$B$72,IF(I26=73%,F26*G26*H26*F!$B$73,IF(I26=74%,F26*G26*H26*F!$B$74,IF(I26=75%,F26*G26*H26*F!$B$75,IF(I26=76%,F26*G26*H26*F!$B$76,IF(I26=77%,F26*G26*H26*F!$B$77,IF(I26=78%,F26*G26*H26*F!$B$78,IF(I26=79%,F26*G26*H26*F!$B$79,IF(I26=80%,F26*G26*H26*F!$B$80,IF(I26=81%,F26*G26*H26*F!$B$81,IF(I26=82%,F26*G26*H26*F!$B$82,IF(I26=83%,F26*G26*H26*F!$B$83,IF(I26=84%,F26*G26*H26*F!$B$84,IF(I26=85%,F26*G26*H26*F!$B$85,IF(I26=86%,F26*G26*H26*F!$B$86,IF(I26=87%,F26*G26*H26*F!$B$87,IF(I26=88%,F26*G26*H26*F!$B$88,IF(I26=89%,F26*G26*H26*F!$B$89,IF(I26=90%,F26*G26*H26*F!$B$90,IF(I26=91%,F26*G26*H26*F!$B$91,IF(I26=92%,F26*G26*H26*F!$B$92,IF(I26=93%,F26*G26*H26*F!$B$93,IF(I26=94%,F26*G26*H26*F!$B$94,IF(I26=95%,F26*G26*H26*F!$B$95,IF(I26=96%,F26*G26*H26*F!$B$96,IF(I26=97%,F26*G26*H26*F!$B$97,IF(I26=98%,F26*G26*H26*F!$B$98,IF(I26=99%,F26*G26*H26*F!$B$99,IF(I26&gt;99%,F26*G26*H26*F!$B$100,))))))))))))))))))))))))))))))))))))))))))))))))))))))))+IF(M26&lt;30%,0,IF(M26&lt;35%,J26*K26*L26*F!$B$33,IF(M26&lt;40%,J26*K26*L26*F!$B$38,IF(M26&lt;45%,J26*K26*L26*F!$B$43,IF(M26&lt;50%,J26*K26*L26*F!$B$48,IF(M26=50%,J26*K26*L26*F!$B$50,IF(M26=51%,J26*K26*L26*F!$B$51,IF(M26=52%,J26*K26*L26*F!$B$52,IF(M26=53%,J26*K26*L26*F!$B$53,IF(M26=54%,J26*K26*L26*F!$B$54,IF(M26=55%,J26*K26*L26*F!$B$55,IF(M26=56%,J26*K26*L26*F!$B$56,IF(M26=57%,J26*K26*L26*F!$B$57,IF(M26=58%,J26*K26*L26*F!$B$58,IF(M26=59%,J26*K26*L26*F!$B$59,IF(M26=60%,J26*K26*L26*F!$B$60,IF(M26=61%,J26*K26*L26*F!$B$61,IF(M26=62%,J26*K26*L26*F!$B$62,IF(M26=63%,J26*K26*L26*F!$B$63,IF(M26=64%,J26*K26*L26*F!$B$64,IF(M26=65%,J26*K26*L26*F!$B$65,IF(M26=66%,J26*K26*L26*F!$B$66,IF(M26=67%,J26*K26*L26*F!$B$67,IF(M26=68%,J26*K26*L26*F!$B$68,IF(M26=69%,J26*K26*L26*F!$B$69,IF(M26=70%,J26*K26*L26*F!$B$70,IF(M26=71%,J26*K26*L26*F!$B$71,IF(M26=72%,J26*K26*L26*F!$B$72,IF(M26=73%,J26*K26*L26*F!$B$73,IF(M26=74%,J26*K26*L26*F!$B$74,IF(M26=75%,J26*K26*L26*F!$B$75,IF(M26=76%,J26*K26*L26*F!$B$76,IF(M26=77%,J26*K26*L26*F!$B$77,IF(M26=78%,J26*K26*L26*F!$B$78,IF(M26=79%,J26*K26*L26*F!$B$79,IF(M26=80%,J26*K26*L26*F!$B$80,IF(M26=81%,J26*K26*L26*F!$B$81,IF(M26=82%,J26*K26*L26*F!$B$82,IF(M26=83%,J26*K26*L26*F!$B$83,IF(M26=84%,J26*K26*L26*F!$B$84,IF(M26=85%,J26*K26*L26*F!$B$85,IF(M26=86%,J26*K26*L26*F!$B$86,IF(M26=87%,J26*K26*L26*F!$B$87,IF(M26=88%,J26*K26*L26*F!$B$88,IF(M26=89%,J26*K26*L26*F!$B$89,IF(M26=90%,J26*K26*L26*F!$B$90,IF(M26=91%,J26*K26*L26*F!$B$91,IF(M26=92%,J26*K26*L26*F!$B$92,IF(M26=93%,J26*K26*L26*F!$B$93,IF(M26=94%,J26*K26*L26*F!$B$94,IF(M26=95%,J26*K26*L26*F!$B$95,IF(M26=96%,J26*K26*L26*F!$B$96,IF(M26=97%,J26*K26*L26*F!$B$97,IF(M26=98%,J26*K26*L26*F!$B$98,IF(M26=99%,J26*K26*L26*F!$B$99,IF(M26&gt;99%,J26*K26*L26*F!$B$100,))))))))))))))))))))))))))))))))))))))))))))))))))))))))+IF(Q26&lt;30%,0,IF(Q26&lt;35%,N26*O26*P26*F!$B$33,IF(Q26&lt;40%,N26*O26*P26*F!$B$38,IF(Q26&lt;45%,N26*O26*P26*F!$B$43,IF(Q26&lt;50%,N26*O26*P26*F!$B$48,IF(Q26=50%,N26*O26*P26*F!$B$50,IF(Q26=51%,N26*O26*P26*F!$B$51,IF(Q26=52%,N26*O26*P26*F!$B$52,IF(Q26=53%,N26*O26*P26*F!$B$53,IF(Q26=54%,N26*O26*P26*F!$B$54,IF(Q26=55%,N26*O26*P26*F!$B$55,IF(Q26=56%,N26*O26*P26*F!$B$56,IF(Q26=57%,N26*O26*P26*F!$B$57,IF(Q26=58%,N26*O26*P26*F!$B$58,IF(Q26=59%,N26*O26*P26*F!$B$59,IF(Q26=60%,N26*O26*P26*F!$B$60,IF(Q26=61%,N26*O26*P26*F!$B$61,IF(Q26=62%,N26*O26*P26*F!$B$62,IF(Q26=63%,N26*O26*P26*F!$B$63,IF(Q26=64%,N26*O26*P26*F!$B$64,IF(Q26=65%,N26*O26*P26*F!$B$65,IF(Q26=66%,N26*O26*P26*F!$B$66,IF(Q26=67%,N26*O26*P26*F!$B$67,IF(Q26=68%,N26*O26*P26*F!$B$68,IF(Q26=69%,N26*O26*P26*F!$B$69,IF(Q26=70%,N26*O26*P26*F!$B$70,IF(Q26=71%,N26*O26*P26*F!$B$71,IF(Q26=72%,N26*O26*P26*F!$B$72,IF(Q26=73%,N26*O26*P26*F!$B$73,IF(Q26=74%,N26*O26*P26*F!$B$74,IF(Q26=75%,N26*O26*P26*F!$B$75,IF(Q26=76%,N26*O26*P26*F!$B$76,IF(Q26=77%,N26*O26*P26*F!$B$77,IF(Q26=78%,N26*O26*P26*F!$B$78,IF(Q26=79%,N26*O26*P26*F!$B$79,IF(Q26=80%,N26*O26*P26*F!$B$80,IF(Q26=81%,N26*O26*P26*F!$B$81,IF(Q26=82%,N26*O26*P26*F!$B$82,IF(Q26=83%,N26*O26*P26*F!$B$83,IF(Q26=84%,N26*O26*P26*F!$B$84,IF(Q26=85%,N26*O26*P26*F!$B$85,IF(Q26=86%,N26*O26*P26*F!$B$86,IF(Q26=87%,N26*O26*P26*F!$B$87,IF(Q26=88%,N26*O26*P26*F!$B$88,IF(Q26=89%,N26*O26*P26*F!$B$89,IF(Q26=90%,N26*O26*P26*F!$B$90,IF(Q26=91%,N26*O26*P26*F!$B$91,IF(Q26=92%,N26*O26*P26*F!$B$92,IF(Q26=93%,N26*O26*P26*F!$B$93,IF(Q26=94%,N26*O26*P26*F!$B$94,IF(Q26=95%,N26*O26*P26*F!$B$95,IF(Q26=96%,N26*O26*P26*F!$B$96,IF(Q26=97%,N26*O26*P26*F!$B$97,IF(Q26=98%,N26*O26*P26*F!$B$98,IF(Q26=99%,N26*O26*P26*F!$B$99,IF(Q26&gt;99%,N26*O26*P26*F!$B$100,))))))))))))))))))))))))))))))))))))))))))))))))))))))))+IF(U26&lt;30%,0,IF(U26&lt;35%,R26*S26*T26*F!$B$33,IF(U26&lt;40%,R26*S26*T26*F!$B$38,IF(U26&lt;45%,R26*S26*T26*F!$B$43,IF(U26&lt;50%,R26*S26*T26*F!$B$48,IF(U26=50%,R26*S26*T26*F!$B$50,IF(U26=51%,R26*S26*T26*F!$B$51,IF(U26=52%,R26*S26*T26*F!$B$52,IF(U26=53%,R26*S26*T26*F!$B$53,IF(U26=54%,R26*S26*T26*F!$B$54,IF(U26=55%,R26*S26*T26*F!$B$55,IF(U26=56%,R26*S26*T26*F!$B$56,IF(U26=57%,R26*S26*T26*F!$B$57,IF(U26=58%,R26*S26*T26*F!$B$58,IF(U26=59%,R26*S26*T26*F!$B$59,IF(U26=60%,R26*S26*T26*F!$B$60,IF(U26=61%,R26*S26*T26*F!$B$61,IF(U26=62%,R26*S26*T26*F!$B$62,IF(U26=63%,R26*S26*T26*F!$B$63,IF(U26=64%,R26*S26*T26*F!$B$64,IF(U26=65%,R26*S26*T26*F!$B$65,IF(U26=66%,R26*S26*T26*F!$B$66,IF(U26=67%,R26*S26*T26*F!$B$67,IF(U26=68%,R26*S26*T26*F!$B$68,IF(U26=69%,R26*S26*T26*F!$B$69,IF(U26=70%,R26*S26*T26*F!$B$70,IF(U26=71%,R26*S26*T26*F!$B$71,IF(U26=72%,R26*S26*T26*F!$B$72,IF(U26=73%,R26*S26*T26*F!$B$73,IF(U26=74%,R26*S26*T26*F!$B$74,IF(U26=75%,R26*S26*T26*F!$B$75,IF(U26=76%,R26*S26*T26*F!$B$76,IF(U26=77%,R26*S26*T26*F!$B$77,IF(U26=78%,R26*S26*T26*F!$B$78,IF(U26=79%,R26*S26*T26*F!$B$79,IF(U26=80%,R26*S26*T26*F!$B$80,IF(U26=81%,R26*S26*T26*F!$B$81,IF(U26=82%,R26*S26*T26*F!$B$82,IF(U26=83%,R26*S26*T26*F!$B$83,IF(U26=84%,R26*S26*T26*F!$B$84,IF(U26=85%,R26*S26*T26*F!$B$85,IF(U26=86%,R26*S26*T26*F!$B$86,IF(U26=87%,R26*S26*T26*F!$B$87,IF(U26=88%,R26*S26*T26*F!$B$88,IF(U26=89%,R26*S26*T26*F!$B$89,IF(U26=90%,R26*S26*T26*F!$B$90,IF(U26=91%,R26*S26*T26*F!$B$91,IF(U26=92%,R26*S26*T26*F!$B$92,IF(U26=93%,R26*S26*T26*F!$B$93,IF(U26=94%,R26*S26*T26*F!$B$94,IF(U26=95%,R26*S26*T26*F!$B$95,IF(U26=96%,R26*S26*T26*F!$B$96,IF(U26=97%,R26*S26*T26*F!$B$97,IF(U26=98%,R26*S26*T26*F!$B$98,IF(U26=99%,R26*S26*T26*F!$B$99,IF(U26&gt;99%,R26*S26*T26*F!$B$100)))))))))))))))))))))))))))))))))))))))))))))))))))))))))*IF(ISNUMBER(E26),E26,1)*IF(ISNUMBER(D26),D26,1)</f>
        <v>617.5</v>
      </c>
      <c r="AA26" s="104">
        <f t="shared" si="26"/>
        <v>25</v>
      </c>
      <c r="AB26" s="105">
        <f t="shared" si="27"/>
        <v>15</v>
      </c>
      <c r="AF26" s="123"/>
      <c r="AG26" s="124"/>
      <c r="AH26" s="125"/>
      <c r="AI26" s="125"/>
      <c r="AJ26" s="125"/>
      <c r="AK26" s="53"/>
      <c r="AL26" s="54"/>
      <c r="AM26" s="54"/>
      <c r="AN26" s="57"/>
      <c r="AO26" s="53"/>
      <c r="AP26" s="54"/>
      <c r="AQ26" s="54"/>
      <c r="AR26" s="57"/>
      <c r="AS26" s="110"/>
      <c r="AT26" s="54"/>
    </row>
    <row r="27" spans="1:46" x14ac:dyDescent="0.25">
      <c r="A27" s="325"/>
      <c r="B27" s="183" t="s">
        <v>71</v>
      </c>
      <c r="C27" s="184" t="s">
        <v>82</v>
      </c>
      <c r="D27" s="167">
        <v>1</v>
      </c>
      <c r="E27" s="191">
        <v>2</v>
      </c>
      <c r="F27" s="308">
        <f>IF(I27&lt;&gt;0,(IFERROR(IF($Y27&gt;50,MROUND($Y27*I27,2.5),IF($Y27&lt;15,MROUND($Y27*I27,0.1),MROUND($Y27*I27,1))),)),"")</f>
        <v>27.5</v>
      </c>
      <c r="G27" s="186">
        <v>5</v>
      </c>
      <c r="H27" s="186">
        <v>5</v>
      </c>
      <c r="I27" s="174">
        <v>0.5</v>
      </c>
      <c r="J27" s="308" t="str">
        <f>IF(M27&lt;&gt;0,(IFERROR(IF($Y27&gt;50,MROUND($Y27*M27,2.5),IF($Y27&lt;15,MROUND($Y27*M27,0.1),MROUND($Y27*M27,1))),)),"")</f>
        <v/>
      </c>
      <c r="K27" s="186"/>
      <c r="L27" s="186"/>
      <c r="M27" s="174">
        <v>0</v>
      </c>
      <c r="N27" s="308" t="str">
        <f>IF(Q27&lt;&gt;0,(IFERROR(IF($Y27&gt;50,MROUND($Y27*Q27,2.5),IF($Y27&lt;15,MROUND($Y27*Q27,0.1),MROUND($Y27*Q27,1))),)),"")</f>
        <v/>
      </c>
      <c r="O27" s="186"/>
      <c r="P27" s="186"/>
      <c r="Q27" s="174">
        <v>0</v>
      </c>
      <c r="R27" s="308" t="str">
        <f>IF(U27&lt;&gt;0,(IFERROR(IF($Y27&gt;50,MROUND($Y27*U27,2.5),IF($Y27&lt;15,MROUND($Y27*U27,0.1),MROUND($Y27*U27,1))),)),"")</f>
        <v/>
      </c>
      <c r="S27" s="186"/>
      <c r="T27" s="186"/>
      <c r="U27" s="174">
        <v>0</v>
      </c>
      <c r="V27" s="98">
        <f t="shared" si="9"/>
        <v>1375</v>
      </c>
      <c r="W27" s="99">
        <f t="shared" si="28"/>
        <v>55</v>
      </c>
      <c r="X27" s="68">
        <f>ROUND(IFERROR((W27/(Y27*IF(ISNUMBER(E27),E27,1))),0),2)</f>
        <v>0.5</v>
      </c>
      <c r="Y27" s="203">
        <f>Y10*0.27</f>
        <v>55.35</v>
      </c>
      <c r="Z27" s="18">
        <f>(IF(I27&lt;30%,0,IF(I27&lt;35%,F27*G27*H27*F!$B$33,IF(I27&lt;40%,F27*G27*H27*F!$B$38,IF(I27&lt;45%,F27*G27*H27*F!$B$43,IF(I27&lt;50%,F27*G27*H27*F!$B$48,IF(I27=50%,F27*G27*H27*F!$B$50,IF(I27=51%,F27*G27*H27*F!$B$51,IF(I27=52%,F27*G27*H27*F!$B$52,IF(I27=53%,F27*G27*H27*F!$B$53,IF(I27=54%,F27*G27*H27*F!$B$54,IF(I27=55%,F27*G27*H27*F!$B$55,IF(I27=56%,F27*G27*H27*F!$B$56,IF(I27=57%,F27*G27*H27*F!$B$57,IF(I27=58%,F27*G27*H27*F!$B$58,IF(I27=59%,F27*G27*H27*F!$B$59,IF(I27=60%,F27*G27*H27*F!$B$60,IF(I27=61%,F27*G27*H27*F!$B$61,IF(I27=62%,F27*G27*H27*F!$B$62,IF(I27=63%,F27*G27*H27*F!$B$63,IF(I27=64%,F27*G27*H27*F!$B$64,IF(I27=65%,F27*G27*H27*F!$B$65,IF(I27=66%,F27*G27*H27*F!$B$66,IF(I27=67%,F27*G27*H27*F!$B$67,IF(I27=68%,F27*G27*H27*F!$B$68,IF(I27=69%,F27*G27*H27*F!$B$69,IF(I27=70%,F27*G27*H27*F!$B$70,IF(I27=71%,F27*G27*H27*F!$B$71,IF(I27=72%,F27*G27*H27*F!$B$72,IF(I27=73%,F27*G27*H27*F!$B$73,IF(I27=74%,F27*G27*H27*F!$B$74,IF(I27=75%,F27*G27*H27*F!$B$75,IF(I27=76%,F27*G27*H27*F!$B$76,IF(I27=77%,F27*G27*H27*F!$B$77,IF(I27=78%,F27*G27*H27*F!$B$78,IF(I27=79%,F27*G27*H27*F!$B$79,IF(I27=80%,F27*G27*H27*F!$B$80,IF(I27=81%,F27*G27*H27*F!$B$81,IF(I27=82%,F27*G27*H27*F!$B$82,IF(I27=83%,F27*G27*H27*F!$B$83,IF(I27=84%,F27*G27*H27*F!$B$84,IF(I27=85%,F27*G27*H27*F!$B$85,IF(I27=86%,F27*G27*H27*F!$B$86,IF(I27=87%,F27*G27*H27*F!$B$87,IF(I27=88%,F27*G27*H27*F!$B$88,IF(I27=89%,F27*G27*H27*F!$B$89,IF(I27=90%,F27*G27*H27*F!$B$90,IF(I27=91%,F27*G27*H27*F!$B$91,IF(I27=92%,F27*G27*H27*F!$B$92,IF(I27=93%,F27*G27*H27*F!$B$93,IF(I27=94%,F27*G27*H27*F!$B$94,IF(I27=95%,F27*G27*H27*F!$B$95,IF(I27=96%,F27*G27*H27*F!$B$96,IF(I27=97%,F27*G27*H27*F!$B$97,IF(I27=98%,F27*G27*H27*F!$B$98,IF(I27=99%,F27*G27*H27*F!$B$99,IF(I27&gt;99%,F27*G27*H27*F!$B$100,))))))))))))))))))))))))))))))))))))))))))))))))))))))))+IF(M27&lt;30%,0,IF(M27&lt;35%,J27*K27*L27*F!$B$33,IF(M27&lt;40%,J27*K27*L27*F!$B$38,IF(M27&lt;45%,J27*K27*L27*F!$B$43,IF(M27&lt;50%,J27*K27*L27*F!$B$48,IF(M27=50%,J27*K27*L27*F!$B$50,IF(M27=51%,J27*K27*L27*F!$B$51,IF(M27=52%,J27*K27*L27*F!$B$52,IF(M27=53%,J27*K27*L27*F!$B$53,IF(M27=54%,J27*K27*L27*F!$B$54,IF(M27=55%,J27*K27*L27*F!$B$55,IF(M27=56%,J27*K27*L27*F!$B$56,IF(M27=57%,J27*K27*L27*F!$B$57,IF(M27=58%,J27*K27*L27*F!$B$58,IF(M27=59%,J27*K27*L27*F!$B$59,IF(M27=60%,J27*K27*L27*F!$B$60,IF(M27=61%,J27*K27*L27*F!$B$61,IF(M27=62%,J27*K27*L27*F!$B$62,IF(M27=63%,J27*K27*L27*F!$B$63,IF(M27=64%,J27*K27*L27*F!$B$64,IF(M27=65%,J27*K27*L27*F!$B$65,IF(M27=66%,J27*K27*L27*F!$B$66,IF(M27=67%,J27*K27*L27*F!$B$67,IF(M27=68%,J27*K27*L27*F!$B$68,IF(M27=69%,J27*K27*L27*F!$B$69,IF(M27=70%,J27*K27*L27*F!$B$70,IF(M27=71%,J27*K27*L27*F!$B$71,IF(M27=72%,J27*K27*L27*F!$B$72,IF(M27=73%,J27*K27*L27*F!$B$73,IF(M27=74%,J27*K27*L27*F!$B$74,IF(M27=75%,J27*K27*L27*F!$B$75,IF(M27=76%,J27*K27*L27*F!$B$76,IF(M27=77%,J27*K27*L27*F!$B$77,IF(M27=78%,J27*K27*L27*F!$B$78,IF(M27=79%,J27*K27*L27*F!$B$79,IF(M27=80%,J27*K27*L27*F!$B$80,IF(M27=81%,J27*K27*L27*F!$B$81,IF(M27=82%,J27*K27*L27*F!$B$82,IF(M27=83%,J27*K27*L27*F!$B$83,IF(M27=84%,J27*K27*L27*F!$B$84,IF(M27=85%,J27*K27*L27*F!$B$85,IF(M27=86%,J27*K27*L27*F!$B$86,IF(M27=87%,J27*K27*L27*F!$B$87,IF(M27=88%,J27*K27*L27*F!$B$88,IF(M27=89%,J27*K27*L27*F!$B$89,IF(M27=90%,J27*K27*L27*F!$B$90,IF(M27=91%,J27*K27*L27*F!$B$91,IF(M27=92%,J27*K27*L27*F!$B$92,IF(M27=93%,J27*K27*L27*F!$B$93,IF(M27=94%,J27*K27*L27*F!$B$94,IF(M27=95%,J27*K27*L27*F!$B$95,IF(M27=96%,J27*K27*L27*F!$B$96,IF(M27=97%,J27*K27*L27*F!$B$97,IF(M27=98%,J27*K27*L27*F!$B$98,IF(M27=99%,J27*K27*L27*F!$B$99,IF(M27&gt;99%,J27*K27*L27*F!$B$100,))))))))))))))))))))))))))))))))))))))))))))))))))))))))+IF(Q27&lt;30%,0,IF(Q27&lt;35%,N27*O27*P27*F!$B$33,IF(Q27&lt;40%,N27*O27*P27*F!$B$38,IF(Q27&lt;45%,N27*O27*P27*F!$B$43,IF(Q27&lt;50%,N27*O27*P27*F!$B$48,IF(Q27=50%,N27*O27*P27*F!$B$50,IF(Q27=51%,N27*O27*P27*F!$B$51,IF(Q27=52%,N27*O27*P27*F!$B$52,IF(Q27=53%,N27*O27*P27*F!$B$53,IF(Q27=54%,N27*O27*P27*F!$B$54,IF(Q27=55%,N27*O27*P27*F!$B$55,IF(Q27=56%,N27*O27*P27*F!$B$56,IF(Q27=57%,N27*O27*P27*F!$B$57,IF(Q27=58%,N27*O27*P27*F!$B$58,IF(Q27=59%,N27*O27*P27*F!$B$59,IF(Q27=60%,N27*O27*P27*F!$B$60,IF(Q27=61%,N27*O27*P27*F!$B$61,IF(Q27=62%,N27*O27*P27*F!$B$62,IF(Q27=63%,N27*O27*P27*F!$B$63,IF(Q27=64%,N27*O27*P27*F!$B$64,IF(Q27=65%,N27*O27*P27*F!$B$65,IF(Q27=66%,N27*O27*P27*F!$B$66,IF(Q27=67%,N27*O27*P27*F!$B$67,IF(Q27=68%,N27*O27*P27*F!$B$68,IF(Q27=69%,N27*O27*P27*F!$B$69,IF(Q27=70%,N27*O27*P27*F!$B$70,IF(Q27=71%,N27*O27*P27*F!$B$71,IF(Q27=72%,N27*O27*P27*F!$B$72,IF(Q27=73%,N27*O27*P27*F!$B$73,IF(Q27=74%,N27*O27*P27*F!$B$74,IF(Q27=75%,N27*O27*P27*F!$B$75,IF(Q27=76%,N27*O27*P27*F!$B$76,IF(Q27=77%,N27*O27*P27*F!$B$77,IF(Q27=78%,N27*O27*P27*F!$B$78,IF(Q27=79%,N27*O27*P27*F!$B$79,IF(Q27=80%,N27*O27*P27*F!$B$80,IF(Q27=81%,N27*O27*P27*F!$B$81,IF(Q27=82%,N27*O27*P27*F!$B$82,IF(Q27=83%,N27*O27*P27*F!$B$83,IF(Q27=84%,N27*O27*P27*F!$B$84,IF(Q27=85%,N27*O27*P27*F!$B$85,IF(Q27=86%,N27*O27*P27*F!$B$86,IF(Q27=87%,N27*O27*P27*F!$B$87,IF(Q27=88%,N27*O27*P27*F!$B$88,IF(Q27=89%,N27*O27*P27*F!$B$89,IF(Q27=90%,N27*O27*P27*F!$B$90,IF(Q27=91%,N27*O27*P27*F!$B$91,IF(Q27=92%,N27*O27*P27*F!$B$92,IF(Q27=93%,N27*O27*P27*F!$B$93,IF(Q27=94%,N27*O27*P27*F!$B$94,IF(Q27=95%,N27*O27*P27*F!$B$95,IF(Q27=96%,N27*O27*P27*F!$B$96,IF(Q27=97%,N27*O27*P27*F!$B$97,IF(Q27=98%,N27*O27*P27*F!$B$98,IF(Q27=99%,N27*O27*P27*F!$B$99,IF(Q27&gt;99%,N27*O27*P27*F!$B$100,))))))))))))))))))))))))))))))))))))))))))))))))))))))))+IF(U27&lt;30%,0,IF(U27&lt;35%,R27*S27*T27*F!$B$33,IF(U27&lt;40%,R27*S27*T27*F!$B$38,IF(U27&lt;45%,R27*S27*T27*F!$B$43,IF(U27&lt;50%,R27*S27*T27*F!$B$48,IF(U27=50%,R27*S27*T27*F!$B$50,IF(U27=51%,R27*S27*T27*F!$B$51,IF(U27=52%,R27*S27*T27*F!$B$52,IF(U27=53%,R27*S27*T27*F!$B$53,IF(U27=54%,R27*S27*T27*F!$B$54,IF(U27=55%,R27*S27*T27*F!$B$55,IF(U27=56%,R27*S27*T27*F!$B$56,IF(U27=57%,R27*S27*T27*F!$B$57,IF(U27=58%,R27*S27*T27*F!$B$58,IF(U27=59%,R27*S27*T27*F!$B$59,IF(U27=60%,R27*S27*T27*F!$B$60,IF(U27=61%,R27*S27*T27*F!$B$61,IF(U27=62%,R27*S27*T27*F!$B$62,IF(U27=63%,R27*S27*T27*F!$B$63,IF(U27=64%,R27*S27*T27*F!$B$64,IF(U27=65%,R27*S27*T27*F!$B$65,IF(U27=66%,R27*S27*T27*F!$B$66,IF(U27=67%,R27*S27*T27*F!$B$67,IF(U27=68%,R27*S27*T27*F!$B$68,IF(U27=69%,R27*S27*T27*F!$B$69,IF(U27=70%,R27*S27*T27*F!$B$70,IF(U27=71%,R27*S27*T27*F!$B$71,IF(U27=72%,R27*S27*T27*F!$B$72,IF(U27=73%,R27*S27*T27*F!$B$73,IF(U27=74%,R27*S27*T27*F!$B$74,IF(U27=75%,R27*S27*T27*F!$B$75,IF(U27=76%,R27*S27*T27*F!$B$76,IF(U27=77%,R27*S27*T27*F!$B$77,IF(U27=78%,R27*S27*T27*F!$B$78,IF(U27=79%,R27*S27*T27*F!$B$79,IF(U27=80%,R27*S27*T27*F!$B$80,IF(U27=81%,R27*S27*T27*F!$B$81,IF(U27=82%,R27*S27*T27*F!$B$82,IF(U27=83%,R27*S27*T27*F!$B$83,IF(U27=84%,R27*S27*T27*F!$B$84,IF(U27=85%,R27*S27*T27*F!$B$85,IF(U27=86%,R27*S27*T27*F!$B$86,IF(U27=87%,R27*S27*T27*F!$B$87,IF(U27=88%,R27*S27*T27*F!$B$88,IF(U27=89%,R27*S27*T27*F!$B$89,IF(U27=90%,R27*S27*T27*F!$B$90,IF(U27=91%,R27*S27*T27*F!$B$91,IF(U27=92%,R27*S27*T27*F!$B$92,IF(U27=93%,R27*S27*T27*F!$B$93,IF(U27=94%,R27*S27*T27*F!$B$94,IF(U27=95%,R27*S27*T27*F!$B$95,IF(U27=96%,R27*S27*T27*F!$B$96,IF(U27=97%,R27*S27*T27*F!$B$97,IF(U27=98%,R27*S27*T27*F!$B$98,IF(U27=99%,R27*S27*T27*F!$B$99,IF(U27&gt;99%,R27*S27*T27*F!$B$100)))))))))))))))))))))))))))))))))))))))))))))))))))))))))*IF(ISNUMBER(E27),E27,1)*IF(ISNUMBER(D27),D27,1)</f>
        <v>687.5</v>
      </c>
      <c r="AA27" s="69">
        <f t="shared" si="26"/>
        <v>25</v>
      </c>
      <c r="AB27" s="70">
        <f t="shared" si="27"/>
        <v>24</v>
      </c>
      <c r="AF27" s="123"/>
      <c r="AG27" s="124"/>
      <c r="AH27" s="125"/>
      <c r="AI27" s="125"/>
      <c r="AJ27" s="46"/>
      <c r="AK27" s="23"/>
      <c r="AL27" s="54"/>
      <c r="AM27" s="54"/>
      <c r="AN27" s="22"/>
      <c r="AO27" s="126"/>
      <c r="AP27" s="118"/>
      <c r="AQ27" s="118"/>
      <c r="AR27" s="22"/>
      <c r="AS27" s="110"/>
      <c r="AT27" s="115"/>
    </row>
    <row r="28" spans="1:46" x14ac:dyDescent="0.25">
      <c r="A28" s="325"/>
      <c r="B28" s="183" t="s">
        <v>14</v>
      </c>
      <c r="C28" s="190" t="s">
        <v>83</v>
      </c>
      <c r="D28" s="167">
        <v>0.5</v>
      </c>
      <c r="E28" s="191"/>
      <c r="F28" s="310">
        <f>IF(I28&lt;&gt;0,(IFERROR(IF($Y28&gt;50,MROUND($Y28*I28,2.5),IF($Y28&lt;15,MROUND($Y28*I28,0.1),MROUND($Y28*I28,1))),)),"")</f>
        <v>32.5</v>
      </c>
      <c r="G28" s="188">
        <v>6</v>
      </c>
      <c r="H28" s="188">
        <v>1</v>
      </c>
      <c r="I28" s="189">
        <v>0.45</v>
      </c>
      <c r="J28" s="310">
        <f>IF(M28&lt;&gt;0,(IFERROR(IF($Y28&gt;50,MROUND($Y28*M28,2.5),IF($Y28&lt;15,MROUND($Y28*M28,0.1),MROUND($Y28*M28,1))),)),"")</f>
        <v>47.5</v>
      </c>
      <c r="K28" s="188">
        <v>5</v>
      </c>
      <c r="L28" s="188">
        <v>5</v>
      </c>
      <c r="M28" s="189">
        <v>0.65</v>
      </c>
      <c r="N28" s="310" t="str">
        <f>IF(Q28&lt;&gt;0,(IFERROR(IF($Y28&gt;50,MROUND($Y28*Q28,2.5),IF($Y28&lt;15,MROUND($Y28*Q28,0.1),MROUND($Y28*Q28,1))),)),"")</f>
        <v/>
      </c>
      <c r="O28" s="188"/>
      <c r="P28" s="188"/>
      <c r="Q28" s="189">
        <v>0</v>
      </c>
      <c r="R28" s="310" t="str">
        <f>IF(U28&lt;&gt;0,(IFERROR(IF($Y28&gt;50,MROUND($Y28*U28,2.5),IF($Y28&lt;15,MROUND($Y28*U28,0.1),MROUND($Y28*U28,1))),)),"")</f>
        <v/>
      </c>
      <c r="S28" s="188"/>
      <c r="T28" s="188"/>
      <c r="U28" s="189">
        <v>0</v>
      </c>
      <c r="V28" s="101">
        <f t="shared" si="9"/>
        <v>1382.5</v>
      </c>
      <c r="W28" s="102">
        <f t="shared" si="28"/>
        <v>44.596774193548384</v>
      </c>
      <c r="X28" s="114">
        <f t="shared" si="29"/>
        <v>0.62</v>
      </c>
      <c r="Y28" s="203">
        <f>Y10*0.35</f>
        <v>71.75</v>
      </c>
      <c r="Z28" s="20">
        <f>(IF(I28&lt;30%,0,IF(I28&lt;35%,F28*G28*H28*F!$B$33,IF(I28&lt;40%,F28*G28*H28*F!$B$38,IF(I28&lt;45%,F28*G28*H28*F!$B$43,IF(I28&lt;50%,F28*G28*H28*F!$B$48,IF(I28=50%,F28*G28*H28*F!$B$50,IF(I28=51%,F28*G28*H28*F!$B$51,IF(I28=52%,F28*G28*H28*F!$B$52,IF(I28=53%,F28*G28*H28*F!$B$53,IF(I28=54%,F28*G28*H28*F!$B$54,IF(I28=55%,F28*G28*H28*F!$B$55,IF(I28=56%,F28*G28*H28*F!$B$56,IF(I28=57%,F28*G28*H28*F!$B$57,IF(I28=58%,F28*G28*H28*F!$B$58,IF(I28=59%,F28*G28*H28*F!$B$59,IF(I28=60%,F28*G28*H28*F!$B$60,IF(I28=61%,F28*G28*H28*F!$B$61,IF(I28=62%,F28*G28*H28*F!$B$62,IF(I28=63%,F28*G28*H28*F!$B$63,IF(I28=64%,F28*G28*H28*F!$B$64,IF(I28=65%,F28*G28*H28*F!$B$65,IF(I28=66%,F28*G28*H28*F!$B$66,IF(I28=67%,F28*G28*H28*F!$B$67,IF(I28=68%,F28*G28*H28*F!$B$68,IF(I28=69%,F28*G28*H28*F!$B$69,IF(I28=70%,F28*G28*H28*F!$B$70,IF(I28=71%,F28*G28*H28*F!$B$71,IF(I28=72%,F28*G28*H28*F!$B$72,IF(I28=73%,F28*G28*H28*F!$B$73,IF(I28=74%,F28*G28*H28*F!$B$74,IF(I28=75%,F28*G28*H28*F!$B$75,IF(I28=76%,F28*G28*H28*F!$B$76,IF(I28=77%,F28*G28*H28*F!$B$77,IF(I28=78%,F28*G28*H28*F!$B$78,IF(I28=79%,F28*G28*H28*F!$B$79,IF(I28=80%,F28*G28*H28*F!$B$80,IF(I28=81%,F28*G28*H28*F!$B$81,IF(I28=82%,F28*G28*H28*F!$B$82,IF(I28=83%,F28*G28*H28*F!$B$83,IF(I28=84%,F28*G28*H28*F!$B$84,IF(I28=85%,F28*G28*H28*F!$B$85,IF(I28=86%,F28*G28*H28*F!$B$86,IF(I28=87%,F28*G28*H28*F!$B$87,IF(I28=88%,F28*G28*H28*F!$B$88,IF(I28=89%,F28*G28*H28*F!$B$89,IF(I28=90%,F28*G28*H28*F!$B$90,IF(I28=91%,F28*G28*H28*F!$B$91,IF(I28=92%,F28*G28*H28*F!$B$92,IF(I28=93%,F28*G28*H28*F!$B$93,IF(I28=94%,F28*G28*H28*F!$B$94,IF(I28=95%,F28*G28*H28*F!$B$95,IF(I28=96%,F28*G28*H28*F!$B$96,IF(I28=97%,F28*G28*H28*F!$B$97,IF(I28=98%,F28*G28*H28*F!$B$98,IF(I28=99%,F28*G28*H28*F!$B$99,IF(I28&gt;99%,F28*G28*H28*F!$B$100,))))))))))))))))))))))))))))))))))))))))))))))))))))))))+IF(M28&lt;30%,0,IF(M28&lt;35%,J28*K28*L28*F!$B$33,IF(M28&lt;40%,J28*K28*L28*F!$B$38,IF(M28&lt;45%,J28*K28*L28*F!$B$43,IF(M28&lt;50%,J28*K28*L28*F!$B$48,IF(M28=50%,J28*K28*L28*F!$B$50,IF(M28=51%,J28*K28*L28*F!$B$51,IF(M28=52%,J28*K28*L28*F!$B$52,IF(M28=53%,J28*K28*L28*F!$B$53,IF(M28=54%,J28*K28*L28*F!$B$54,IF(M28=55%,J28*K28*L28*F!$B$55,IF(M28=56%,J28*K28*L28*F!$B$56,IF(M28=57%,J28*K28*L28*F!$B$57,IF(M28=58%,J28*K28*L28*F!$B$58,IF(M28=59%,J28*K28*L28*F!$B$59,IF(M28=60%,J28*K28*L28*F!$B$60,IF(M28=61%,J28*K28*L28*F!$B$61,IF(M28=62%,J28*K28*L28*F!$B$62,IF(M28=63%,J28*K28*L28*F!$B$63,IF(M28=64%,J28*K28*L28*F!$B$64,IF(M28=65%,J28*K28*L28*F!$B$65,IF(M28=66%,J28*K28*L28*F!$B$66,IF(M28=67%,J28*K28*L28*F!$B$67,IF(M28=68%,J28*K28*L28*F!$B$68,IF(M28=69%,J28*K28*L28*F!$B$69,IF(M28=70%,J28*K28*L28*F!$B$70,IF(M28=71%,J28*K28*L28*F!$B$71,IF(M28=72%,J28*K28*L28*F!$B$72,IF(M28=73%,J28*K28*L28*F!$B$73,IF(M28=74%,J28*K28*L28*F!$B$74,IF(M28=75%,J28*K28*L28*F!$B$75,IF(M28=76%,J28*K28*L28*F!$B$76,IF(M28=77%,J28*K28*L28*F!$B$77,IF(M28=78%,J28*K28*L28*F!$B$78,IF(M28=79%,J28*K28*L28*F!$B$79,IF(M28=80%,J28*K28*L28*F!$B$80,IF(M28=81%,J28*K28*L28*F!$B$81,IF(M28=82%,J28*K28*L28*F!$B$82,IF(M28=83%,J28*K28*L28*F!$B$83,IF(M28=84%,J28*K28*L28*F!$B$84,IF(M28=85%,J28*K28*L28*F!$B$85,IF(M28=86%,J28*K28*L28*F!$B$86,IF(M28=87%,J28*K28*L28*F!$B$87,IF(M28=88%,J28*K28*L28*F!$B$88,IF(M28=89%,J28*K28*L28*F!$B$89,IF(M28=90%,J28*K28*L28*F!$B$90,IF(M28=91%,J28*K28*L28*F!$B$91,IF(M28=92%,J28*K28*L28*F!$B$92,IF(M28=93%,J28*K28*L28*F!$B$93,IF(M28=94%,J28*K28*L28*F!$B$94,IF(M28=95%,J28*K28*L28*F!$B$95,IF(M28=96%,J28*K28*L28*F!$B$96,IF(M28=97%,J28*K28*L28*F!$B$97,IF(M28=98%,J28*K28*L28*F!$B$98,IF(M28=99%,J28*K28*L28*F!$B$99,IF(M28&gt;99%,J28*K28*L28*F!$B$100,))))))))))))))))))))))))))))))))))))))))))))))))))))))))+IF(Q28&lt;30%,0,IF(Q28&lt;35%,N28*O28*P28*F!$B$33,IF(Q28&lt;40%,N28*O28*P28*F!$B$38,IF(Q28&lt;45%,N28*O28*P28*F!$B$43,IF(Q28&lt;50%,N28*O28*P28*F!$B$48,IF(Q28=50%,N28*O28*P28*F!$B$50,IF(Q28=51%,N28*O28*P28*F!$B$51,IF(Q28=52%,N28*O28*P28*F!$B$52,IF(Q28=53%,N28*O28*P28*F!$B$53,IF(Q28=54%,N28*O28*P28*F!$B$54,IF(Q28=55%,N28*O28*P28*F!$B$55,IF(Q28=56%,N28*O28*P28*F!$B$56,IF(Q28=57%,N28*O28*P28*F!$B$57,IF(Q28=58%,N28*O28*P28*F!$B$58,IF(Q28=59%,N28*O28*P28*F!$B$59,IF(Q28=60%,N28*O28*P28*F!$B$60,IF(Q28=61%,N28*O28*P28*F!$B$61,IF(Q28=62%,N28*O28*P28*F!$B$62,IF(Q28=63%,N28*O28*P28*F!$B$63,IF(Q28=64%,N28*O28*P28*F!$B$64,IF(Q28=65%,N28*O28*P28*F!$B$65,IF(Q28=66%,N28*O28*P28*F!$B$66,IF(Q28=67%,N28*O28*P28*F!$B$67,IF(Q28=68%,N28*O28*P28*F!$B$68,IF(Q28=69%,N28*O28*P28*F!$B$69,IF(Q28=70%,N28*O28*P28*F!$B$70,IF(Q28=71%,N28*O28*P28*F!$B$71,IF(Q28=72%,N28*O28*P28*F!$B$72,IF(Q28=73%,N28*O28*P28*F!$B$73,IF(Q28=74%,N28*O28*P28*F!$B$74,IF(Q28=75%,N28*O28*P28*F!$B$75,IF(Q28=76%,N28*O28*P28*F!$B$76,IF(Q28=77%,N28*O28*P28*F!$B$77,IF(Q28=78%,N28*O28*P28*F!$B$78,IF(Q28=79%,N28*O28*P28*F!$B$79,IF(Q28=80%,N28*O28*P28*F!$B$80,IF(Q28=81%,N28*O28*P28*F!$B$81,IF(Q28=82%,N28*O28*P28*F!$B$82,IF(Q28=83%,N28*O28*P28*F!$B$83,IF(Q28=84%,N28*O28*P28*F!$B$84,IF(Q28=85%,N28*O28*P28*F!$B$85,IF(Q28=86%,N28*O28*P28*F!$B$86,IF(Q28=87%,N28*O28*P28*F!$B$87,IF(Q28=88%,N28*O28*P28*F!$B$88,IF(Q28=89%,N28*O28*P28*F!$B$89,IF(Q28=90%,N28*O28*P28*F!$B$90,IF(Q28=91%,N28*O28*P28*F!$B$91,IF(Q28=92%,N28*O28*P28*F!$B$92,IF(Q28=93%,N28*O28*P28*F!$B$93,IF(Q28=94%,N28*O28*P28*F!$B$94,IF(Q28=95%,N28*O28*P28*F!$B$95,IF(Q28=96%,N28*O28*P28*F!$B$96,IF(Q28=97%,N28*O28*P28*F!$B$97,IF(Q28=98%,N28*O28*P28*F!$B$98,IF(Q28=99%,N28*O28*P28*F!$B$99,IF(Q28&gt;99%,N28*O28*P28*F!$B$100,))))))))))))))))))))))))))))))))))))))))))))))))))))))))+IF(U28&lt;30%,0,IF(U28&lt;35%,R28*S28*T28*F!$B$33,IF(U28&lt;40%,R28*S28*T28*F!$B$38,IF(U28&lt;45%,R28*S28*T28*F!$B$43,IF(U28&lt;50%,R28*S28*T28*F!$B$48,IF(U28=50%,R28*S28*T28*F!$B$50,IF(U28=51%,R28*S28*T28*F!$B$51,IF(U28=52%,R28*S28*T28*F!$B$52,IF(U28=53%,R28*S28*T28*F!$B$53,IF(U28=54%,R28*S28*T28*F!$B$54,IF(U28=55%,R28*S28*T28*F!$B$55,IF(U28=56%,R28*S28*T28*F!$B$56,IF(U28=57%,R28*S28*T28*F!$B$57,IF(U28=58%,R28*S28*T28*F!$B$58,IF(U28=59%,R28*S28*T28*F!$B$59,IF(U28=60%,R28*S28*T28*F!$B$60,IF(U28=61%,R28*S28*T28*F!$B$61,IF(U28=62%,R28*S28*T28*F!$B$62,IF(U28=63%,R28*S28*T28*F!$B$63,IF(U28=64%,R28*S28*T28*F!$B$64,IF(U28=65%,R28*S28*T28*F!$B$65,IF(U28=66%,R28*S28*T28*F!$B$66,IF(U28=67%,R28*S28*T28*F!$B$67,IF(U28=68%,R28*S28*T28*F!$B$68,IF(U28=69%,R28*S28*T28*F!$B$69,IF(U28=70%,R28*S28*T28*F!$B$70,IF(U28=71%,R28*S28*T28*F!$B$71,IF(U28=72%,R28*S28*T28*F!$B$72,IF(U28=73%,R28*S28*T28*F!$B$73,IF(U28=74%,R28*S28*T28*F!$B$74,IF(U28=75%,R28*S28*T28*F!$B$75,IF(U28=76%,R28*S28*T28*F!$B$76,IF(U28=77%,R28*S28*T28*F!$B$77,IF(U28=78%,R28*S28*T28*F!$B$78,IF(U28=79%,R28*S28*T28*F!$B$79,IF(U28=80%,R28*S28*T28*F!$B$80,IF(U28=81%,R28*S28*T28*F!$B$81,IF(U28=82%,R28*S28*T28*F!$B$82,IF(U28=83%,R28*S28*T28*F!$B$83,IF(U28=84%,R28*S28*T28*F!$B$84,IF(U28=85%,R28*S28*T28*F!$B$85,IF(U28=86%,R28*S28*T28*F!$B$86,IF(U28=87%,R28*S28*T28*F!$B$87,IF(U28=88%,R28*S28*T28*F!$B$88,IF(U28=89%,R28*S28*T28*F!$B$89,IF(U28=90%,R28*S28*T28*F!$B$90,IF(U28=91%,R28*S28*T28*F!$B$91,IF(U28=92%,R28*S28*T28*F!$B$92,IF(U28=93%,R28*S28*T28*F!$B$93,IF(U28=94%,R28*S28*T28*F!$B$94,IF(U28=95%,R28*S28*T28*F!$B$95,IF(U28=96%,R28*S28*T28*F!$B$96,IF(U28=97%,R28*S28*T28*F!$B$97,IF(U28=98%,R28*S28*T28*F!$B$98,IF(U28=99%,R28*S28*T28*F!$B$99,IF(U28&gt;99%,R28*S28*T28*F!$B$100)))))))))))))))))))))))))))))))))))))))))))))))))))))))))*IF(ISNUMBER(E28),E28,1)*IF(ISNUMBER(D28),D28,1)</f>
        <v>520.82500000000005</v>
      </c>
      <c r="AA28" s="104">
        <f t="shared" si="26"/>
        <v>31</v>
      </c>
      <c r="AB28" s="105">
        <f t="shared" si="27"/>
        <v>17.399999999999999</v>
      </c>
      <c r="AF28" s="127"/>
      <c r="AG28" s="23"/>
      <c r="AH28" s="23"/>
      <c r="AI28" s="23"/>
      <c r="AJ28" s="55"/>
      <c r="AK28" s="87"/>
      <c r="AL28" s="87"/>
      <c r="AM28" s="87"/>
      <c r="AN28" s="22"/>
      <c r="AO28" s="107"/>
      <c r="AP28" s="107"/>
      <c r="AQ28" s="107"/>
      <c r="AR28" s="57"/>
      <c r="AS28" s="23"/>
      <c r="AT28" s="23"/>
    </row>
    <row r="29" spans="1:46" x14ac:dyDescent="0.25">
      <c r="A29" s="325"/>
      <c r="B29" s="183"/>
      <c r="C29" s="190"/>
      <c r="D29" s="167"/>
      <c r="E29" s="191"/>
      <c r="F29" s="308"/>
      <c r="G29" s="186"/>
      <c r="H29" s="186"/>
      <c r="I29" s="174">
        <f t="shared" ref="I29" si="30">IFERROR(ROUND(F29/$Y29,2),)</f>
        <v>0</v>
      </c>
      <c r="J29" s="308"/>
      <c r="K29" s="186"/>
      <c r="L29" s="186"/>
      <c r="M29" s="174">
        <f t="shared" ref="M29" si="31">IFERROR(ROUND(J29/$Y29,2),)</f>
        <v>0</v>
      </c>
      <c r="N29" s="308"/>
      <c r="O29" s="186"/>
      <c r="P29" s="186"/>
      <c r="Q29" s="174">
        <f t="shared" ref="Q29" si="32">IFERROR(ROUND(N29/$Y29,2),)</f>
        <v>0</v>
      </c>
      <c r="R29" s="308"/>
      <c r="S29" s="186"/>
      <c r="T29" s="186"/>
      <c r="U29" s="174">
        <f t="shared" ref="U29" si="33">IFERROR(ROUND(R29/$Y29,2),)</f>
        <v>0</v>
      </c>
      <c r="V29" s="98">
        <f t="shared" si="9"/>
        <v>0</v>
      </c>
      <c r="W29" s="99">
        <f t="shared" si="28"/>
        <v>0</v>
      </c>
      <c r="X29" s="68">
        <f t="shared" si="29"/>
        <v>0</v>
      </c>
      <c r="Y29" s="203"/>
      <c r="Z29" s="18">
        <f>(IF(I29&lt;30%,0,IF(I29&lt;35%,F29*G29*H29*F!$B$33,IF(I29&lt;40%,F29*G29*H29*F!$B$38,IF(I29&lt;45%,F29*G29*H29*F!$B$43,IF(I29&lt;50%,F29*G29*H29*F!$B$48,IF(I29=50%,F29*G29*H29*F!$B$50,IF(I29=51%,F29*G29*H29*F!$B$51,IF(I29=52%,F29*G29*H29*F!$B$52,IF(I29=53%,F29*G29*H29*F!$B$53,IF(I29=54%,F29*G29*H29*F!$B$54,IF(I29=55%,F29*G29*H29*F!$B$55,IF(I29=56%,F29*G29*H29*F!$B$56,IF(I29=57%,F29*G29*H29*F!$B$57,IF(I29=58%,F29*G29*H29*F!$B$58,IF(I29=59%,F29*G29*H29*F!$B$59,IF(I29=60%,F29*G29*H29*F!$B$60,IF(I29=61%,F29*G29*H29*F!$B$61,IF(I29=62%,F29*G29*H29*F!$B$62,IF(I29=63%,F29*G29*H29*F!$B$63,IF(I29=64%,F29*G29*H29*F!$B$64,IF(I29=65%,F29*G29*H29*F!$B$65,IF(I29=66%,F29*G29*H29*F!$B$66,IF(I29=67%,F29*G29*H29*F!$B$67,IF(I29=68%,F29*G29*H29*F!$B$68,IF(I29=69%,F29*G29*H29*F!$B$69,IF(I29=70%,F29*G29*H29*F!$B$70,IF(I29=71%,F29*G29*H29*F!$B$71,IF(I29=72%,F29*G29*H29*F!$B$72,IF(I29=73%,F29*G29*H29*F!$B$73,IF(I29=74%,F29*G29*H29*F!$B$74,IF(I29=75%,F29*G29*H29*F!$B$75,IF(I29=76%,F29*G29*H29*F!$B$76,IF(I29=77%,F29*G29*H29*F!$B$77,IF(I29=78%,F29*G29*H29*F!$B$78,IF(I29=79%,F29*G29*H29*F!$B$79,IF(I29=80%,F29*G29*H29*F!$B$80,IF(I29=81%,F29*G29*H29*F!$B$81,IF(I29=82%,F29*G29*H29*F!$B$82,IF(I29=83%,F29*G29*H29*F!$B$83,IF(I29=84%,F29*G29*H29*F!$B$84,IF(I29=85%,F29*G29*H29*F!$B$85,IF(I29=86%,F29*G29*H29*F!$B$86,IF(I29=87%,F29*G29*H29*F!$B$87,IF(I29=88%,F29*G29*H29*F!$B$88,IF(I29=89%,F29*G29*H29*F!$B$89,IF(I29=90%,F29*G29*H29*F!$B$90,IF(I29=91%,F29*G29*H29*F!$B$91,IF(I29=92%,F29*G29*H29*F!$B$92,IF(I29=93%,F29*G29*H29*F!$B$93,IF(I29=94%,F29*G29*H29*F!$B$94,IF(I29=95%,F29*G29*H29*F!$B$95,IF(I29=96%,F29*G29*H29*F!$B$96,IF(I29=97%,F29*G29*H29*F!$B$97,IF(I29=98%,F29*G29*H29*F!$B$98,IF(I29=99%,F29*G29*H29*F!$B$99,IF(I29&gt;99%,F29*G29*H29*F!$B$100,))))))))))))))))))))))))))))))))))))))))))))))))))))))))+IF(M29&lt;30%,0,IF(M29&lt;35%,J29*K29*L29*F!$B$33,IF(M29&lt;40%,J29*K29*L29*F!$B$38,IF(M29&lt;45%,J29*K29*L29*F!$B$43,IF(M29&lt;50%,J29*K29*L29*F!$B$48,IF(M29=50%,J29*K29*L29*F!$B$50,IF(M29=51%,J29*K29*L29*F!$B$51,IF(M29=52%,J29*K29*L29*F!$B$52,IF(M29=53%,J29*K29*L29*F!$B$53,IF(M29=54%,J29*K29*L29*F!$B$54,IF(M29=55%,J29*K29*L29*F!$B$55,IF(M29=56%,J29*K29*L29*F!$B$56,IF(M29=57%,J29*K29*L29*F!$B$57,IF(M29=58%,J29*K29*L29*F!$B$58,IF(M29=59%,J29*K29*L29*F!$B$59,IF(M29=60%,J29*K29*L29*F!$B$60,IF(M29=61%,J29*K29*L29*F!$B$61,IF(M29=62%,J29*K29*L29*F!$B$62,IF(M29=63%,J29*K29*L29*F!$B$63,IF(M29=64%,J29*K29*L29*F!$B$64,IF(M29=65%,J29*K29*L29*F!$B$65,IF(M29=66%,J29*K29*L29*F!$B$66,IF(M29=67%,J29*K29*L29*F!$B$67,IF(M29=68%,J29*K29*L29*F!$B$68,IF(M29=69%,J29*K29*L29*F!$B$69,IF(M29=70%,J29*K29*L29*F!$B$70,IF(M29=71%,J29*K29*L29*F!$B$71,IF(M29=72%,J29*K29*L29*F!$B$72,IF(M29=73%,J29*K29*L29*F!$B$73,IF(M29=74%,J29*K29*L29*F!$B$74,IF(M29=75%,J29*K29*L29*F!$B$75,IF(M29=76%,J29*K29*L29*F!$B$76,IF(M29=77%,J29*K29*L29*F!$B$77,IF(M29=78%,J29*K29*L29*F!$B$78,IF(M29=79%,J29*K29*L29*F!$B$79,IF(M29=80%,J29*K29*L29*F!$B$80,IF(M29=81%,J29*K29*L29*F!$B$81,IF(M29=82%,J29*K29*L29*F!$B$82,IF(M29=83%,J29*K29*L29*F!$B$83,IF(M29=84%,J29*K29*L29*F!$B$84,IF(M29=85%,J29*K29*L29*F!$B$85,IF(M29=86%,J29*K29*L29*F!$B$86,IF(M29=87%,J29*K29*L29*F!$B$87,IF(M29=88%,J29*K29*L29*F!$B$88,IF(M29=89%,J29*K29*L29*F!$B$89,IF(M29=90%,J29*K29*L29*F!$B$90,IF(M29=91%,J29*K29*L29*F!$B$91,IF(M29=92%,J29*K29*L29*F!$B$92,IF(M29=93%,J29*K29*L29*F!$B$93,IF(M29=94%,J29*K29*L29*F!$B$94,IF(M29=95%,J29*K29*L29*F!$B$95,IF(M29=96%,J29*K29*L29*F!$B$96,IF(M29=97%,J29*K29*L29*F!$B$97,IF(M29=98%,J29*K29*L29*F!$B$98,IF(M29=99%,J29*K29*L29*F!$B$99,IF(M29&gt;99%,J29*K29*L29*F!$B$100,))))))))))))))))))))))))))))))))))))))))))))))))))))))))+IF(Q29&lt;30%,0,IF(Q29&lt;35%,N29*O29*P29*F!$B$33,IF(Q29&lt;40%,N29*O29*P29*F!$B$38,IF(Q29&lt;45%,N29*O29*P29*F!$B$43,IF(Q29&lt;50%,N29*O29*P29*F!$B$48,IF(Q29=50%,N29*O29*P29*F!$B$50,IF(Q29=51%,N29*O29*P29*F!$B$51,IF(Q29=52%,N29*O29*P29*F!$B$52,IF(Q29=53%,N29*O29*P29*F!$B$53,IF(Q29=54%,N29*O29*P29*F!$B$54,IF(Q29=55%,N29*O29*P29*F!$B$55,IF(Q29=56%,N29*O29*P29*F!$B$56,IF(Q29=57%,N29*O29*P29*F!$B$57,IF(Q29=58%,N29*O29*P29*F!$B$58,IF(Q29=59%,N29*O29*P29*F!$B$59,IF(Q29=60%,N29*O29*P29*F!$B$60,IF(Q29=61%,N29*O29*P29*F!$B$61,IF(Q29=62%,N29*O29*P29*F!$B$62,IF(Q29=63%,N29*O29*P29*F!$B$63,IF(Q29=64%,N29*O29*P29*F!$B$64,IF(Q29=65%,N29*O29*P29*F!$B$65,IF(Q29=66%,N29*O29*P29*F!$B$66,IF(Q29=67%,N29*O29*P29*F!$B$67,IF(Q29=68%,N29*O29*P29*F!$B$68,IF(Q29=69%,N29*O29*P29*F!$B$69,IF(Q29=70%,N29*O29*P29*F!$B$70,IF(Q29=71%,N29*O29*P29*F!$B$71,IF(Q29=72%,N29*O29*P29*F!$B$72,IF(Q29=73%,N29*O29*P29*F!$B$73,IF(Q29=74%,N29*O29*P29*F!$B$74,IF(Q29=75%,N29*O29*P29*F!$B$75,IF(Q29=76%,N29*O29*P29*F!$B$76,IF(Q29=77%,N29*O29*P29*F!$B$77,IF(Q29=78%,N29*O29*P29*F!$B$78,IF(Q29=79%,N29*O29*P29*F!$B$79,IF(Q29=80%,N29*O29*P29*F!$B$80,IF(Q29=81%,N29*O29*P29*F!$B$81,IF(Q29=82%,N29*O29*P29*F!$B$82,IF(Q29=83%,N29*O29*P29*F!$B$83,IF(Q29=84%,N29*O29*P29*F!$B$84,IF(Q29=85%,N29*O29*P29*F!$B$85,IF(Q29=86%,N29*O29*P29*F!$B$86,IF(Q29=87%,N29*O29*P29*F!$B$87,IF(Q29=88%,N29*O29*P29*F!$B$88,IF(Q29=89%,N29*O29*P29*F!$B$89,IF(Q29=90%,N29*O29*P29*F!$B$90,IF(Q29=91%,N29*O29*P29*F!$B$91,IF(Q29=92%,N29*O29*P29*F!$B$92,IF(Q29=93%,N29*O29*P29*F!$B$93,IF(Q29=94%,N29*O29*P29*F!$B$94,IF(Q29=95%,N29*O29*P29*F!$B$95,IF(Q29=96%,N29*O29*P29*F!$B$96,IF(Q29=97%,N29*O29*P29*F!$B$97,IF(Q29=98%,N29*O29*P29*F!$B$98,IF(Q29=99%,N29*O29*P29*F!$B$99,IF(Q29&gt;99%,N29*O29*P29*F!$B$100,))))))))))))))))))))))))))))))))))))))))))))))))))))))))+IF(U29&lt;30%,0,IF(U29&lt;35%,R29*S29*T29*F!$B$33,IF(U29&lt;40%,R29*S29*T29*F!$B$38,IF(U29&lt;45%,R29*S29*T29*F!$B$43,IF(U29&lt;50%,R29*S29*T29*F!$B$48,IF(U29=50%,R29*S29*T29*F!$B$50,IF(U29=51%,R29*S29*T29*F!$B$51,IF(U29=52%,R29*S29*T29*F!$B$52,IF(U29=53%,R29*S29*T29*F!$B$53,IF(U29=54%,R29*S29*T29*F!$B$54,IF(U29=55%,R29*S29*T29*F!$B$55,IF(U29=56%,R29*S29*T29*F!$B$56,IF(U29=57%,R29*S29*T29*F!$B$57,IF(U29=58%,R29*S29*T29*F!$B$58,IF(U29=59%,R29*S29*T29*F!$B$59,IF(U29=60%,R29*S29*T29*F!$B$60,IF(U29=61%,R29*S29*T29*F!$B$61,IF(U29=62%,R29*S29*T29*F!$B$62,IF(U29=63%,R29*S29*T29*F!$B$63,IF(U29=64%,R29*S29*T29*F!$B$64,IF(U29=65%,R29*S29*T29*F!$B$65,IF(U29=66%,R29*S29*T29*F!$B$66,IF(U29=67%,R29*S29*T29*F!$B$67,IF(U29=68%,R29*S29*T29*F!$B$68,IF(U29=69%,R29*S29*T29*F!$B$69,IF(U29=70%,R29*S29*T29*F!$B$70,IF(U29=71%,R29*S29*T29*F!$B$71,IF(U29=72%,R29*S29*T29*F!$B$72,IF(U29=73%,R29*S29*T29*F!$B$73,IF(U29=74%,R29*S29*T29*F!$B$74,IF(U29=75%,R29*S29*T29*F!$B$75,IF(U29=76%,R29*S29*T29*F!$B$76,IF(U29=77%,R29*S29*T29*F!$B$77,IF(U29=78%,R29*S29*T29*F!$B$78,IF(U29=79%,R29*S29*T29*F!$B$79,IF(U29=80%,R29*S29*T29*F!$B$80,IF(U29=81%,R29*S29*T29*F!$B$81,IF(U29=82%,R29*S29*T29*F!$B$82,IF(U29=83%,R29*S29*T29*F!$B$83,IF(U29=84%,R29*S29*T29*F!$B$84,IF(U29=85%,R29*S29*T29*F!$B$85,IF(U29=86%,R29*S29*T29*F!$B$86,IF(U29=87%,R29*S29*T29*F!$B$87,IF(U29=88%,R29*S29*T29*F!$B$88,IF(U29=89%,R29*S29*T29*F!$B$89,IF(U29=90%,R29*S29*T29*F!$B$90,IF(U29=91%,R29*S29*T29*F!$B$91,IF(U29=92%,R29*S29*T29*F!$B$92,IF(U29=93%,R29*S29*T29*F!$B$93,IF(U29=94%,R29*S29*T29*F!$B$94,IF(U29=95%,R29*S29*T29*F!$B$95,IF(U29=96%,R29*S29*T29*F!$B$96,IF(U29=97%,R29*S29*T29*F!$B$97,IF(U29=98%,R29*S29*T29*F!$B$98,IF(U29=99%,R29*S29*T29*F!$B$99,IF(U29&gt;99%,R29*S29*T29*F!$B$100)))))))))))))))))))))))))))))))))))))))))))))))))))))))))*IF(ISNUMBER(E29),E29,1)*IF(ISNUMBER(D29),D29,1)</f>
        <v>0</v>
      </c>
      <c r="AA29" s="69">
        <f t="shared" si="26"/>
        <v>0</v>
      </c>
      <c r="AB29" s="70">
        <f t="shared" si="27"/>
        <v>0</v>
      </c>
      <c r="AF29" s="127"/>
      <c r="AG29" s="23"/>
      <c r="AH29" s="23"/>
      <c r="AI29" s="23"/>
      <c r="AJ29" s="54"/>
      <c r="AK29" s="87"/>
      <c r="AL29" s="87"/>
      <c r="AM29" s="87"/>
      <c r="AN29" s="57"/>
      <c r="AO29" s="107"/>
      <c r="AP29" s="107"/>
      <c r="AQ29" s="107"/>
      <c r="AR29" s="57"/>
      <c r="AS29" s="23"/>
      <c r="AT29" s="23"/>
    </row>
    <row r="30" spans="1:46" ht="15.75" thickBot="1" x14ac:dyDescent="0.3">
      <c r="A30" s="326"/>
      <c r="B30" s="219"/>
      <c r="C30" s="228"/>
      <c r="D30" s="299">
        <f>ROUND(IFERROR((D24*(G24*H24+K24*L24+O24*P24+S24*T24)+D25*(G25*H25+K25*L25+O25*P25+S25*T25)+D26*(G26*H26+K26*L26+O26*P26+S26*T26)+D27*(G27*H27+K27*L27+O27*P27+S27*T27)+D28*(G28*H28+K28*L28+O28*P28+S28*T28)+D29*(G29*H29+K29*L29+O29*P29+S29*T29))/((G24*H24+K24*L24+O24*P24+S24*T24)+(G25*H25+K25*L25+O25*P25+S25*T25)+(G26*H26+K26*L26+O26*P26+S26*T26)+(G27*H27+K27*L27+O27*P27+S27*T27)+(G28*H28+K28*L28+O28*P28+S28*T28)+(G29*H29+K29*L29+O29*P29+S29*T29)),0),2)</f>
        <v>0.87</v>
      </c>
      <c r="E30" s="230"/>
      <c r="F30" s="312"/>
      <c r="G30" s="229"/>
      <c r="H30" s="229"/>
      <c r="I30" s="225"/>
      <c r="J30" s="312"/>
      <c r="K30" s="229"/>
      <c r="L30" s="229"/>
      <c r="M30" s="225"/>
      <c r="N30" s="312"/>
      <c r="O30" s="229"/>
      <c r="P30" s="229"/>
      <c r="Q30" s="225"/>
      <c r="R30" s="312"/>
      <c r="S30" s="229"/>
      <c r="T30" s="229"/>
      <c r="U30" s="225"/>
      <c r="V30" s="79">
        <f>SUM(V24:V29)</f>
        <v>8962.5</v>
      </c>
      <c r="W30" s="21">
        <f>IFERROR(V30/AA30,0)</f>
        <v>77.934782608695656</v>
      </c>
      <c r="X30" s="80">
        <f>ROUND(IFERROR(((I24*G24*H24+M24*K24*L24+Q24*O24*P24+U24*S24*T24)+(I25*G25*H25+M25*K25*L25+Q25*O25*P25+U25*S25*T25)+(I26*G26*H26+M26*K26*L26+Q26*O26*P26+U26*S26*T26)+(I27*G27*H27+M27*K27*L27+Q27*O27*P27+U27*S27*T27)+(I28*G28*H28+M28*K28*L28+Q28*O28*P28+U28*S28*T28)+(I29*G29*H29+M29*K29*L29+Q29*O29*P29+U29*S29*T29))/((G24*H24+K24*L24+O24*P24+S24*T24)+(G25*H25+K25*L25+O25*P25+S25*T25)+(G26*H26+K26*L26+O26*P26+S26*T26)+(G27*H27+K27*L27+O27*P27+S27*T27)+(G28*H28+K28*L28+O28*P28+S28*T28)+(G29*H29+K29*L29+O29*P29+S29*T29)),0),3)</f>
        <v>0.55300000000000005</v>
      </c>
      <c r="Y30" s="81"/>
      <c r="Z30" s="21">
        <f>SUM(Z24:Z29)</f>
        <v>6111.2</v>
      </c>
      <c r="AA30" s="82">
        <f>SUM(AA24:AA29)</f>
        <v>115</v>
      </c>
      <c r="AB30" s="83">
        <f>IF(SUM(AB24:AB29)=0,TIME(,0,),TIME(,SUM(AB24:AB29)+30,))</f>
        <v>0.11458333333333333</v>
      </c>
      <c r="AF30" s="127"/>
      <c r="AG30" s="23"/>
      <c r="AH30" s="23"/>
      <c r="AI30" s="23"/>
      <c r="AJ30" s="54"/>
      <c r="AK30" s="87"/>
      <c r="AL30" s="87"/>
      <c r="AM30" s="87"/>
      <c r="AN30" s="57"/>
      <c r="AO30" s="107"/>
      <c r="AP30" s="107"/>
      <c r="AQ30" s="107"/>
      <c r="AR30" s="57"/>
      <c r="AS30" s="23"/>
      <c r="AT30" s="23"/>
    </row>
    <row r="31" spans="1:46" x14ac:dyDescent="0.25">
      <c r="A31" s="318">
        <f>A32</f>
        <v>42210</v>
      </c>
      <c r="B31" s="158" t="s">
        <v>71</v>
      </c>
      <c r="C31" s="159" t="s">
        <v>67</v>
      </c>
      <c r="D31" s="160">
        <v>1.2</v>
      </c>
      <c r="E31" s="161"/>
      <c r="F31" s="302">
        <f>IF(I31&lt;&gt;0,(IFERROR(IF($Y31&gt;50,MROUND($Y31*I31,2.5),IF($Y31&lt;15,MROUND($Y31*I31,0.1),MROUND($Y31*I31,1))),)),"")</f>
        <v>105</v>
      </c>
      <c r="G31" s="162">
        <v>5</v>
      </c>
      <c r="H31" s="162">
        <v>5</v>
      </c>
      <c r="I31" s="163">
        <v>0.4</v>
      </c>
      <c r="J31" s="302" t="str">
        <f>IF(M31&lt;&gt;0,(IFERROR(IF($Y31&gt;50,MROUND($Y31*M31,2.5),IF($Y31&lt;15,MROUND($Y31*M31,0.1),MROUND($Y31*M31,1))),)),"")</f>
        <v/>
      </c>
      <c r="K31" s="162"/>
      <c r="L31" s="162"/>
      <c r="M31" s="163">
        <v>0</v>
      </c>
      <c r="N31" s="302" t="str">
        <f>IF(Q31&lt;&gt;0,(IFERROR(IF($Y31&gt;50,MROUND($Y31*Q31,2.5),IF($Y31&lt;15,MROUND($Y31*Q31,0.1),MROUND($Y31*Q31,1))),)),"")</f>
        <v/>
      </c>
      <c r="O31" s="162"/>
      <c r="P31" s="162"/>
      <c r="Q31" s="163">
        <v>0</v>
      </c>
      <c r="R31" s="302" t="str">
        <f>IF(U31&lt;&gt;0,(IFERROR(IF($Y31&gt;50,MROUND($Y31*U31,2.5),IF($Y31&lt;15,MROUND($Y31*U31,0.1),MROUND($Y31*U31,1))),)),"")</f>
        <v/>
      </c>
      <c r="S31" s="162"/>
      <c r="T31" s="162"/>
      <c r="U31" s="164">
        <v>0</v>
      </c>
      <c r="V31" s="120">
        <f t="shared" si="9"/>
        <v>2625</v>
      </c>
      <c r="W31" s="48">
        <f>IFERROR((IF(ISNUMBER(F31),F31,1)*G31*H31+IF(ISNUMBER(J31),J31,1)*K31*L31+IF(ISNUMBER(N31),N31,1)*O31*P31+IF(ISNUMBER(R31),R31,1)*S31*T31)*IF(ISNUMBER(E31),E31,1)/(G31*H31+K31*L31+O31*P31+S31*T31),0)</f>
        <v>105</v>
      </c>
      <c r="X31" s="49">
        <f>ROUND(IFERROR((W31/(Y31*IF(ISNUMBER(E31),E31,1))),0),2)</f>
        <v>0.4</v>
      </c>
      <c r="Y31" s="202">
        <f>Y3</f>
        <v>260</v>
      </c>
      <c r="Z31" s="16">
        <f>(IF(I31&lt;30%,0,IF(I31&lt;35%,F31*G31*H31*F!$B$33,IF(I31&lt;40%,F31*G31*H31*F!$B$38,IF(I31&lt;45%,F31*G31*H31*F!$B$43,IF(I31&lt;50%,F31*G31*H31*F!$B$48,IF(I31=50%,F31*G31*H31*F!$B$50,IF(I31=51%,F31*G31*H31*F!$B$51,IF(I31=52%,F31*G31*H31*F!$B$52,IF(I31=53%,F31*G31*H31*F!$B$53,IF(I31=54%,F31*G31*H31*F!$B$54,IF(I31=55%,F31*G31*H31*F!$B$55,IF(I31=56%,F31*G31*H31*F!$B$56,IF(I31=57%,F31*G31*H31*F!$B$57,IF(I31=58%,F31*G31*H31*F!$B$58,IF(I31=59%,F31*G31*H31*F!$B$59,IF(I31=60%,F31*G31*H31*F!$B$60,IF(I31=61%,F31*G31*H31*F!$B$61,IF(I31=62%,F31*G31*H31*F!$B$62,IF(I31=63%,F31*G31*H31*F!$B$63,IF(I31=64%,F31*G31*H31*F!$B$64,IF(I31=65%,F31*G31*H31*F!$B$65,IF(I31=66%,F31*G31*H31*F!$B$66,IF(I31=67%,F31*G31*H31*F!$B$67,IF(I31=68%,F31*G31*H31*F!$B$68,IF(I31=69%,F31*G31*H31*F!$B$69,IF(I31=70%,F31*G31*H31*F!$B$70,IF(I31=71%,F31*G31*H31*F!$B$71,IF(I31=72%,F31*G31*H31*F!$B$72,IF(I31=73%,F31*G31*H31*F!$B$73,IF(I31=74%,F31*G31*H31*F!$B$74,IF(I31=75%,F31*G31*H31*F!$B$75,IF(I31=76%,F31*G31*H31*F!$B$76,IF(I31=77%,F31*G31*H31*F!$B$77,IF(I31=78%,F31*G31*H31*F!$B$78,IF(I31=79%,F31*G31*H31*F!$B$79,IF(I31=80%,F31*G31*H31*F!$B$80,IF(I31=81%,F31*G31*H31*F!$B$81,IF(I31=82%,F31*G31*H31*F!$B$82,IF(I31=83%,F31*G31*H31*F!$B$83,IF(I31=84%,F31*G31*H31*F!$B$84,IF(I31=85%,F31*G31*H31*F!$B$85,IF(I31=86%,F31*G31*H31*F!$B$86,IF(I31=87%,F31*G31*H31*F!$B$87,IF(I31=88%,F31*G31*H31*F!$B$88,IF(I31=89%,F31*G31*H31*F!$B$89,IF(I31=90%,F31*G31*H31*F!$B$90,IF(I31=91%,F31*G31*H31*F!$B$91,IF(I31=92%,F31*G31*H31*F!$B$92,IF(I31=93%,F31*G31*H31*F!$B$93,IF(I31=94%,F31*G31*H31*F!$B$94,IF(I31=95%,F31*G31*H31*F!$B$95,IF(I31=96%,F31*G31*H31*F!$B$96,IF(I31=97%,F31*G31*H31*F!$B$97,IF(I31=98%,F31*G31*H31*F!$B$98,IF(I31=99%,F31*G31*H31*F!$B$99,IF(I31&gt;99%,F31*G31*H31*F!$B$100,))))))))))))))))))))))))))))))))))))))))))))))))))))))))+IF(M31&lt;30%,0,IF(M31&lt;35%,J31*K31*L31*F!$B$33,IF(M31&lt;40%,J31*K31*L31*F!$B$38,IF(M31&lt;45%,J31*K31*L31*F!$B$43,IF(M31&lt;50%,J31*K31*L31*F!$B$48,IF(M31=50%,J31*K31*L31*F!$B$50,IF(M31=51%,J31*K31*L31*F!$B$51,IF(M31=52%,J31*K31*L31*F!$B$52,IF(M31=53%,J31*K31*L31*F!$B$53,IF(M31=54%,J31*K31*L31*F!$B$54,IF(M31=55%,J31*K31*L31*F!$B$55,IF(M31=56%,J31*K31*L31*F!$B$56,IF(M31=57%,J31*K31*L31*F!$B$57,IF(M31=58%,J31*K31*L31*F!$B$58,IF(M31=59%,J31*K31*L31*F!$B$59,IF(M31=60%,J31*K31*L31*F!$B$60,IF(M31=61%,J31*K31*L31*F!$B$61,IF(M31=62%,J31*K31*L31*F!$B$62,IF(M31=63%,J31*K31*L31*F!$B$63,IF(M31=64%,J31*K31*L31*F!$B$64,IF(M31=65%,J31*K31*L31*F!$B$65,IF(M31=66%,J31*K31*L31*F!$B$66,IF(M31=67%,J31*K31*L31*F!$B$67,IF(M31=68%,J31*K31*L31*F!$B$68,IF(M31=69%,J31*K31*L31*F!$B$69,IF(M31=70%,J31*K31*L31*F!$B$70,IF(M31=71%,J31*K31*L31*F!$B$71,IF(M31=72%,J31*K31*L31*F!$B$72,IF(M31=73%,J31*K31*L31*F!$B$73,IF(M31=74%,J31*K31*L31*F!$B$74,IF(M31=75%,J31*K31*L31*F!$B$75,IF(M31=76%,J31*K31*L31*F!$B$76,IF(M31=77%,J31*K31*L31*F!$B$77,IF(M31=78%,J31*K31*L31*F!$B$78,IF(M31=79%,J31*K31*L31*F!$B$79,IF(M31=80%,J31*K31*L31*F!$B$80,IF(M31=81%,J31*K31*L31*F!$B$81,IF(M31=82%,J31*K31*L31*F!$B$82,IF(M31=83%,J31*K31*L31*F!$B$83,IF(M31=84%,J31*K31*L31*F!$B$84,IF(M31=85%,J31*K31*L31*F!$B$85,IF(M31=86%,J31*K31*L31*F!$B$86,IF(M31=87%,J31*K31*L31*F!$B$87,IF(M31=88%,J31*K31*L31*F!$B$88,IF(M31=89%,J31*K31*L31*F!$B$89,IF(M31=90%,J31*K31*L31*F!$B$90,IF(M31=91%,J31*K31*L31*F!$B$91,IF(M31=92%,J31*K31*L31*F!$B$92,IF(M31=93%,J31*K31*L31*F!$B$93,IF(M31=94%,J31*K31*L31*F!$B$94,IF(M31=95%,J31*K31*L31*F!$B$95,IF(M31=96%,J31*K31*L31*F!$B$96,IF(M31=97%,J31*K31*L31*F!$B$97,IF(M31=98%,J31*K31*L31*F!$B$98,IF(M31=99%,J31*K31*L31*F!$B$99,IF(M31&gt;99%,J31*K31*L31*F!$B$100,))))))))))))))))))))))))))))))))))))))))))))))))))))))))+IF(Q31&lt;30%,0,IF(Q31&lt;35%,N31*O31*P31*F!$B$33,IF(Q31&lt;40%,N31*O31*P31*F!$B$38,IF(Q31&lt;45%,N31*O31*P31*F!$B$43,IF(Q31&lt;50%,N31*O31*P31*F!$B$48,IF(Q31=50%,N31*O31*P31*F!$B$50,IF(Q31=51%,N31*O31*P31*F!$B$51,IF(Q31=52%,N31*O31*P31*F!$B$52,IF(Q31=53%,N31*O31*P31*F!$B$53,IF(Q31=54%,N31*O31*P31*F!$B$54,IF(Q31=55%,N31*O31*P31*F!$B$55,IF(Q31=56%,N31*O31*P31*F!$B$56,IF(Q31=57%,N31*O31*P31*F!$B$57,IF(Q31=58%,N31*O31*P31*F!$B$58,IF(Q31=59%,N31*O31*P31*F!$B$59,IF(Q31=60%,N31*O31*P31*F!$B$60,IF(Q31=61%,N31*O31*P31*F!$B$61,IF(Q31=62%,N31*O31*P31*F!$B$62,IF(Q31=63%,N31*O31*P31*F!$B$63,IF(Q31=64%,N31*O31*P31*F!$B$64,IF(Q31=65%,N31*O31*P31*F!$B$65,IF(Q31=66%,N31*O31*P31*F!$B$66,IF(Q31=67%,N31*O31*P31*F!$B$67,IF(Q31=68%,N31*O31*P31*F!$B$68,IF(Q31=69%,N31*O31*P31*F!$B$69,IF(Q31=70%,N31*O31*P31*F!$B$70,IF(Q31=71%,N31*O31*P31*F!$B$71,IF(Q31=72%,N31*O31*P31*F!$B$72,IF(Q31=73%,N31*O31*P31*F!$B$73,IF(Q31=74%,N31*O31*P31*F!$B$74,IF(Q31=75%,N31*O31*P31*F!$B$75,IF(Q31=76%,N31*O31*P31*F!$B$76,IF(Q31=77%,N31*O31*P31*F!$B$77,IF(Q31=78%,N31*O31*P31*F!$B$78,IF(Q31=79%,N31*O31*P31*F!$B$79,IF(Q31=80%,N31*O31*P31*F!$B$80,IF(Q31=81%,N31*O31*P31*F!$B$81,IF(Q31=82%,N31*O31*P31*F!$B$82,IF(Q31=83%,N31*O31*P31*F!$B$83,IF(Q31=84%,N31*O31*P31*F!$B$84,IF(Q31=85%,N31*O31*P31*F!$B$85,IF(Q31=86%,N31*O31*P31*F!$B$86,IF(Q31=87%,N31*O31*P31*F!$B$87,IF(Q31=88%,N31*O31*P31*F!$B$88,IF(Q31=89%,N31*O31*P31*F!$B$89,IF(Q31=90%,N31*O31*P31*F!$B$90,IF(Q31=91%,N31*O31*P31*F!$B$91,IF(Q31=92%,N31*O31*P31*F!$B$92,IF(Q31=93%,N31*O31*P31*F!$B$93,IF(Q31=94%,N31*O31*P31*F!$B$94,IF(Q31=95%,N31*O31*P31*F!$B$95,IF(Q31=96%,N31*O31*P31*F!$B$96,IF(Q31=97%,N31*O31*P31*F!$B$97,IF(Q31=98%,N31*O31*P31*F!$B$98,IF(Q31=99%,N31*O31*P31*F!$B$99,IF(Q31&gt;99%,N31*O31*P31*F!$B$100,))))))))))))))))))))))))))))))))))))))))))))))))))))))))+IF(U31&lt;30%,0,IF(U31&lt;35%,R31*S31*T31*F!$B$33,IF(U31&lt;40%,R31*S31*T31*F!$B$38,IF(U31&lt;45%,R31*S31*T31*F!$B$43,IF(U31&lt;50%,R31*S31*T31*F!$B$48,IF(U31=50%,R31*S31*T31*F!$B$50,IF(U31=51%,R31*S31*T31*F!$B$51,IF(U31=52%,R31*S31*T31*F!$B$52,IF(U31=53%,R31*S31*T31*F!$B$53,IF(U31=54%,R31*S31*T31*F!$B$54,IF(U31=55%,R31*S31*T31*F!$B$55,IF(U31=56%,R31*S31*T31*F!$B$56,IF(U31=57%,R31*S31*T31*F!$B$57,IF(U31=58%,R31*S31*T31*F!$B$58,IF(U31=59%,R31*S31*T31*F!$B$59,IF(U31=60%,R31*S31*T31*F!$B$60,IF(U31=61%,R31*S31*T31*F!$B$61,IF(U31=62%,R31*S31*T31*F!$B$62,IF(U31=63%,R31*S31*T31*F!$B$63,IF(U31=64%,R31*S31*T31*F!$B$64,IF(U31=65%,R31*S31*T31*F!$B$65,IF(U31=66%,R31*S31*T31*F!$B$66,IF(U31=67%,R31*S31*T31*F!$B$67,IF(U31=68%,R31*S31*T31*F!$B$68,IF(U31=69%,R31*S31*T31*F!$B$69,IF(U31=70%,R31*S31*T31*F!$B$70,IF(U31=71%,R31*S31*T31*F!$B$71,IF(U31=72%,R31*S31*T31*F!$B$72,IF(U31=73%,R31*S31*T31*F!$B$73,IF(U31=74%,R31*S31*T31*F!$B$74,IF(U31=75%,R31*S31*T31*F!$B$75,IF(U31=76%,R31*S31*T31*F!$B$76,IF(U31=77%,R31*S31*T31*F!$B$77,IF(U31=78%,R31*S31*T31*F!$B$78,IF(U31=79%,R31*S31*T31*F!$B$79,IF(U31=80%,R31*S31*T31*F!$B$80,IF(U31=81%,R31*S31*T31*F!$B$81,IF(U31=82%,R31*S31*T31*F!$B$82,IF(U31=83%,R31*S31*T31*F!$B$83,IF(U31=84%,R31*S31*T31*F!$B$84,IF(U31=85%,R31*S31*T31*F!$B$85,IF(U31=86%,R31*S31*T31*F!$B$86,IF(U31=87%,R31*S31*T31*F!$B$87,IF(U31=88%,R31*S31*T31*F!$B$88,IF(U31=89%,R31*S31*T31*F!$B$89,IF(U31=90%,R31*S31*T31*F!$B$90,IF(U31=91%,R31*S31*T31*F!$B$91,IF(U31=92%,R31*S31*T31*F!$B$92,IF(U31=93%,R31*S31*T31*F!$B$93,IF(U31=94%,R31*S31*T31*F!$B$94,IF(U31=95%,R31*S31*T31*F!$B$95,IF(U31=96%,R31*S31*T31*F!$B$96,IF(U31=97%,R31*S31*T31*F!$B$97,IF(U31=98%,R31*S31*T31*F!$B$98,IF(U31=99%,R31*S31*T31*F!$B$99,IF(U31&gt;99%,R31*S31*T31*F!$B$100)))))))))))))))))))))))))))))))))))))))))))))))))))))))))*IF(ISNUMBER(E31),E31,1)*IF(ISNUMBER(D31),D31,1)</f>
        <v>1197</v>
      </c>
      <c r="AA31" s="50">
        <f t="shared" ref="AA31:AA36" si="34">G31*H31+K31*L31+O31*P31+S31*T31</f>
        <v>25</v>
      </c>
      <c r="AB31" s="51">
        <f t="shared" ref="AB31:AB36" si="35">(H31*(IF(I31&lt;45%,0.5,IF(I31&lt;55%,0.8,IF(I31&lt;65%,0.9,IF(I31&lt;75%,1,IF(I31&lt;85%,1.1,1.2))))))+L31*(IF(M31&lt;45%,0.5,IF(M31&lt;55%,0.8,IF(M31&lt;65%,0.9,IF(M31&lt;75%,1,IF(M31&lt;85%,1.1,1.2))))))+P31*(IF(Q31&lt;45%,0.5,IF(Q31&lt;55%,0.8,IF(Q31&lt;65%,0.9,IF(Q31&lt;75%,1,IF(Q31&lt;85%,1.1,1.2))))))+T31*(IF(U31&lt;45%,0.5,IF(U31&lt;55%,0.8,IF(U31&lt;65%,0.9,IF(U31&lt;75%,1,IF(U31&lt;85%,1.1,1.2)))))))*IF(D31&gt;=0.8,6,IF(D31&lt;=0.4,1.5,3))</f>
        <v>15</v>
      </c>
      <c r="AF31" s="127"/>
      <c r="AG31" s="23"/>
      <c r="AH31" s="23"/>
      <c r="AI31" s="23"/>
      <c r="AJ31" s="54"/>
      <c r="AK31" s="87"/>
      <c r="AL31" s="87"/>
      <c r="AM31" s="87"/>
      <c r="AN31" s="57"/>
      <c r="AO31" s="107"/>
      <c r="AP31" s="107"/>
      <c r="AQ31" s="107"/>
      <c r="AR31" s="57"/>
      <c r="AS31" s="23"/>
      <c r="AT31" s="23"/>
    </row>
    <row r="32" spans="1:46" x14ac:dyDescent="0.25">
      <c r="A32" s="325">
        <f>A25+1</f>
        <v>42210</v>
      </c>
      <c r="B32" s="165" t="s">
        <v>71</v>
      </c>
      <c r="C32" s="166" t="s">
        <v>84</v>
      </c>
      <c r="D32" s="167">
        <v>1.3</v>
      </c>
      <c r="E32" s="168"/>
      <c r="F32" s="303">
        <f>IF(I32&lt;&gt;0,(IFERROR(IF($Y32&gt;50,MROUND($Y32*I32,2.5),IF($Y32&lt;15,MROUND($Y32*I32,0.1),MROUND($Y32*I32,1))),)),"")</f>
        <v>85</v>
      </c>
      <c r="G32" s="170">
        <v>4</v>
      </c>
      <c r="H32" s="170">
        <v>6</v>
      </c>
      <c r="I32" s="171">
        <v>0.35</v>
      </c>
      <c r="J32" s="303" t="str">
        <f>IF(M32&lt;&gt;0,(IFERROR(IF($Y32&gt;50,MROUND($Y32*M32,2.5),IF($Y32&lt;15,MROUND($Y32*M32,0.1),MROUND($Y32*M32,1))),)),"")</f>
        <v/>
      </c>
      <c r="K32" s="170"/>
      <c r="L32" s="170"/>
      <c r="M32" s="171">
        <v>0</v>
      </c>
      <c r="N32" s="303" t="str">
        <f>IF(Q32&lt;&gt;0,(IFERROR(IF($Y32&gt;50,MROUND($Y32*Q32,2.5),IF($Y32&lt;15,MROUND($Y32*Q32,0.1),MROUND($Y32*Q32,1))),)),"")</f>
        <v/>
      </c>
      <c r="O32" s="170"/>
      <c r="P32" s="170"/>
      <c r="Q32" s="171">
        <v>0</v>
      </c>
      <c r="R32" s="303" t="str">
        <f>IF(U32&lt;&gt;0,(IFERROR(IF($Y32&gt;50,MROUND($Y32*U32,2.5),IF($Y32&lt;15,MROUND($Y32*U32,0.1),MROUND($Y32*U32,1))),)),"")</f>
        <v/>
      </c>
      <c r="S32" s="170"/>
      <c r="T32" s="170"/>
      <c r="U32" s="172">
        <v>0</v>
      </c>
      <c r="V32" s="121">
        <f t="shared" si="9"/>
        <v>2040</v>
      </c>
      <c r="W32" s="60">
        <f t="shared" ref="W32:W36" si="36">IFERROR((IF(ISNUMBER(F32),F32,1)*G32*H32+IF(ISNUMBER(J32),J32,1)*K32*L32+IF(ISNUMBER(N32),N32,1)*O32*P32+IF(ISNUMBER(R32),R32,1)*S32*T32)*IF(ISNUMBER(E32),E32,1)/(G32*H32+K32*L32+O32*P32+S32*T32),0)</f>
        <v>85</v>
      </c>
      <c r="X32" s="61">
        <f t="shared" ref="X32:X36" si="37">ROUND(IFERROR((W32/(Y32*IF(ISNUMBER(E32),E32,1))),0),2)</f>
        <v>0.35</v>
      </c>
      <c r="Y32" s="203">
        <f>Y17</f>
        <v>240</v>
      </c>
      <c r="Z32" s="17">
        <f>(IF(I32&lt;30%,0,IF(I32&lt;35%,F32*G32*H32*F!$B$33,IF(I32&lt;40%,F32*G32*H32*F!$B$38,IF(I32&lt;45%,F32*G32*H32*F!$B$43,IF(I32&lt;50%,F32*G32*H32*F!$B$48,IF(I32=50%,F32*G32*H32*F!$B$50,IF(I32=51%,F32*G32*H32*F!$B$51,IF(I32=52%,F32*G32*H32*F!$B$52,IF(I32=53%,F32*G32*H32*F!$B$53,IF(I32=54%,F32*G32*H32*F!$B$54,IF(I32=55%,F32*G32*H32*F!$B$55,IF(I32=56%,F32*G32*H32*F!$B$56,IF(I32=57%,F32*G32*H32*F!$B$57,IF(I32=58%,F32*G32*H32*F!$B$58,IF(I32=59%,F32*G32*H32*F!$B$59,IF(I32=60%,F32*G32*H32*F!$B$60,IF(I32=61%,F32*G32*H32*F!$B$61,IF(I32=62%,F32*G32*H32*F!$B$62,IF(I32=63%,F32*G32*H32*F!$B$63,IF(I32=64%,F32*G32*H32*F!$B$64,IF(I32=65%,F32*G32*H32*F!$B$65,IF(I32=66%,F32*G32*H32*F!$B$66,IF(I32=67%,F32*G32*H32*F!$B$67,IF(I32=68%,F32*G32*H32*F!$B$68,IF(I32=69%,F32*G32*H32*F!$B$69,IF(I32=70%,F32*G32*H32*F!$B$70,IF(I32=71%,F32*G32*H32*F!$B$71,IF(I32=72%,F32*G32*H32*F!$B$72,IF(I32=73%,F32*G32*H32*F!$B$73,IF(I32=74%,F32*G32*H32*F!$B$74,IF(I32=75%,F32*G32*H32*F!$B$75,IF(I32=76%,F32*G32*H32*F!$B$76,IF(I32=77%,F32*G32*H32*F!$B$77,IF(I32=78%,F32*G32*H32*F!$B$78,IF(I32=79%,F32*G32*H32*F!$B$79,IF(I32=80%,F32*G32*H32*F!$B$80,IF(I32=81%,F32*G32*H32*F!$B$81,IF(I32=82%,F32*G32*H32*F!$B$82,IF(I32=83%,F32*G32*H32*F!$B$83,IF(I32=84%,F32*G32*H32*F!$B$84,IF(I32=85%,F32*G32*H32*F!$B$85,IF(I32=86%,F32*G32*H32*F!$B$86,IF(I32=87%,F32*G32*H32*F!$B$87,IF(I32=88%,F32*G32*H32*F!$B$88,IF(I32=89%,F32*G32*H32*F!$B$89,IF(I32=90%,F32*G32*H32*F!$B$90,IF(I32=91%,F32*G32*H32*F!$B$91,IF(I32=92%,F32*G32*H32*F!$B$92,IF(I32=93%,F32*G32*H32*F!$B$93,IF(I32=94%,F32*G32*H32*F!$B$94,IF(I32=95%,F32*G32*H32*F!$B$95,IF(I32=96%,F32*G32*H32*F!$B$96,IF(I32=97%,F32*G32*H32*F!$B$97,IF(I32=98%,F32*G32*H32*F!$B$98,IF(I32=99%,F32*G32*H32*F!$B$99,IF(I32&gt;99%,F32*G32*H32*F!$B$100,))))))))))))))))))))))))))))))))))))))))))))))))))))))))+IF(M32&lt;30%,0,IF(M32&lt;35%,J32*K32*L32*F!$B$33,IF(M32&lt;40%,J32*K32*L32*F!$B$38,IF(M32&lt;45%,J32*K32*L32*F!$B$43,IF(M32&lt;50%,J32*K32*L32*F!$B$48,IF(M32=50%,J32*K32*L32*F!$B$50,IF(M32=51%,J32*K32*L32*F!$B$51,IF(M32=52%,J32*K32*L32*F!$B$52,IF(M32=53%,J32*K32*L32*F!$B$53,IF(M32=54%,J32*K32*L32*F!$B$54,IF(M32=55%,J32*K32*L32*F!$B$55,IF(M32=56%,J32*K32*L32*F!$B$56,IF(M32=57%,J32*K32*L32*F!$B$57,IF(M32=58%,J32*K32*L32*F!$B$58,IF(M32=59%,J32*K32*L32*F!$B$59,IF(M32=60%,J32*K32*L32*F!$B$60,IF(M32=61%,J32*K32*L32*F!$B$61,IF(M32=62%,J32*K32*L32*F!$B$62,IF(M32=63%,J32*K32*L32*F!$B$63,IF(M32=64%,J32*K32*L32*F!$B$64,IF(M32=65%,J32*K32*L32*F!$B$65,IF(M32=66%,J32*K32*L32*F!$B$66,IF(M32=67%,J32*K32*L32*F!$B$67,IF(M32=68%,J32*K32*L32*F!$B$68,IF(M32=69%,J32*K32*L32*F!$B$69,IF(M32=70%,J32*K32*L32*F!$B$70,IF(M32=71%,J32*K32*L32*F!$B$71,IF(M32=72%,J32*K32*L32*F!$B$72,IF(M32=73%,J32*K32*L32*F!$B$73,IF(M32=74%,J32*K32*L32*F!$B$74,IF(M32=75%,J32*K32*L32*F!$B$75,IF(M32=76%,J32*K32*L32*F!$B$76,IF(M32=77%,J32*K32*L32*F!$B$77,IF(M32=78%,J32*K32*L32*F!$B$78,IF(M32=79%,J32*K32*L32*F!$B$79,IF(M32=80%,J32*K32*L32*F!$B$80,IF(M32=81%,J32*K32*L32*F!$B$81,IF(M32=82%,J32*K32*L32*F!$B$82,IF(M32=83%,J32*K32*L32*F!$B$83,IF(M32=84%,J32*K32*L32*F!$B$84,IF(M32=85%,J32*K32*L32*F!$B$85,IF(M32=86%,J32*K32*L32*F!$B$86,IF(M32=87%,J32*K32*L32*F!$B$87,IF(M32=88%,J32*K32*L32*F!$B$88,IF(M32=89%,J32*K32*L32*F!$B$89,IF(M32=90%,J32*K32*L32*F!$B$90,IF(M32=91%,J32*K32*L32*F!$B$91,IF(M32=92%,J32*K32*L32*F!$B$92,IF(M32=93%,J32*K32*L32*F!$B$93,IF(M32=94%,J32*K32*L32*F!$B$94,IF(M32=95%,J32*K32*L32*F!$B$95,IF(M32=96%,J32*K32*L32*F!$B$96,IF(M32=97%,J32*K32*L32*F!$B$97,IF(M32=98%,J32*K32*L32*F!$B$98,IF(M32=99%,J32*K32*L32*F!$B$99,IF(M32&gt;99%,J32*K32*L32*F!$B$100,))))))))))))))))))))))))))))))))))))))))))))))))))))))))+IF(Q32&lt;30%,0,IF(Q32&lt;35%,N32*O32*P32*F!$B$33,IF(Q32&lt;40%,N32*O32*P32*F!$B$38,IF(Q32&lt;45%,N32*O32*P32*F!$B$43,IF(Q32&lt;50%,N32*O32*P32*F!$B$48,IF(Q32=50%,N32*O32*P32*F!$B$50,IF(Q32=51%,N32*O32*P32*F!$B$51,IF(Q32=52%,N32*O32*P32*F!$B$52,IF(Q32=53%,N32*O32*P32*F!$B$53,IF(Q32=54%,N32*O32*P32*F!$B$54,IF(Q32=55%,N32*O32*P32*F!$B$55,IF(Q32=56%,N32*O32*P32*F!$B$56,IF(Q32=57%,N32*O32*P32*F!$B$57,IF(Q32=58%,N32*O32*P32*F!$B$58,IF(Q32=59%,N32*O32*P32*F!$B$59,IF(Q32=60%,N32*O32*P32*F!$B$60,IF(Q32=61%,N32*O32*P32*F!$B$61,IF(Q32=62%,N32*O32*P32*F!$B$62,IF(Q32=63%,N32*O32*P32*F!$B$63,IF(Q32=64%,N32*O32*P32*F!$B$64,IF(Q32=65%,N32*O32*P32*F!$B$65,IF(Q32=66%,N32*O32*P32*F!$B$66,IF(Q32=67%,N32*O32*P32*F!$B$67,IF(Q32=68%,N32*O32*P32*F!$B$68,IF(Q32=69%,N32*O32*P32*F!$B$69,IF(Q32=70%,N32*O32*P32*F!$B$70,IF(Q32=71%,N32*O32*P32*F!$B$71,IF(Q32=72%,N32*O32*P32*F!$B$72,IF(Q32=73%,N32*O32*P32*F!$B$73,IF(Q32=74%,N32*O32*P32*F!$B$74,IF(Q32=75%,N32*O32*P32*F!$B$75,IF(Q32=76%,N32*O32*P32*F!$B$76,IF(Q32=77%,N32*O32*P32*F!$B$77,IF(Q32=78%,N32*O32*P32*F!$B$78,IF(Q32=79%,N32*O32*P32*F!$B$79,IF(Q32=80%,N32*O32*P32*F!$B$80,IF(Q32=81%,N32*O32*P32*F!$B$81,IF(Q32=82%,N32*O32*P32*F!$B$82,IF(Q32=83%,N32*O32*P32*F!$B$83,IF(Q32=84%,N32*O32*P32*F!$B$84,IF(Q32=85%,N32*O32*P32*F!$B$85,IF(Q32=86%,N32*O32*P32*F!$B$86,IF(Q32=87%,N32*O32*P32*F!$B$87,IF(Q32=88%,N32*O32*P32*F!$B$88,IF(Q32=89%,N32*O32*P32*F!$B$89,IF(Q32=90%,N32*O32*P32*F!$B$90,IF(Q32=91%,N32*O32*P32*F!$B$91,IF(Q32=92%,N32*O32*P32*F!$B$92,IF(Q32=93%,N32*O32*P32*F!$B$93,IF(Q32=94%,N32*O32*P32*F!$B$94,IF(Q32=95%,N32*O32*P32*F!$B$95,IF(Q32=96%,N32*O32*P32*F!$B$96,IF(Q32=97%,N32*O32*P32*F!$B$97,IF(Q32=98%,N32*O32*P32*F!$B$98,IF(Q32=99%,N32*O32*P32*F!$B$99,IF(Q32&gt;99%,N32*O32*P32*F!$B$100,))))))))))))))))))))))))))))))))))))))))))))))))))))))))+IF(U32&lt;30%,0,IF(U32&lt;35%,R32*S32*T32*F!$B$33,IF(U32&lt;40%,R32*S32*T32*F!$B$38,IF(U32&lt;45%,R32*S32*T32*F!$B$43,IF(U32&lt;50%,R32*S32*T32*F!$B$48,IF(U32=50%,R32*S32*T32*F!$B$50,IF(U32=51%,R32*S32*T32*F!$B$51,IF(U32=52%,R32*S32*T32*F!$B$52,IF(U32=53%,R32*S32*T32*F!$B$53,IF(U32=54%,R32*S32*T32*F!$B$54,IF(U32=55%,R32*S32*T32*F!$B$55,IF(U32=56%,R32*S32*T32*F!$B$56,IF(U32=57%,R32*S32*T32*F!$B$57,IF(U32=58%,R32*S32*T32*F!$B$58,IF(U32=59%,R32*S32*T32*F!$B$59,IF(U32=60%,R32*S32*T32*F!$B$60,IF(U32=61%,R32*S32*T32*F!$B$61,IF(U32=62%,R32*S32*T32*F!$B$62,IF(U32=63%,R32*S32*T32*F!$B$63,IF(U32=64%,R32*S32*T32*F!$B$64,IF(U32=65%,R32*S32*T32*F!$B$65,IF(U32=66%,R32*S32*T32*F!$B$66,IF(U32=67%,R32*S32*T32*F!$B$67,IF(U32=68%,R32*S32*T32*F!$B$68,IF(U32=69%,R32*S32*T32*F!$B$69,IF(U32=70%,R32*S32*T32*F!$B$70,IF(U32=71%,R32*S32*T32*F!$B$71,IF(U32=72%,R32*S32*T32*F!$B$72,IF(U32=73%,R32*S32*T32*F!$B$73,IF(U32=74%,R32*S32*T32*F!$B$74,IF(U32=75%,R32*S32*T32*F!$B$75,IF(U32=76%,R32*S32*T32*F!$B$76,IF(U32=77%,R32*S32*T32*F!$B$77,IF(U32=78%,R32*S32*T32*F!$B$78,IF(U32=79%,R32*S32*T32*F!$B$79,IF(U32=80%,R32*S32*T32*F!$B$80,IF(U32=81%,R32*S32*T32*F!$B$81,IF(U32=82%,R32*S32*T32*F!$B$82,IF(U32=83%,R32*S32*T32*F!$B$83,IF(U32=84%,R32*S32*T32*F!$B$84,IF(U32=85%,R32*S32*T32*F!$B$85,IF(U32=86%,R32*S32*T32*F!$B$86,IF(U32=87%,R32*S32*T32*F!$B$87,IF(U32=88%,R32*S32*T32*F!$B$88,IF(U32=89%,R32*S32*T32*F!$B$89,IF(U32=90%,R32*S32*T32*F!$B$90,IF(U32=91%,R32*S32*T32*F!$B$91,IF(U32=92%,R32*S32*T32*F!$B$92,IF(U32=93%,R32*S32*T32*F!$B$93,IF(U32=94%,R32*S32*T32*F!$B$94,IF(U32=95%,R32*S32*T32*F!$B$95,IF(U32=96%,R32*S32*T32*F!$B$96,IF(U32=97%,R32*S32*T32*F!$B$97,IF(U32=98%,R32*S32*T32*F!$B$98,IF(U32=99%,R32*S32*T32*F!$B$99,IF(U32&gt;99%,R32*S32*T32*F!$B$100)))))))))))))))))))))))))))))))))))))))))))))))))))))))))*IF(ISNUMBER(E32),E32,1)*IF(ISNUMBER(D32),D32,1)</f>
        <v>742.56000000000006</v>
      </c>
      <c r="AA32" s="62">
        <f t="shared" si="34"/>
        <v>24</v>
      </c>
      <c r="AB32" s="63">
        <f t="shared" si="35"/>
        <v>18</v>
      </c>
      <c r="AF32" s="127"/>
      <c r="AG32" s="23"/>
      <c r="AH32" s="23"/>
      <c r="AI32" s="23"/>
      <c r="AJ32" s="54"/>
      <c r="AK32" s="87"/>
      <c r="AL32" s="87"/>
      <c r="AM32" s="87"/>
      <c r="AN32" s="57"/>
      <c r="AO32" s="107"/>
      <c r="AP32" s="107"/>
      <c r="AQ32" s="107"/>
      <c r="AR32" s="57"/>
      <c r="AS32" s="23"/>
      <c r="AT32" s="23"/>
    </row>
    <row r="33" spans="1:49" x14ac:dyDescent="0.25">
      <c r="A33" s="325"/>
      <c r="B33" s="165" t="s">
        <v>14</v>
      </c>
      <c r="C33" s="166" t="s">
        <v>68</v>
      </c>
      <c r="D33" s="167">
        <v>1.2</v>
      </c>
      <c r="E33" s="168"/>
      <c r="F33" s="304">
        <f>IF(I33&lt;&gt;0,(IFERROR(IF($Y33&gt;50,MROUND($Y33*I33,2.5),IF($Y33&lt;15,MROUND($Y33*I33,0.1),MROUND($Y33*I33,1))),)),"")</f>
        <v>105</v>
      </c>
      <c r="G33" s="173">
        <v>5</v>
      </c>
      <c r="H33" s="173">
        <v>1</v>
      </c>
      <c r="I33" s="174">
        <v>0.5</v>
      </c>
      <c r="J33" s="304">
        <f>IF(M33&lt;&gt;0,(IFERROR(IF($Y33&gt;50,MROUND($Y33*M33,2.5),IF($Y33&lt;15,MROUND($Y33*M33,0.1),MROUND($Y33*M33,1))),)),"")</f>
        <v>135</v>
      </c>
      <c r="K33" s="173">
        <v>4</v>
      </c>
      <c r="L33" s="173">
        <v>1</v>
      </c>
      <c r="M33" s="174">
        <v>0.65</v>
      </c>
      <c r="N33" s="304">
        <f>IF(Q33&lt;&gt;0,(IFERROR(IF($Y33&gt;50,MROUND($Y33*Q33,2.5),IF($Y33&lt;15,MROUND($Y33*Q33,0.1),MROUND($Y33*Q33,1))),)),"")</f>
        <v>142.5</v>
      </c>
      <c r="O33" s="173">
        <v>3</v>
      </c>
      <c r="P33" s="173">
        <v>3</v>
      </c>
      <c r="Q33" s="174">
        <v>0.69</v>
      </c>
      <c r="R33" s="304" t="str">
        <f>IF(U33&lt;&gt;0,(IFERROR(IF($Y33&gt;50,MROUND($Y33*U33,2.5),IF($Y33&lt;15,MROUND($Y33*U33,0.1),MROUND($Y33*U33,1))),)),"")</f>
        <v/>
      </c>
      <c r="S33" s="173"/>
      <c r="T33" s="173"/>
      <c r="U33" s="175">
        <v>0</v>
      </c>
      <c r="V33" s="98">
        <f t="shared" si="9"/>
        <v>2347.5</v>
      </c>
      <c r="W33" s="67">
        <f t="shared" si="36"/>
        <v>130.41666666666666</v>
      </c>
      <c r="X33" s="68">
        <f t="shared" si="37"/>
        <v>0.63</v>
      </c>
      <c r="Y33" s="203">
        <f>Y4</f>
        <v>208</v>
      </c>
      <c r="Z33" s="18">
        <f>(IF(I33&lt;30%,0,IF(I33&lt;35%,F33*G33*H33*F!$B$33,IF(I33&lt;40%,F33*G33*H33*F!$B$38,IF(I33&lt;45%,F33*G33*H33*F!$B$43,IF(I33&lt;50%,F33*G33*H33*F!$B$48,IF(I33=50%,F33*G33*H33*F!$B$50,IF(I33=51%,F33*G33*H33*F!$B$51,IF(I33=52%,F33*G33*H33*F!$B$52,IF(I33=53%,F33*G33*H33*F!$B$53,IF(I33=54%,F33*G33*H33*F!$B$54,IF(I33=55%,F33*G33*H33*F!$B$55,IF(I33=56%,F33*G33*H33*F!$B$56,IF(I33=57%,F33*G33*H33*F!$B$57,IF(I33=58%,F33*G33*H33*F!$B$58,IF(I33=59%,F33*G33*H33*F!$B$59,IF(I33=60%,F33*G33*H33*F!$B$60,IF(I33=61%,F33*G33*H33*F!$B$61,IF(I33=62%,F33*G33*H33*F!$B$62,IF(I33=63%,F33*G33*H33*F!$B$63,IF(I33=64%,F33*G33*H33*F!$B$64,IF(I33=65%,F33*G33*H33*F!$B$65,IF(I33=66%,F33*G33*H33*F!$B$66,IF(I33=67%,F33*G33*H33*F!$B$67,IF(I33=68%,F33*G33*H33*F!$B$68,IF(I33=69%,F33*G33*H33*F!$B$69,IF(I33=70%,F33*G33*H33*F!$B$70,IF(I33=71%,F33*G33*H33*F!$B$71,IF(I33=72%,F33*G33*H33*F!$B$72,IF(I33=73%,F33*G33*H33*F!$B$73,IF(I33=74%,F33*G33*H33*F!$B$74,IF(I33=75%,F33*G33*H33*F!$B$75,IF(I33=76%,F33*G33*H33*F!$B$76,IF(I33=77%,F33*G33*H33*F!$B$77,IF(I33=78%,F33*G33*H33*F!$B$78,IF(I33=79%,F33*G33*H33*F!$B$79,IF(I33=80%,F33*G33*H33*F!$B$80,IF(I33=81%,F33*G33*H33*F!$B$81,IF(I33=82%,F33*G33*H33*F!$B$82,IF(I33=83%,F33*G33*H33*F!$B$83,IF(I33=84%,F33*G33*H33*F!$B$84,IF(I33=85%,F33*G33*H33*F!$B$85,IF(I33=86%,F33*G33*H33*F!$B$86,IF(I33=87%,F33*G33*H33*F!$B$87,IF(I33=88%,F33*G33*H33*F!$B$88,IF(I33=89%,F33*G33*H33*F!$B$89,IF(I33=90%,F33*G33*H33*F!$B$90,IF(I33=91%,F33*G33*H33*F!$B$91,IF(I33=92%,F33*G33*H33*F!$B$92,IF(I33=93%,F33*G33*H33*F!$B$93,IF(I33=94%,F33*G33*H33*F!$B$94,IF(I33=95%,F33*G33*H33*F!$B$95,IF(I33=96%,F33*G33*H33*F!$B$96,IF(I33=97%,F33*G33*H33*F!$B$97,IF(I33=98%,F33*G33*H33*F!$B$98,IF(I33=99%,F33*G33*H33*F!$B$99,IF(I33&gt;99%,F33*G33*H33*F!$B$100,))))))))))))))))))))))))))))))))))))))))))))))))))))))))+IF(M33&lt;30%,0,IF(M33&lt;35%,J33*K33*L33*F!$B$33,IF(M33&lt;40%,J33*K33*L33*F!$B$38,IF(M33&lt;45%,J33*K33*L33*F!$B$43,IF(M33&lt;50%,J33*K33*L33*F!$B$48,IF(M33=50%,J33*K33*L33*F!$B$50,IF(M33=51%,J33*K33*L33*F!$B$51,IF(M33=52%,J33*K33*L33*F!$B$52,IF(M33=53%,J33*K33*L33*F!$B$53,IF(M33=54%,J33*K33*L33*F!$B$54,IF(M33=55%,J33*K33*L33*F!$B$55,IF(M33=56%,J33*K33*L33*F!$B$56,IF(M33=57%,J33*K33*L33*F!$B$57,IF(M33=58%,J33*K33*L33*F!$B$58,IF(M33=59%,J33*K33*L33*F!$B$59,IF(M33=60%,J33*K33*L33*F!$B$60,IF(M33=61%,J33*K33*L33*F!$B$61,IF(M33=62%,J33*K33*L33*F!$B$62,IF(M33=63%,J33*K33*L33*F!$B$63,IF(M33=64%,J33*K33*L33*F!$B$64,IF(M33=65%,J33*K33*L33*F!$B$65,IF(M33=66%,J33*K33*L33*F!$B$66,IF(M33=67%,J33*K33*L33*F!$B$67,IF(M33=68%,J33*K33*L33*F!$B$68,IF(M33=69%,J33*K33*L33*F!$B$69,IF(M33=70%,J33*K33*L33*F!$B$70,IF(M33=71%,J33*K33*L33*F!$B$71,IF(M33=72%,J33*K33*L33*F!$B$72,IF(M33=73%,J33*K33*L33*F!$B$73,IF(M33=74%,J33*K33*L33*F!$B$74,IF(M33=75%,J33*K33*L33*F!$B$75,IF(M33=76%,J33*K33*L33*F!$B$76,IF(M33=77%,J33*K33*L33*F!$B$77,IF(M33=78%,J33*K33*L33*F!$B$78,IF(M33=79%,J33*K33*L33*F!$B$79,IF(M33=80%,J33*K33*L33*F!$B$80,IF(M33=81%,J33*K33*L33*F!$B$81,IF(M33=82%,J33*K33*L33*F!$B$82,IF(M33=83%,J33*K33*L33*F!$B$83,IF(M33=84%,J33*K33*L33*F!$B$84,IF(M33=85%,J33*K33*L33*F!$B$85,IF(M33=86%,J33*K33*L33*F!$B$86,IF(M33=87%,J33*K33*L33*F!$B$87,IF(M33=88%,J33*K33*L33*F!$B$88,IF(M33=89%,J33*K33*L33*F!$B$89,IF(M33=90%,J33*K33*L33*F!$B$90,IF(M33=91%,J33*K33*L33*F!$B$91,IF(M33=92%,J33*K33*L33*F!$B$92,IF(M33=93%,J33*K33*L33*F!$B$93,IF(M33=94%,J33*K33*L33*F!$B$94,IF(M33=95%,J33*K33*L33*F!$B$95,IF(M33=96%,J33*K33*L33*F!$B$96,IF(M33=97%,J33*K33*L33*F!$B$97,IF(M33=98%,J33*K33*L33*F!$B$98,IF(M33=99%,J33*K33*L33*F!$B$99,IF(M33&gt;99%,J33*K33*L33*F!$B$100,))))))))))))))))))))))))))))))))))))))))))))))))))))))))+IF(Q33&lt;30%,0,IF(Q33&lt;35%,N33*O33*P33*F!$B$33,IF(Q33&lt;40%,N33*O33*P33*F!$B$38,IF(Q33&lt;45%,N33*O33*P33*F!$B$43,IF(Q33&lt;50%,N33*O33*P33*F!$B$48,IF(Q33=50%,N33*O33*P33*F!$B$50,IF(Q33=51%,N33*O33*P33*F!$B$51,IF(Q33=52%,N33*O33*P33*F!$B$52,IF(Q33=53%,N33*O33*P33*F!$B$53,IF(Q33=54%,N33*O33*P33*F!$B$54,IF(Q33=55%,N33*O33*P33*F!$B$55,IF(Q33=56%,N33*O33*P33*F!$B$56,IF(Q33=57%,N33*O33*P33*F!$B$57,IF(Q33=58%,N33*O33*P33*F!$B$58,IF(Q33=59%,N33*O33*P33*F!$B$59,IF(Q33=60%,N33*O33*P33*F!$B$60,IF(Q33=61%,N33*O33*P33*F!$B$61,IF(Q33=62%,N33*O33*P33*F!$B$62,IF(Q33=63%,N33*O33*P33*F!$B$63,IF(Q33=64%,N33*O33*P33*F!$B$64,IF(Q33=65%,N33*O33*P33*F!$B$65,IF(Q33=66%,N33*O33*P33*F!$B$66,IF(Q33=67%,N33*O33*P33*F!$B$67,IF(Q33=68%,N33*O33*P33*F!$B$68,IF(Q33=69%,N33*O33*P33*F!$B$69,IF(Q33=70%,N33*O33*P33*F!$B$70,IF(Q33=71%,N33*O33*P33*F!$B$71,IF(Q33=72%,N33*O33*P33*F!$B$72,IF(Q33=73%,N33*O33*P33*F!$B$73,IF(Q33=74%,N33*O33*P33*F!$B$74,IF(Q33=75%,N33*O33*P33*F!$B$75,IF(Q33=76%,N33*O33*P33*F!$B$76,IF(Q33=77%,N33*O33*P33*F!$B$77,IF(Q33=78%,N33*O33*P33*F!$B$78,IF(Q33=79%,N33*O33*P33*F!$B$79,IF(Q33=80%,N33*O33*P33*F!$B$80,IF(Q33=81%,N33*O33*P33*F!$B$81,IF(Q33=82%,N33*O33*P33*F!$B$82,IF(Q33=83%,N33*O33*P33*F!$B$83,IF(Q33=84%,N33*O33*P33*F!$B$84,IF(Q33=85%,N33*O33*P33*F!$B$85,IF(Q33=86%,N33*O33*P33*F!$B$86,IF(Q33=87%,N33*O33*P33*F!$B$87,IF(Q33=88%,N33*O33*P33*F!$B$88,IF(Q33=89%,N33*O33*P33*F!$B$89,IF(Q33=90%,N33*O33*P33*F!$B$90,IF(Q33=91%,N33*O33*P33*F!$B$91,IF(Q33=92%,N33*O33*P33*F!$B$92,IF(Q33=93%,N33*O33*P33*F!$B$93,IF(Q33=94%,N33*O33*P33*F!$B$94,IF(Q33=95%,N33*O33*P33*F!$B$95,IF(Q33=96%,N33*O33*P33*F!$B$96,IF(Q33=97%,N33*O33*P33*F!$B$97,IF(Q33=98%,N33*O33*P33*F!$B$98,IF(Q33=99%,N33*O33*P33*F!$B$99,IF(Q33&gt;99%,N33*O33*P33*F!$B$100,))))))))))))))))))))))))))))))))))))))))))))))))))))))))+IF(U33&lt;30%,0,IF(U33&lt;35%,R33*S33*T33*F!$B$33,IF(U33&lt;40%,R33*S33*T33*F!$B$38,IF(U33&lt;45%,R33*S33*T33*F!$B$43,IF(U33&lt;50%,R33*S33*T33*F!$B$48,IF(U33=50%,R33*S33*T33*F!$B$50,IF(U33=51%,R33*S33*T33*F!$B$51,IF(U33=52%,R33*S33*T33*F!$B$52,IF(U33=53%,R33*S33*T33*F!$B$53,IF(U33=54%,R33*S33*T33*F!$B$54,IF(U33=55%,R33*S33*T33*F!$B$55,IF(U33=56%,R33*S33*T33*F!$B$56,IF(U33=57%,R33*S33*T33*F!$B$57,IF(U33=58%,R33*S33*T33*F!$B$58,IF(U33=59%,R33*S33*T33*F!$B$59,IF(U33=60%,R33*S33*T33*F!$B$60,IF(U33=61%,R33*S33*T33*F!$B$61,IF(U33=62%,R33*S33*T33*F!$B$62,IF(U33=63%,R33*S33*T33*F!$B$63,IF(U33=64%,R33*S33*T33*F!$B$64,IF(U33=65%,R33*S33*T33*F!$B$65,IF(U33=66%,R33*S33*T33*F!$B$66,IF(U33=67%,R33*S33*T33*F!$B$67,IF(U33=68%,R33*S33*T33*F!$B$68,IF(U33=69%,R33*S33*T33*F!$B$69,IF(U33=70%,R33*S33*T33*F!$B$70,IF(U33=71%,R33*S33*T33*F!$B$71,IF(U33=72%,R33*S33*T33*F!$B$72,IF(U33=73%,R33*S33*T33*F!$B$73,IF(U33=74%,R33*S33*T33*F!$B$74,IF(U33=75%,R33*S33*T33*F!$B$75,IF(U33=76%,R33*S33*T33*F!$B$76,IF(U33=77%,R33*S33*T33*F!$B$77,IF(U33=78%,R33*S33*T33*F!$B$78,IF(U33=79%,R33*S33*T33*F!$B$79,IF(U33=80%,R33*S33*T33*F!$B$80,IF(U33=81%,R33*S33*T33*F!$B$81,IF(U33=82%,R33*S33*T33*F!$B$82,IF(U33=83%,R33*S33*T33*F!$B$83,IF(U33=84%,R33*S33*T33*F!$B$84,IF(U33=85%,R33*S33*T33*F!$B$85,IF(U33=86%,R33*S33*T33*F!$B$86,IF(U33=87%,R33*S33*T33*F!$B$87,IF(U33=88%,R33*S33*T33*F!$B$88,IF(U33=89%,R33*S33*T33*F!$B$89,IF(U33=90%,R33*S33*T33*F!$B$90,IF(U33=91%,R33*S33*T33*F!$B$91,IF(U33=92%,R33*S33*T33*F!$B$92,IF(U33=93%,R33*S33*T33*F!$B$93,IF(U33=94%,R33*S33*T33*F!$B$94,IF(U33=95%,R33*S33*T33*F!$B$95,IF(U33=96%,R33*S33*T33*F!$B$96,IF(U33=97%,R33*S33*T33*F!$B$97,IF(U33=98%,R33*S33*T33*F!$B$98,IF(U33=99%,R33*S33*T33*F!$B$99,IF(U33&gt;99%,R33*S33*T33*F!$B$100)))))))))))))))))))))))))))))))))))))))))))))))))))))))))*IF(ISNUMBER(E33),E33,1)*IF(ISNUMBER(D33),D33,1)</f>
        <v>2203.1099999999997</v>
      </c>
      <c r="AA33" s="69">
        <f t="shared" si="34"/>
        <v>18</v>
      </c>
      <c r="AB33" s="70">
        <f t="shared" si="35"/>
        <v>28.799999999999997</v>
      </c>
      <c r="AF33" s="127"/>
      <c r="AG33" s="23"/>
      <c r="AH33" s="23"/>
      <c r="AI33" s="23"/>
      <c r="AJ33" s="54"/>
      <c r="AK33" s="87"/>
      <c r="AL33" s="87"/>
      <c r="AM33" s="87"/>
      <c r="AN33" s="57"/>
      <c r="AO33" s="107"/>
      <c r="AP33" s="107"/>
      <c r="AQ33" s="107"/>
      <c r="AR33" s="57"/>
      <c r="AS33" s="23"/>
      <c r="AT33" s="23"/>
    </row>
    <row r="34" spans="1:49" x14ac:dyDescent="0.25">
      <c r="A34" s="325"/>
      <c r="B34" s="165" t="s">
        <v>71</v>
      </c>
      <c r="C34" s="166" t="s">
        <v>70</v>
      </c>
      <c r="D34" s="167">
        <v>1</v>
      </c>
      <c r="E34" s="168"/>
      <c r="F34" s="305">
        <f>IF(I34&lt;&gt;0,(IFERROR(IF($Y34&gt;50,MROUND($Y34*I34,2.5),IF($Y34&lt;15,MROUND($Y34*I34,0.1),MROUND($Y34*I34,1))),)),"")</f>
        <v>45</v>
      </c>
      <c r="G34" s="170">
        <v>5</v>
      </c>
      <c r="H34" s="170">
        <v>5</v>
      </c>
      <c r="I34" s="171">
        <v>0.35</v>
      </c>
      <c r="J34" s="305" t="str">
        <f>IF(M34&lt;&gt;0,(IFERROR(IF($Y34&gt;50,MROUND($Y34*M34,2.5),IF($Y34&lt;15,MROUND($Y34*M34,0.1),MROUND($Y34*M34,1))),)),"")</f>
        <v/>
      </c>
      <c r="K34" s="170"/>
      <c r="L34" s="170"/>
      <c r="M34" s="171">
        <v>0</v>
      </c>
      <c r="N34" s="305" t="str">
        <f>IF(Q34&lt;&gt;0,(IFERROR(IF($Y34&gt;50,MROUND($Y34*Q34,2.5),IF($Y34&lt;15,MROUND($Y34*Q34,0.1),MROUND($Y34*Q34,1))),)),"")</f>
        <v/>
      </c>
      <c r="O34" s="170"/>
      <c r="P34" s="170"/>
      <c r="Q34" s="171">
        <v>0</v>
      </c>
      <c r="R34" s="305" t="str">
        <f>IF(U34&lt;&gt;0,(IFERROR(IF($Y34&gt;50,MROUND($Y34*U34,2.5),IF($Y34&lt;15,MROUND($Y34*U34,0.1),MROUND($Y34*U34,1))),)),"")</f>
        <v/>
      </c>
      <c r="S34" s="170"/>
      <c r="T34" s="170"/>
      <c r="U34" s="172">
        <v>0</v>
      </c>
      <c r="V34" s="121">
        <f t="shared" si="9"/>
        <v>1125</v>
      </c>
      <c r="W34" s="60">
        <f t="shared" si="36"/>
        <v>45</v>
      </c>
      <c r="X34" s="61">
        <f>ROUND(IFERROR((W34/(Y34*IF(ISNUMBER(E34),E34,1))),0),2)</f>
        <v>0.34</v>
      </c>
      <c r="Y34" s="203">
        <f>Y5</f>
        <v>132</v>
      </c>
      <c r="Z34" s="17">
        <f>(IF(I34&lt;30%,0,IF(I34&lt;35%,F34*G34*H34*F!$B$33,IF(I34&lt;40%,F34*G34*H34*F!$B$38,IF(I34&lt;45%,F34*G34*H34*F!$B$43,IF(I34&lt;50%,F34*G34*H34*F!$B$48,IF(I34=50%,F34*G34*H34*F!$B$50,IF(I34=51%,F34*G34*H34*F!$B$51,IF(I34=52%,F34*G34*H34*F!$B$52,IF(I34=53%,F34*G34*H34*F!$B$53,IF(I34=54%,F34*G34*H34*F!$B$54,IF(I34=55%,F34*G34*H34*F!$B$55,IF(I34=56%,F34*G34*H34*F!$B$56,IF(I34=57%,F34*G34*H34*F!$B$57,IF(I34=58%,F34*G34*H34*F!$B$58,IF(I34=59%,F34*G34*H34*F!$B$59,IF(I34=60%,F34*G34*H34*F!$B$60,IF(I34=61%,F34*G34*H34*F!$B$61,IF(I34=62%,F34*G34*H34*F!$B$62,IF(I34=63%,F34*G34*H34*F!$B$63,IF(I34=64%,F34*G34*H34*F!$B$64,IF(I34=65%,F34*G34*H34*F!$B$65,IF(I34=66%,F34*G34*H34*F!$B$66,IF(I34=67%,F34*G34*H34*F!$B$67,IF(I34=68%,F34*G34*H34*F!$B$68,IF(I34=69%,F34*G34*H34*F!$B$69,IF(I34=70%,F34*G34*H34*F!$B$70,IF(I34=71%,F34*G34*H34*F!$B$71,IF(I34=72%,F34*G34*H34*F!$B$72,IF(I34=73%,F34*G34*H34*F!$B$73,IF(I34=74%,F34*G34*H34*F!$B$74,IF(I34=75%,F34*G34*H34*F!$B$75,IF(I34=76%,F34*G34*H34*F!$B$76,IF(I34=77%,F34*G34*H34*F!$B$77,IF(I34=78%,F34*G34*H34*F!$B$78,IF(I34=79%,F34*G34*H34*F!$B$79,IF(I34=80%,F34*G34*H34*F!$B$80,IF(I34=81%,F34*G34*H34*F!$B$81,IF(I34=82%,F34*G34*H34*F!$B$82,IF(I34=83%,F34*G34*H34*F!$B$83,IF(I34=84%,F34*G34*H34*F!$B$84,IF(I34=85%,F34*G34*H34*F!$B$85,IF(I34=86%,F34*G34*H34*F!$B$86,IF(I34=87%,F34*G34*H34*F!$B$87,IF(I34=88%,F34*G34*H34*F!$B$88,IF(I34=89%,F34*G34*H34*F!$B$89,IF(I34=90%,F34*G34*H34*F!$B$90,IF(I34=91%,F34*G34*H34*F!$B$91,IF(I34=92%,F34*G34*H34*F!$B$92,IF(I34=93%,F34*G34*H34*F!$B$93,IF(I34=94%,F34*G34*H34*F!$B$94,IF(I34=95%,F34*G34*H34*F!$B$95,IF(I34=96%,F34*G34*H34*F!$B$96,IF(I34=97%,F34*G34*H34*F!$B$97,IF(I34=98%,F34*G34*H34*F!$B$98,IF(I34=99%,F34*G34*H34*F!$B$99,IF(I34&gt;99%,F34*G34*H34*F!$B$100,))))))))))))))))))))))))))))))))))))))))))))))))))))))))+IF(M34&lt;30%,0,IF(M34&lt;35%,J34*K34*L34*F!$B$33,IF(M34&lt;40%,J34*K34*L34*F!$B$38,IF(M34&lt;45%,J34*K34*L34*F!$B$43,IF(M34&lt;50%,J34*K34*L34*F!$B$48,IF(M34=50%,J34*K34*L34*F!$B$50,IF(M34=51%,J34*K34*L34*F!$B$51,IF(M34=52%,J34*K34*L34*F!$B$52,IF(M34=53%,J34*K34*L34*F!$B$53,IF(M34=54%,J34*K34*L34*F!$B$54,IF(M34=55%,J34*K34*L34*F!$B$55,IF(M34=56%,J34*K34*L34*F!$B$56,IF(M34=57%,J34*K34*L34*F!$B$57,IF(M34=58%,J34*K34*L34*F!$B$58,IF(M34=59%,J34*K34*L34*F!$B$59,IF(M34=60%,J34*K34*L34*F!$B$60,IF(M34=61%,J34*K34*L34*F!$B$61,IF(M34=62%,J34*K34*L34*F!$B$62,IF(M34=63%,J34*K34*L34*F!$B$63,IF(M34=64%,J34*K34*L34*F!$B$64,IF(M34=65%,J34*K34*L34*F!$B$65,IF(M34=66%,J34*K34*L34*F!$B$66,IF(M34=67%,J34*K34*L34*F!$B$67,IF(M34=68%,J34*K34*L34*F!$B$68,IF(M34=69%,J34*K34*L34*F!$B$69,IF(M34=70%,J34*K34*L34*F!$B$70,IF(M34=71%,J34*K34*L34*F!$B$71,IF(M34=72%,J34*K34*L34*F!$B$72,IF(M34=73%,J34*K34*L34*F!$B$73,IF(M34=74%,J34*K34*L34*F!$B$74,IF(M34=75%,J34*K34*L34*F!$B$75,IF(M34=76%,J34*K34*L34*F!$B$76,IF(M34=77%,J34*K34*L34*F!$B$77,IF(M34=78%,J34*K34*L34*F!$B$78,IF(M34=79%,J34*K34*L34*F!$B$79,IF(M34=80%,J34*K34*L34*F!$B$80,IF(M34=81%,J34*K34*L34*F!$B$81,IF(M34=82%,J34*K34*L34*F!$B$82,IF(M34=83%,J34*K34*L34*F!$B$83,IF(M34=84%,J34*K34*L34*F!$B$84,IF(M34=85%,J34*K34*L34*F!$B$85,IF(M34=86%,J34*K34*L34*F!$B$86,IF(M34=87%,J34*K34*L34*F!$B$87,IF(M34=88%,J34*K34*L34*F!$B$88,IF(M34=89%,J34*K34*L34*F!$B$89,IF(M34=90%,J34*K34*L34*F!$B$90,IF(M34=91%,J34*K34*L34*F!$B$91,IF(M34=92%,J34*K34*L34*F!$B$92,IF(M34=93%,J34*K34*L34*F!$B$93,IF(M34=94%,J34*K34*L34*F!$B$94,IF(M34=95%,J34*K34*L34*F!$B$95,IF(M34=96%,J34*K34*L34*F!$B$96,IF(M34=97%,J34*K34*L34*F!$B$97,IF(M34=98%,J34*K34*L34*F!$B$98,IF(M34=99%,J34*K34*L34*F!$B$99,IF(M34&gt;99%,J34*K34*L34*F!$B$100,))))))))))))))))))))))))))))))))))))))))))))))))))))))))+IF(Q34&lt;30%,0,IF(Q34&lt;35%,N34*O34*P34*F!$B$33,IF(Q34&lt;40%,N34*O34*P34*F!$B$38,IF(Q34&lt;45%,N34*O34*P34*F!$B$43,IF(Q34&lt;50%,N34*O34*P34*F!$B$48,IF(Q34=50%,N34*O34*P34*F!$B$50,IF(Q34=51%,N34*O34*P34*F!$B$51,IF(Q34=52%,N34*O34*P34*F!$B$52,IF(Q34=53%,N34*O34*P34*F!$B$53,IF(Q34=54%,N34*O34*P34*F!$B$54,IF(Q34=55%,N34*O34*P34*F!$B$55,IF(Q34=56%,N34*O34*P34*F!$B$56,IF(Q34=57%,N34*O34*P34*F!$B$57,IF(Q34=58%,N34*O34*P34*F!$B$58,IF(Q34=59%,N34*O34*P34*F!$B$59,IF(Q34=60%,N34*O34*P34*F!$B$60,IF(Q34=61%,N34*O34*P34*F!$B$61,IF(Q34=62%,N34*O34*P34*F!$B$62,IF(Q34=63%,N34*O34*P34*F!$B$63,IF(Q34=64%,N34*O34*P34*F!$B$64,IF(Q34=65%,N34*O34*P34*F!$B$65,IF(Q34=66%,N34*O34*P34*F!$B$66,IF(Q34=67%,N34*O34*P34*F!$B$67,IF(Q34=68%,N34*O34*P34*F!$B$68,IF(Q34=69%,N34*O34*P34*F!$B$69,IF(Q34=70%,N34*O34*P34*F!$B$70,IF(Q34=71%,N34*O34*P34*F!$B$71,IF(Q34=72%,N34*O34*P34*F!$B$72,IF(Q34=73%,N34*O34*P34*F!$B$73,IF(Q34=74%,N34*O34*P34*F!$B$74,IF(Q34=75%,N34*O34*P34*F!$B$75,IF(Q34=76%,N34*O34*P34*F!$B$76,IF(Q34=77%,N34*O34*P34*F!$B$77,IF(Q34=78%,N34*O34*P34*F!$B$78,IF(Q34=79%,N34*O34*P34*F!$B$79,IF(Q34=80%,N34*O34*P34*F!$B$80,IF(Q34=81%,N34*O34*P34*F!$B$81,IF(Q34=82%,N34*O34*P34*F!$B$82,IF(Q34=83%,N34*O34*P34*F!$B$83,IF(Q34=84%,N34*O34*P34*F!$B$84,IF(Q34=85%,N34*O34*P34*F!$B$85,IF(Q34=86%,N34*O34*P34*F!$B$86,IF(Q34=87%,N34*O34*P34*F!$B$87,IF(Q34=88%,N34*O34*P34*F!$B$88,IF(Q34=89%,N34*O34*P34*F!$B$89,IF(Q34=90%,N34*O34*P34*F!$B$90,IF(Q34=91%,N34*O34*P34*F!$B$91,IF(Q34=92%,N34*O34*P34*F!$B$92,IF(Q34=93%,N34*O34*P34*F!$B$93,IF(Q34=94%,N34*O34*P34*F!$B$94,IF(Q34=95%,N34*O34*P34*F!$B$95,IF(Q34=96%,N34*O34*P34*F!$B$96,IF(Q34=97%,N34*O34*P34*F!$B$97,IF(Q34=98%,N34*O34*P34*F!$B$98,IF(Q34=99%,N34*O34*P34*F!$B$99,IF(Q34&gt;99%,N34*O34*P34*F!$B$100,))))))))))))))))))))))))))))))))))))))))))))))))))))))))+IF(U34&lt;30%,0,IF(U34&lt;35%,R34*S34*T34*F!$B$33,IF(U34&lt;40%,R34*S34*T34*F!$B$38,IF(U34&lt;45%,R34*S34*T34*F!$B$43,IF(U34&lt;50%,R34*S34*T34*F!$B$48,IF(U34=50%,R34*S34*T34*F!$B$50,IF(U34=51%,R34*S34*T34*F!$B$51,IF(U34=52%,R34*S34*T34*F!$B$52,IF(U34=53%,R34*S34*T34*F!$B$53,IF(U34=54%,R34*S34*T34*F!$B$54,IF(U34=55%,R34*S34*T34*F!$B$55,IF(U34=56%,R34*S34*T34*F!$B$56,IF(U34=57%,R34*S34*T34*F!$B$57,IF(U34=58%,R34*S34*T34*F!$B$58,IF(U34=59%,R34*S34*T34*F!$B$59,IF(U34=60%,R34*S34*T34*F!$B$60,IF(U34=61%,R34*S34*T34*F!$B$61,IF(U34=62%,R34*S34*T34*F!$B$62,IF(U34=63%,R34*S34*T34*F!$B$63,IF(U34=64%,R34*S34*T34*F!$B$64,IF(U34=65%,R34*S34*T34*F!$B$65,IF(U34=66%,R34*S34*T34*F!$B$66,IF(U34=67%,R34*S34*T34*F!$B$67,IF(U34=68%,R34*S34*T34*F!$B$68,IF(U34=69%,R34*S34*T34*F!$B$69,IF(U34=70%,R34*S34*T34*F!$B$70,IF(U34=71%,R34*S34*T34*F!$B$71,IF(U34=72%,R34*S34*T34*F!$B$72,IF(U34=73%,R34*S34*T34*F!$B$73,IF(U34=74%,R34*S34*T34*F!$B$74,IF(U34=75%,R34*S34*T34*F!$B$75,IF(U34=76%,R34*S34*T34*F!$B$76,IF(U34=77%,R34*S34*T34*F!$B$77,IF(U34=78%,R34*S34*T34*F!$B$78,IF(U34=79%,R34*S34*T34*F!$B$79,IF(U34=80%,R34*S34*T34*F!$B$80,IF(U34=81%,R34*S34*T34*F!$B$81,IF(U34=82%,R34*S34*T34*F!$B$82,IF(U34=83%,R34*S34*T34*F!$B$83,IF(U34=84%,R34*S34*T34*F!$B$84,IF(U34=85%,R34*S34*T34*F!$B$85,IF(U34=86%,R34*S34*T34*F!$B$86,IF(U34=87%,R34*S34*T34*F!$B$87,IF(U34=88%,R34*S34*T34*F!$B$88,IF(U34=89%,R34*S34*T34*F!$B$89,IF(U34=90%,R34*S34*T34*F!$B$90,IF(U34=91%,R34*S34*T34*F!$B$91,IF(U34=92%,R34*S34*T34*F!$B$92,IF(U34=93%,R34*S34*T34*F!$B$93,IF(U34=94%,R34*S34*T34*F!$B$94,IF(U34=95%,R34*S34*T34*F!$B$95,IF(U34=96%,R34*S34*T34*F!$B$96,IF(U34=97%,R34*S34*T34*F!$B$97,IF(U34=98%,R34*S34*T34*F!$B$98,IF(U34=99%,R34*S34*T34*F!$B$99,IF(U34&gt;99%,R34*S34*T34*F!$B$100)))))))))))))))))))))))))))))))))))))))))))))))))))))))))*IF(ISNUMBER(E34),E34,1)*IF(ISNUMBER(D34),D34,1)</f>
        <v>315.00000000000006</v>
      </c>
      <c r="AA34" s="62">
        <f t="shared" si="34"/>
        <v>25</v>
      </c>
      <c r="AB34" s="63">
        <f t="shared" si="35"/>
        <v>15</v>
      </c>
      <c r="AF34" s="127"/>
      <c r="AG34" s="23"/>
      <c r="AH34" s="23"/>
      <c r="AI34" s="23"/>
      <c r="AJ34" s="54"/>
      <c r="AK34" s="87"/>
      <c r="AL34" s="87"/>
      <c r="AM34" s="87"/>
      <c r="AN34" s="57"/>
      <c r="AO34" s="107"/>
      <c r="AP34" s="107"/>
      <c r="AQ34" s="107"/>
      <c r="AR34" s="57"/>
      <c r="AS34" s="23"/>
      <c r="AT34" s="23"/>
    </row>
    <row r="35" spans="1:49" x14ac:dyDescent="0.25">
      <c r="A35" s="325"/>
      <c r="B35" s="165" t="s">
        <v>14</v>
      </c>
      <c r="C35" s="166" t="s">
        <v>69</v>
      </c>
      <c r="D35" s="167">
        <v>0.4</v>
      </c>
      <c r="E35" s="168">
        <f>E6</f>
        <v>5</v>
      </c>
      <c r="F35" s="304">
        <f>IF(I35&lt;&gt;0,(IFERROR(IF($Y35&gt;50,MROUND($Y35*I35,2.5),IF($Y35&lt;15,MROUND($Y35*I35,0.1),MROUND($Y35*I35,1))),)),"")</f>
        <v>13</v>
      </c>
      <c r="G35" s="173">
        <v>6</v>
      </c>
      <c r="H35" s="173">
        <v>1</v>
      </c>
      <c r="I35" s="174">
        <v>0.5</v>
      </c>
      <c r="J35" s="304">
        <f>IF(M35&lt;&gt;0,(IFERROR(IF($Y35&gt;50,MROUND($Y35*M35,2.5),IF($Y35&lt;15,MROUND($Y35*M35,0.1),MROUND($Y35*M35,1))),)),"")</f>
        <v>16</v>
      </c>
      <c r="K35" s="173">
        <v>5</v>
      </c>
      <c r="L35" s="173">
        <v>5</v>
      </c>
      <c r="M35" s="174">
        <v>0.62</v>
      </c>
      <c r="N35" s="304" t="str">
        <f>IF(Q35&lt;&gt;0,(IFERROR(IF($Y35&gt;50,MROUND($Y35*Q35,2.5),IF($Y35&lt;15,MROUND($Y35*Q35,0.1),MROUND($Y35*Q35,1))),)),"")</f>
        <v/>
      </c>
      <c r="O35" s="173"/>
      <c r="P35" s="173"/>
      <c r="Q35" s="174">
        <v>0</v>
      </c>
      <c r="R35" s="304" t="str">
        <f>IF(U35&lt;&gt;0,(IFERROR(IF($Y35&gt;50,MROUND($Y35*U35,2.5),IF($Y35&lt;15,MROUND($Y35*U35,0.1),MROUND($Y35*U35,1))),)),"")</f>
        <v/>
      </c>
      <c r="S35" s="173"/>
      <c r="T35" s="173"/>
      <c r="U35" s="175">
        <v>0</v>
      </c>
      <c r="V35" s="98">
        <f t="shared" si="9"/>
        <v>2390</v>
      </c>
      <c r="W35" s="67">
        <f t="shared" si="36"/>
        <v>77.096774193548384</v>
      </c>
      <c r="X35" s="72">
        <f t="shared" si="37"/>
        <v>0.62</v>
      </c>
      <c r="Y35" s="203">
        <f>Y6</f>
        <v>25</v>
      </c>
      <c r="Z35" s="18">
        <f>(IF(I35&lt;30%,0,IF(I35&lt;35%,F35*G35*H35*F!$B$33,IF(I35&lt;40%,F35*G35*H35*F!$B$38,IF(I35&lt;45%,F35*G35*H35*F!$B$43,IF(I35&lt;50%,F35*G35*H35*F!$B$48,IF(I35=50%,F35*G35*H35*F!$B$50,IF(I35=51%,F35*G35*H35*F!$B$51,IF(I35=52%,F35*G35*H35*F!$B$52,IF(I35=53%,F35*G35*H35*F!$B$53,IF(I35=54%,F35*G35*H35*F!$B$54,IF(I35=55%,F35*G35*H35*F!$B$55,IF(I35=56%,F35*G35*H35*F!$B$56,IF(I35=57%,F35*G35*H35*F!$B$57,IF(I35=58%,F35*G35*H35*F!$B$58,IF(I35=59%,F35*G35*H35*F!$B$59,IF(I35=60%,F35*G35*H35*F!$B$60,IF(I35=61%,F35*G35*H35*F!$B$61,IF(I35=62%,F35*G35*H35*F!$B$62,IF(I35=63%,F35*G35*H35*F!$B$63,IF(I35=64%,F35*G35*H35*F!$B$64,IF(I35=65%,F35*G35*H35*F!$B$65,IF(I35=66%,F35*G35*H35*F!$B$66,IF(I35=67%,F35*G35*H35*F!$B$67,IF(I35=68%,F35*G35*H35*F!$B$68,IF(I35=69%,F35*G35*H35*F!$B$69,IF(I35=70%,F35*G35*H35*F!$B$70,IF(I35=71%,F35*G35*H35*F!$B$71,IF(I35=72%,F35*G35*H35*F!$B$72,IF(I35=73%,F35*G35*H35*F!$B$73,IF(I35=74%,F35*G35*H35*F!$B$74,IF(I35=75%,F35*G35*H35*F!$B$75,IF(I35=76%,F35*G35*H35*F!$B$76,IF(I35=77%,F35*G35*H35*F!$B$77,IF(I35=78%,F35*G35*H35*F!$B$78,IF(I35=79%,F35*G35*H35*F!$B$79,IF(I35=80%,F35*G35*H35*F!$B$80,IF(I35=81%,F35*G35*H35*F!$B$81,IF(I35=82%,F35*G35*H35*F!$B$82,IF(I35=83%,F35*G35*H35*F!$B$83,IF(I35=84%,F35*G35*H35*F!$B$84,IF(I35=85%,F35*G35*H35*F!$B$85,IF(I35=86%,F35*G35*H35*F!$B$86,IF(I35=87%,F35*G35*H35*F!$B$87,IF(I35=88%,F35*G35*H35*F!$B$88,IF(I35=89%,F35*G35*H35*F!$B$89,IF(I35=90%,F35*G35*H35*F!$B$90,IF(I35=91%,F35*G35*H35*F!$B$91,IF(I35=92%,F35*G35*H35*F!$B$92,IF(I35=93%,F35*G35*H35*F!$B$93,IF(I35=94%,F35*G35*H35*F!$B$94,IF(I35=95%,F35*G35*H35*F!$B$95,IF(I35=96%,F35*G35*H35*F!$B$96,IF(I35=97%,F35*G35*H35*F!$B$97,IF(I35=98%,F35*G35*H35*F!$B$98,IF(I35=99%,F35*G35*H35*F!$B$99,IF(I35&gt;99%,F35*G35*H35*F!$B$100,))))))))))))))))))))))))))))))))))))))))))))))))))))))))+IF(M35&lt;30%,0,IF(M35&lt;35%,J35*K35*L35*F!$B$33,IF(M35&lt;40%,J35*K35*L35*F!$B$38,IF(M35&lt;45%,J35*K35*L35*F!$B$43,IF(M35&lt;50%,J35*K35*L35*F!$B$48,IF(M35=50%,J35*K35*L35*F!$B$50,IF(M35=51%,J35*K35*L35*F!$B$51,IF(M35=52%,J35*K35*L35*F!$B$52,IF(M35=53%,J35*K35*L35*F!$B$53,IF(M35=54%,J35*K35*L35*F!$B$54,IF(M35=55%,J35*K35*L35*F!$B$55,IF(M35=56%,J35*K35*L35*F!$B$56,IF(M35=57%,J35*K35*L35*F!$B$57,IF(M35=58%,J35*K35*L35*F!$B$58,IF(M35=59%,J35*K35*L35*F!$B$59,IF(M35=60%,J35*K35*L35*F!$B$60,IF(M35=61%,J35*K35*L35*F!$B$61,IF(M35=62%,J35*K35*L35*F!$B$62,IF(M35=63%,J35*K35*L35*F!$B$63,IF(M35=64%,J35*K35*L35*F!$B$64,IF(M35=65%,J35*K35*L35*F!$B$65,IF(M35=66%,J35*K35*L35*F!$B$66,IF(M35=67%,J35*K35*L35*F!$B$67,IF(M35=68%,J35*K35*L35*F!$B$68,IF(M35=69%,J35*K35*L35*F!$B$69,IF(M35=70%,J35*K35*L35*F!$B$70,IF(M35=71%,J35*K35*L35*F!$B$71,IF(M35=72%,J35*K35*L35*F!$B$72,IF(M35=73%,J35*K35*L35*F!$B$73,IF(M35=74%,J35*K35*L35*F!$B$74,IF(M35=75%,J35*K35*L35*F!$B$75,IF(M35=76%,J35*K35*L35*F!$B$76,IF(M35=77%,J35*K35*L35*F!$B$77,IF(M35=78%,J35*K35*L35*F!$B$78,IF(M35=79%,J35*K35*L35*F!$B$79,IF(M35=80%,J35*K35*L35*F!$B$80,IF(M35=81%,J35*K35*L35*F!$B$81,IF(M35=82%,J35*K35*L35*F!$B$82,IF(M35=83%,J35*K35*L35*F!$B$83,IF(M35=84%,J35*K35*L35*F!$B$84,IF(M35=85%,J35*K35*L35*F!$B$85,IF(M35=86%,J35*K35*L35*F!$B$86,IF(M35=87%,J35*K35*L35*F!$B$87,IF(M35=88%,J35*K35*L35*F!$B$88,IF(M35=89%,J35*K35*L35*F!$B$89,IF(M35=90%,J35*K35*L35*F!$B$90,IF(M35=91%,J35*K35*L35*F!$B$91,IF(M35=92%,J35*K35*L35*F!$B$92,IF(M35=93%,J35*K35*L35*F!$B$93,IF(M35=94%,J35*K35*L35*F!$B$94,IF(M35=95%,J35*K35*L35*F!$B$95,IF(M35=96%,J35*K35*L35*F!$B$96,IF(M35=97%,J35*K35*L35*F!$B$97,IF(M35=98%,J35*K35*L35*F!$B$98,IF(M35=99%,J35*K35*L35*F!$B$99,IF(M35&gt;99%,J35*K35*L35*F!$B$100,))))))))))))))))))))))))))))))))))))))))))))))))))))))))+IF(Q35&lt;30%,0,IF(Q35&lt;35%,N35*O35*P35*F!$B$33,IF(Q35&lt;40%,N35*O35*P35*F!$B$38,IF(Q35&lt;45%,N35*O35*P35*F!$B$43,IF(Q35&lt;50%,N35*O35*P35*F!$B$48,IF(Q35=50%,N35*O35*P35*F!$B$50,IF(Q35=51%,N35*O35*P35*F!$B$51,IF(Q35=52%,N35*O35*P35*F!$B$52,IF(Q35=53%,N35*O35*P35*F!$B$53,IF(Q35=54%,N35*O35*P35*F!$B$54,IF(Q35=55%,N35*O35*P35*F!$B$55,IF(Q35=56%,N35*O35*P35*F!$B$56,IF(Q35=57%,N35*O35*P35*F!$B$57,IF(Q35=58%,N35*O35*P35*F!$B$58,IF(Q35=59%,N35*O35*P35*F!$B$59,IF(Q35=60%,N35*O35*P35*F!$B$60,IF(Q35=61%,N35*O35*P35*F!$B$61,IF(Q35=62%,N35*O35*P35*F!$B$62,IF(Q35=63%,N35*O35*P35*F!$B$63,IF(Q35=64%,N35*O35*P35*F!$B$64,IF(Q35=65%,N35*O35*P35*F!$B$65,IF(Q35=66%,N35*O35*P35*F!$B$66,IF(Q35=67%,N35*O35*P35*F!$B$67,IF(Q35=68%,N35*O35*P35*F!$B$68,IF(Q35=69%,N35*O35*P35*F!$B$69,IF(Q35=70%,N35*O35*P35*F!$B$70,IF(Q35=71%,N35*O35*P35*F!$B$71,IF(Q35=72%,N35*O35*P35*F!$B$72,IF(Q35=73%,N35*O35*P35*F!$B$73,IF(Q35=74%,N35*O35*P35*F!$B$74,IF(Q35=75%,N35*O35*P35*F!$B$75,IF(Q35=76%,N35*O35*P35*F!$B$76,IF(Q35=77%,N35*O35*P35*F!$B$77,IF(Q35=78%,N35*O35*P35*F!$B$78,IF(Q35=79%,N35*O35*P35*F!$B$79,IF(Q35=80%,N35*O35*P35*F!$B$80,IF(Q35=81%,N35*O35*P35*F!$B$81,IF(Q35=82%,N35*O35*P35*F!$B$82,IF(Q35=83%,N35*O35*P35*F!$B$83,IF(Q35=84%,N35*O35*P35*F!$B$84,IF(Q35=85%,N35*O35*P35*F!$B$85,IF(Q35=86%,N35*O35*P35*F!$B$86,IF(Q35=87%,N35*O35*P35*F!$B$87,IF(Q35=88%,N35*O35*P35*F!$B$88,IF(Q35=89%,N35*O35*P35*F!$B$89,IF(Q35=90%,N35*O35*P35*F!$B$90,IF(Q35=91%,N35*O35*P35*F!$B$91,IF(Q35=92%,N35*O35*P35*F!$B$92,IF(Q35=93%,N35*O35*P35*F!$B$93,IF(Q35=94%,N35*O35*P35*F!$B$94,IF(Q35=95%,N35*O35*P35*F!$B$95,IF(Q35=96%,N35*O35*P35*F!$B$96,IF(Q35=97%,N35*O35*P35*F!$B$97,IF(Q35=98%,N35*O35*P35*F!$B$98,IF(Q35=99%,N35*O35*P35*F!$B$99,IF(Q35&gt;99%,N35*O35*P35*F!$B$100,))))))))))))))))))))))))))))))))))))))))))))))))))))))))+IF(U35&lt;30%,0,IF(U35&lt;35%,R35*S35*T35*F!$B$33,IF(U35&lt;40%,R35*S35*T35*F!$B$38,IF(U35&lt;45%,R35*S35*T35*F!$B$43,IF(U35&lt;50%,R35*S35*T35*F!$B$48,IF(U35=50%,R35*S35*T35*F!$B$50,IF(U35=51%,R35*S35*T35*F!$B$51,IF(U35=52%,R35*S35*T35*F!$B$52,IF(U35=53%,R35*S35*T35*F!$B$53,IF(U35=54%,R35*S35*T35*F!$B$54,IF(U35=55%,R35*S35*T35*F!$B$55,IF(U35=56%,R35*S35*T35*F!$B$56,IF(U35=57%,R35*S35*T35*F!$B$57,IF(U35=58%,R35*S35*T35*F!$B$58,IF(U35=59%,R35*S35*T35*F!$B$59,IF(U35=60%,R35*S35*T35*F!$B$60,IF(U35=61%,R35*S35*T35*F!$B$61,IF(U35=62%,R35*S35*T35*F!$B$62,IF(U35=63%,R35*S35*T35*F!$B$63,IF(U35=64%,R35*S35*T35*F!$B$64,IF(U35=65%,R35*S35*T35*F!$B$65,IF(U35=66%,R35*S35*T35*F!$B$66,IF(U35=67%,R35*S35*T35*F!$B$67,IF(U35=68%,R35*S35*T35*F!$B$68,IF(U35=69%,R35*S35*T35*F!$B$69,IF(U35=70%,R35*S35*T35*F!$B$70,IF(U35=71%,R35*S35*T35*F!$B$71,IF(U35=72%,R35*S35*T35*F!$B$72,IF(U35=73%,R35*S35*T35*F!$B$73,IF(U35=74%,R35*S35*T35*F!$B$74,IF(U35=75%,R35*S35*T35*F!$B$75,IF(U35=76%,R35*S35*T35*F!$B$76,IF(U35=77%,R35*S35*T35*F!$B$77,IF(U35=78%,R35*S35*T35*F!$B$78,IF(U35=79%,R35*S35*T35*F!$B$79,IF(U35=80%,R35*S35*T35*F!$B$80,IF(U35=81%,R35*S35*T35*F!$B$81,IF(U35=82%,R35*S35*T35*F!$B$82,IF(U35=83%,R35*S35*T35*F!$B$83,IF(U35=84%,R35*S35*T35*F!$B$84,IF(U35=85%,R35*S35*T35*F!$B$85,IF(U35=86%,R35*S35*T35*F!$B$86,IF(U35=87%,R35*S35*T35*F!$B$87,IF(U35=88%,R35*S35*T35*F!$B$88,IF(U35=89%,R35*S35*T35*F!$B$89,IF(U35=90%,R35*S35*T35*F!$B$90,IF(U35=91%,R35*S35*T35*F!$B$91,IF(U35=92%,R35*S35*T35*F!$B$92,IF(U35=93%,R35*S35*T35*F!$B$93,IF(U35=94%,R35*S35*T35*F!$B$94,IF(U35=95%,R35*S35*T35*F!$B$95,IF(U35=96%,R35*S35*T35*F!$B$96,IF(U35=97%,R35*S35*T35*F!$B$97,IF(U35=98%,R35*S35*T35*F!$B$98,IF(U35=99%,R35*S35*T35*F!$B$99,IF(U35&gt;99%,R35*S35*T35*F!$B$100)))))))))))))))))))))))))))))))))))))))))))))))))))))))))*IF(ISNUMBER(E35),E35,1)*IF(ISNUMBER(D35),D35,1)</f>
        <v>662</v>
      </c>
      <c r="AA35" s="69">
        <f t="shared" si="34"/>
        <v>31</v>
      </c>
      <c r="AB35" s="70">
        <f t="shared" si="35"/>
        <v>7.9499999999999993</v>
      </c>
      <c r="AF35" s="127"/>
      <c r="AG35" s="23"/>
      <c r="AH35" s="23"/>
      <c r="AI35" s="23"/>
      <c r="AJ35" s="54"/>
      <c r="AK35" s="87"/>
      <c r="AL35" s="87"/>
      <c r="AM35" s="87"/>
      <c r="AN35" s="57"/>
      <c r="AO35" s="107"/>
      <c r="AP35" s="107"/>
      <c r="AQ35" s="107"/>
      <c r="AR35" s="57"/>
      <c r="AS35" s="23"/>
      <c r="AT35" s="23"/>
    </row>
    <row r="36" spans="1:49" x14ac:dyDescent="0.25">
      <c r="A36" s="325"/>
      <c r="B36" s="165"/>
      <c r="C36" s="166"/>
      <c r="D36" s="167"/>
      <c r="E36" s="168"/>
      <c r="F36" s="303"/>
      <c r="G36" s="170"/>
      <c r="H36" s="170"/>
      <c r="I36" s="171">
        <f t="shared" ref="I36" si="38">IFERROR(ROUND(F36/$Y36,2),)</f>
        <v>0</v>
      </c>
      <c r="J36" s="169"/>
      <c r="K36" s="170"/>
      <c r="L36" s="170"/>
      <c r="M36" s="171">
        <f t="shared" ref="M36" si="39">IFERROR(ROUND(J36/$Y36,2),)</f>
        <v>0</v>
      </c>
      <c r="N36" s="169"/>
      <c r="O36" s="170"/>
      <c r="P36" s="170"/>
      <c r="Q36" s="171">
        <f t="shared" ref="Q36" si="40">IFERROR(ROUND(N36/$Y36,2),)</f>
        <v>0</v>
      </c>
      <c r="R36" s="169"/>
      <c r="S36" s="170"/>
      <c r="T36" s="170"/>
      <c r="U36" s="171">
        <f t="shared" ref="U36" si="41">IFERROR(ROUND(R36/$Y36,2),)</f>
        <v>0</v>
      </c>
      <c r="V36" s="121">
        <f t="shared" si="9"/>
        <v>0</v>
      </c>
      <c r="W36" s="60">
        <f t="shared" si="36"/>
        <v>0</v>
      </c>
      <c r="X36" s="61">
        <f t="shared" si="37"/>
        <v>0</v>
      </c>
      <c r="Y36" s="203"/>
      <c r="Z36" s="17">
        <f>(IF(I36&lt;30%,0,IF(I36&lt;35%,F36*G36*H36*F!$B$33,IF(I36&lt;40%,F36*G36*H36*F!$B$38,IF(I36&lt;45%,F36*G36*H36*F!$B$43,IF(I36&lt;50%,F36*G36*H36*F!$B$48,IF(I36=50%,F36*G36*H36*F!$B$50,IF(I36=51%,F36*G36*H36*F!$B$51,IF(I36=52%,F36*G36*H36*F!$B$52,IF(I36=53%,F36*G36*H36*F!$B$53,IF(I36=54%,F36*G36*H36*F!$B$54,IF(I36=55%,F36*G36*H36*F!$B$55,IF(I36=56%,F36*G36*H36*F!$B$56,IF(I36=57%,F36*G36*H36*F!$B$57,IF(I36=58%,F36*G36*H36*F!$B$58,IF(I36=59%,F36*G36*H36*F!$B$59,IF(I36=60%,F36*G36*H36*F!$B$60,IF(I36=61%,F36*G36*H36*F!$B$61,IF(I36=62%,F36*G36*H36*F!$B$62,IF(I36=63%,F36*G36*H36*F!$B$63,IF(I36=64%,F36*G36*H36*F!$B$64,IF(I36=65%,F36*G36*H36*F!$B$65,IF(I36=66%,F36*G36*H36*F!$B$66,IF(I36=67%,F36*G36*H36*F!$B$67,IF(I36=68%,F36*G36*H36*F!$B$68,IF(I36=69%,F36*G36*H36*F!$B$69,IF(I36=70%,F36*G36*H36*F!$B$70,IF(I36=71%,F36*G36*H36*F!$B$71,IF(I36=72%,F36*G36*H36*F!$B$72,IF(I36=73%,F36*G36*H36*F!$B$73,IF(I36=74%,F36*G36*H36*F!$B$74,IF(I36=75%,F36*G36*H36*F!$B$75,IF(I36=76%,F36*G36*H36*F!$B$76,IF(I36=77%,F36*G36*H36*F!$B$77,IF(I36=78%,F36*G36*H36*F!$B$78,IF(I36=79%,F36*G36*H36*F!$B$79,IF(I36=80%,F36*G36*H36*F!$B$80,IF(I36=81%,F36*G36*H36*F!$B$81,IF(I36=82%,F36*G36*H36*F!$B$82,IF(I36=83%,F36*G36*H36*F!$B$83,IF(I36=84%,F36*G36*H36*F!$B$84,IF(I36=85%,F36*G36*H36*F!$B$85,IF(I36=86%,F36*G36*H36*F!$B$86,IF(I36=87%,F36*G36*H36*F!$B$87,IF(I36=88%,F36*G36*H36*F!$B$88,IF(I36=89%,F36*G36*H36*F!$B$89,IF(I36=90%,F36*G36*H36*F!$B$90,IF(I36=91%,F36*G36*H36*F!$B$91,IF(I36=92%,F36*G36*H36*F!$B$92,IF(I36=93%,F36*G36*H36*F!$B$93,IF(I36=94%,F36*G36*H36*F!$B$94,IF(I36=95%,F36*G36*H36*F!$B$95,IF(I36=96%,F36*G36*H36*F!$B$96,IF(I36=97%,F36*G36*H36*F!$B$97,IF(I36=98%,F36*G36*H36*F!$B$98,IF(I36=99%,F36*G36*H36*F!$B$99,IF(I36&gt;99%,F36*G36*H36*F!$B$100,))))))))))))))))))))))))))))))))))))))))))))))))))))))))+IF(M36&lt;30%,0,IF(M36&lt;35%,J36*K36*L36*F!$B$33,IF(M36&lt;40%,J36*K36*L36*F!$B$38,IF(M36&lt;45%,J36*K36*L36*F!$B$43,IF(M36&lt;50%,J36*K36*L36*F!$B$48,IF(M36=50%,J36*K36*L36*F!$B$50,IF(M36=51%,J36*K36*L36*F!$B$51,IF(M36=52%,J36*K36*L36*F!$B$52,IF(M36=53%,J36*K36*L36*F!$B$53,IF(M36=54%,J36*K36*L36*F!$B$54,IF(M36=55%,J36*K36*L36*F!$B$55,IF(M36=56%,J36*K36*L36*F!$B$56,IF(M36=57%,J36*K36*L36*F!$B$57,IF(M36=58%,J36*K36*L36*F!$B$58,IF(M36=59%,J36*K36*L36*F!$B$59,IF(M36=60%,J36*K36*L36*F!$B$60,IF(M36=61%,J36*K36*L36*F!$B$61,IF(M36=62%,J36*K36*L36*F!$B$62,IF(M36=63%,J36*K36*L36*F!$B$63,IF(M36=64%,J36*K36*L36*F!$B$64,IF(M36=65%,J36*K36*L36*F!$B$65,IF(M36=66%,J36*K36*L36*F!$B$66,IF(M36=67%,J36*K36*L36*F!$B$67,IF(M36=68%,J36*K36*L36*F!$B$68,IF(M36=69%,J36*K36*L36*F!$B$69,IF(M36=70%,J36*K36*L36*F!$B$70,IF(M36=71%,J36*K36*L36*F!$B$71,IF(M36=72%,J36*K36*L36*F!$B$72,IF(M36=73%,J36*K36*L36*F!$B$73,IF(M36=74%,J36*K36*L36*F!$B$74,IF(M36=75%,J36*K36*L36*F!$B$75,IF(M36=76%,J36*K36*L36*F!$B$76,IF(M36=77%,J36*K36*L36*F!$B$77,IF(M36=78%,J36*K36*L36*F!$B$78,IF(M36=79%,J36*K36*L36*F!$B$79,IF(M36=80%,J36*K36*L36*F!$B$80,IF(M36=81%,J36*K36*L36*F!$B$81,IF(M36=82%,J36*K36*L36*F!$B$82,IF(M36=83%,J36*K36*L36*F!$B$83,IF(M36=84%,J36*K36*L36*F!$B$84,IF(M36=85%,J36*K36*L36*F!$B$85,IF(M36=86%,J36*K36*L36*F!$B$86,IF(M36=87%,J36*K36*L36*F!$B$87,IF(M36=88%,J36*K36*L36*F!$B$88,IF(M36=89%,J36*K36*L36*F!$B$89,IF(M36=90%,J36*K36*L36*F!$B$90,IF(M36=91%,J36*K36*L36*F!$B$91,IF(M36=92%,J36*K36*L36*F!$B$92,IF(M36=93%,J36*K36*L36*F!$B$93,IF(M36=94%,J36*K36*L36*F!$B$94,IF(M36=95%,J36*K36*L36*F!$B$95,IF(M36=96%,J36*K36*L36*F!$B$96,IF(M36=97%,J36*K36*L36*F!$B$97,IF(M36=98%,J36*K36*L36*F!$B$98,IF(M36=99%,J36*K36*L36*F!$B$99,IF(M36&gt;99%,J36*K36*L36*F!$B$100,))))))))))))))))))))))))))))))))))))))))))))))))))))))))+IF(Q36&lt;30%,0,IF(Q36&lt;35%,N36*O36*P36*F!$B$33,IF(Q36&lt;40%,N36*O36*P36*F!$B$38,IF(Q36&lt;45%,N36*O36*P36*F!$B$43,IF(Q36&lt;50%,N36*O36*P36*F!$B$48,IF(Q36=50%,N36*O36*P36*F!$B$50,IF(Q36=51%,N36*O36*P36*F!$B$51,IF(Q36=52%,N36*O36*P36*F!$B$52,IF(Q36=53%,N36*O36*P36*F!$B$53,IF(Q36=54%,N36*O36*P36*F!$B$54,IF(Q36=55%,N36*O36*P36*F!$B$55,IF(Q36=56%,N36*O36*P36*F!$B$56,IF(Q36=57%,N36*O36*P36*F!$B$57,IF(Q36=58%,N36*O36*P36*F!$B$58,IF(Q36=59%,N36*O36*P36*F!$B$59,IF(Q36=60%,N36*O36*P36*F!$B$60,IF(Q36=61%,N36*O36*P36*F!$B$61,IF(Q36=62%,N36*O36*P36*F!$B$62,IF(Q36=63%,N36*O36*P36*F!$B$63,IF(Q36=64%,N36*O36*P36*F!$B$64,IF(Q36=65%,N36*O36*P36*F!$B$65,IF(Q36=66%,N36*O36*P36*F!$B$66,IF(Q36=67%,N36*O36*P36*F!$B$67,IF(Q36=68%,N36*O36*P36*F!$B$68,IF(Q36=69%,N36*O36*P36*F!$B$69,IF(Q36=70%,N36*O36*P36*F!$B$70,IF(Q36=71%,N36*O36*P36*F!$B$71,IF(Q36=72%,N36*O36*P36*F!$B$72,IF(Q36=73%,N36*O36*P36*F!$B$73,IF(Q36=74%,N36*O36*P36*F!$B$74,IF(Q36=75%,N36*O36*P36*F!$B$75,IF(Q36=76%,N36*O36*P36*F!$B$76,IF(Q36=77%,N36*O36*P36*F!$B$77,IF(Q36=78%,N36*O36*P36*F!$B$78,IF(Q36=79%,N36*O36*P36*F!$B$79,IF(Q36=80%,N36*O36*P36*F!$B$80,IF(Q36=81%,N36*O36*P36*F!$B$81,IF(Q36=82%,N36*O36*P36*F!$B$82,IF(Q36=83%,N36*O36*P36*F!$B$83,IF(Q36=84%,N36*O36*P36*F!$B$84,IF(Q36=85%,N36*O36*P36*F!$B$85,IF(Q36=86%,N36*O36*P36*F!$B$86,IF(Q36=87%,N36*O36*P36*F!$B$87,IF(Q36=88%,N36*O36*P36*F!$B$88,IF(Q36=89%,N36*O36*P36*F!$B$89,IF(Q36=90%,N36*O36*P36*F!$B$90,IF(Q36=91%,N36*O36*P36*F!$B$91,IF(Q36=92%,N36*O36*P36*F!$B$92,IF(Q36=93%,N36*O36*P36*F!$B$93,IF(Q36=94%,N36*O36*P36*F!$B$94,IF(Q36=95%,N36*O36*P36*F!$B$95,IF(Q36=96%,N36*O36*P36*F!$B$96,IF(Q36=97%,N36*O36*P36*F!$B$97,IF(Q36=98%,N36*O36*P36*F!$B$98,IF(Q36=99%,N36*O36*P36*F!$B$99,IF(Q36&gt;99%,N36*O36*P36*F!$B$100,))))))))))))))))))))))))))))))))))))))))))))))))))))))))+IF(U36&lt;30%,0,IF(U36&lt;35%,R36*S36*T36*F!$B$33,IF(U36&lt;40%,R36*S36*T36*F!$B$38,IF(U36&lt;45%,R36*S36*T36*F!$B$43,IF(U36&lt;50%,R36*S36*T36*F!$B$48,IF(U36=50%,R36*S36*T36*F!$B$50,IF(U36=51%,R36*S36*T36*F!$B$51,IF(U36=52%,R36*S36*T36*F!$B$52,IF(U36=53%,R36*S36*T36*F!$B$53,IF(U36=54%,R36*S36*T36*F!$B$54,IF(U36=55%,R36*S36*T36*F!$B$55,IF(U36=56%,R36*S36*T36*F!$B$56,IF(U36=57%,R36*S36*T36*F!$B$57,IF(U36=58%,R36*S36*T36*F!$B$58,IF(U36=59%,R36*S36*T36*F!$B$59,IF(U36=60%,R36*S36*T36*F!$B$60,IF(U36=61%,R36*S36*T36*F!$B$61,IF(U36=62%,R36*S36*T36*F!$B$62,IF(U36=63%,R36*S36*T36*F!$B$63,IF(U36=64%,R36*S36*T36*F!$B$64,IF(U36=65%,R36*S36*T36*F!$B$65,IF(U36=66%,R36*S36*T36*F!$B$66,IF(U36=67%,R36*S36*T36*F!$B$67,IF(U36=68%,R36*S36*T36*F!$B$68,IF(U36=69%,R36*S36*T36*F!$B$69,IF(U36=70%,R36*S36*T36*F!$B$70,IF(U36=71%,R36*S36*T36*F!$B$71,IF(U36=72%,R36*S36*T36*F!$B$72,IF(U36=73%,R36*S36*T36*F!$B$73,IF(U36=74%,R36*S36*T36*F!$B$74,IF(U36=75%,R36*S36*T36*F!$B$75,IF(U36=76%,R36*S36*T36*F!$B$76,IF(U36=77%,R36*S36*T36*F!$B$77,IF(U36=78%,R36*S36*T36*F!$B$78,IF(U36=79%,R36*S36*T36*F!$B$79,IF(U36=80%,R36*S36*T36*F!$B$80,IF(U36=81%,R36*S36*T36*F!$B$81,IF(U36=82%,R36*S36*T36*F!$B$82,IF(U36=83%,R36*S36*T36*F!$B$83,IF(U36=84%,R36*S36*T36*F!$B$84,IF(U36=85%,R36*S36*T36*F!$B$85,IF(U36=86%,R36*S36*T36*F!$B$86,IF(U36=87%,R36*S36*T36*F!$B$87,IF(U36=88%,R36*S36*T36*F!$B$88,IF(U36=89%,R36*S36*T36*F!$B$89,IF(U36=90%,R36*S36*T36*F!$B$90,IF(U36=91%,R36*S36*T36*F!$B$91,IF(U36=92%,R36*S36*T36*F!$B$92,IF(U36=93%,R36*S36*T36*F!$B$93,IF(U36=94%,R36*S36*T36*F!$B$94,IF(U36=95%,R36*S36*T36*F!$B$95,IF(U36=96%,R36*S36*T36*F!$B$96,IF(U36=97%,R36*S36*T36*F!$B$97,IF(U36=98%,R36*S36*T36*F!$B$98,IF(U36=99%,R36*S36*T36*F!$B$99,IF(U36&gt;99%,R36*S36*T36*F!$B$100)))))))))))))))))))))))))))))))))))))))))))))))))))))))))*IF(ISNUMBER(E36),E36,1)*IF(ISNUMBER(D36),D36,1)</f>
        <v>0</v>
      </c>
      <c r="AA36" s="62">
        <f t="shared" si="34"/>
        <v>0</v>
      </c>
      <c r="AB36" s="63">
        <f t="shared" si="35"/>
        <v>0</v>
      </c>
      <c r="AF36" s="127"/>
      <c r="AG36" s="23"/>
      <c r="AH36" s="23"/>
      <c r="AI36" s="23"/>
      <c r="AJ36" s="54"/>
      <c r="AK36" s="87"/>
      <c r="AL36" s="87"/>
      <c r="AM36" s="87"/>
      <c r="AN36" s="57"/>
      <c r="AO36" s="107"/>
      <c r="AP36" s="107"/>
      <c r="AQ36" s="107"/>
      <c r="AR36" s="57"/>
      <c r="AS36" s="23"/>
      <c r="AT36" s="23"/>
    </row>
    <row r="37" spans="1:49" ht="15.75" thickBot="1" x14ac:dyDescent="0.3">
      <c r="A37" s="326"/>
      <c r="B37" s="216"/>
      <c r="C37" s="231"/>
      <c r="D37" s="299">
        <f>ROUND(IFERROR((D31*(G31*H31+K31*L31+O31*P31+S31*T31)+D32*(G32*H32+K32*L32+O32*P32+S32*T32)+D33*(G33*H33+K33*L33+O33*P33+S33*T33)+D34*(G34*H34+K34*L34+O34*P34+S34*T34)+D35*(G35*H35+K35*L35+O35*P35+S35*T35)+D36*(G36*H36+K36*L36+O36*P36+S36*T36))/((G31*H31+K31*L31+O31*P31+S31*T31)+(G32*H32+K32*L32+O32*P32+S32*T32)+(G33*H33+K33*L33+O33*P33+S33*T33)+(G34*H34+K34*L34+O34*P34+S34*T34)+(G35*H35+K35*L35+O35*P35+S35*T35)+(G36*H36+K36*L36+O36*P36+S36*T36)),0),2)</f>
        <v>0.98</v>
      </c>
      <c r="E37" s="220"/>
      <c r="F37" s="306" t="s">
        <v>67</v>
      </c>
      <c r="G37" s="316">
        <f>V3+V4+V6+V19+V31+V33+V35</f>
        <v>18325</v>
      </c>
      <c r="H37" s="316">
        <f>AA3+AA4+AA6+AA19+AA31+AA33+AA35</f>
        <v>175</v>
      </c>
      <c r="I37" s="317">
        <f>Z3+Z4+Z6+Z19+Z31+Z33+Z35</f>
        <v>11619.61</v>
      </c>
      <c r="J37" s="306" t="s">
        <v>99</v>
      </c>
      <c r="K37" s="316">
        <f>V10+V11+V12+V13+V24+V25+V26+V27</f>
        <v>15447.5</v>
      </c>
      <c r="L37" s="227">
        <f>AA10+AA11+AA12+AA13+AA24+AA25+AA26+AA27</f>
        <v>181</v>
      </c>
      <c r="M37" s="317">
        <f>Z10+Z11+Z12+Z13+Z24+Z25+Z26+Z27</f>
        <v>10824.85</v>
      </c>
      <c r="N37" s="306" t="s">
        <v>100</v>
      </c>
      <c r="O37" s="316">
        <f>V5+V17+V18+V20+V21+V32+V34</f>
        <v>15920</v>
      </c>
      <c r="P37" s="227">
        <f>AA5+AA17+AA18+AA20+AA21+AA32+AA34</f>
        <v>189</v>
      </c>
      <c r="Q37" s="317">
        <f>Z5+Z17+Z18+Z20+Z21+Z32+Z34</f>
        <v>10750.5075</v>
      </c>
      <c r="R37" s="306" t="s">
        <v>101</v>
      </c>
      <c r="S37" s="316">
        <f>G37+O37</f>
        <v>34245</v>
      </c>
      <c r="T37" s="316">
        <f>H37+P37</f>
        <v>364</v>
      </c>
      <c r="U37" s="316">
        <f>I37+Q37</f>
        <v>22370.1175</v>
      </c>
      <c r="V37" s="79">
        <f>SUM(V31:V36)</f>
        <v>10527.5</v>
      </c>
      <c r="W37" s="21">
        <f>IFERROR(V37/AA37,0)</f>
        <v>85.589430894308947</v>
      </c>
      <c r="X37" s="80">
        <f>ROUND(IFERROR(((I31*G31*H31+M31*K31*L31+Q31*O31*P31+U31*S31*T31)+(I32*G32*H32+M32*K32*L32+Q32*O32*P32+U32*S32*T32)+(I33*G33*H33+M33*K33*L33+Q33*O33*P33+U33*S33*T33)+(I34*G34*H34+M34*K34*L34+Q34*O34*P34+U34*S34*T34)+(I35*G35*H35+M35*K35*L35+Q35*O35*P35+U35*S35*T35)+(I36*G36*H36+M36*K36*L36+Q36*O36*P36+U36*S36*T36))/((G31*H31+K31*L31+O31*P31+S31*T31)+(G32*H32+K32*L32+O32*P32+S32*T32)+(G33*H33+K33*L33+O33*P33+S33*T33)+(G34*H34+K34*L34+O34*P34+S34*T34)+(G35*H35+K35*L35+O35*P35+S35*T35)+(G36*H36+K36*L36+O36*P36+S36*T36)),0),3)</f>
        <v>0.46300000000000002</v>
      </c>
      <c r="Y37" s="81"/>
      <c r="Z37" s="21">
        <f>SUM(Z31:Z36)</f>
        <v>5119.67</v>
      </c>
      <c r="AA37" s="82">
        <f>SUM(AA31:AA36)</f>
        <v>123</v>
      </c>
      <c r="AB37" s="83">
        <f>IF(SUM(AB31:AB36)=0,TIME(,0,),TIME(,SUM(AB31:AB36)+30,))</f>
        <v>7.9166666666666663E-2</v>
      </c>
      <c r="AF37" s="127"/>
      <c r="AG37" s="23"/>
      <c r="AH37" s="23"/>
      <c r="AI37" s="23"/>
      <c r="AJ37" s="54"/>
      <c r="AK37" s="87"/>
      <c r="AL37" s="87"/>
      <c r="AM37" s="87"/>
      <c r="AN37" s="57"/>
      <c r="AO37" s="107"/>
      <c r="AP37" s="107"/>
      <c r="AQ37" s="107"/>
      <c r="AR37" s="57"/>
      <c r="AS37" s="23"/>
      <c r="AT37" s="23"/>
    </row>
    <row r="38" spans="1:49" ht="15.75" x14ac:dyDescent="0.25">
      <c r="A38" s="300"/>
      <c r="B38" s="301"/>
      <c r="C38" s="301"/>
      <c r="D38" s="297">
        <f>IFERROR((D46*AA46+D53*AA53+D60*AA60+D67*AA67+D74*AA74)/AA38,"")</f>
        <v>0.89433534743202414</v>
      </c>
      <c r="E38" s="301"/>
      <c r="F38" s="301"/>
      <c r="G38" s="301" t="s">
        <v>88</v>
      </c>
      <c r="H38" s="301"/>
      <c r="I38" s="301"/>
      <c r="J38" s="301"/>
      <c r="K38" s="301"/>
      <c r="L38" s="301"/>
      <c r="M38" s="301"/>
      <c r="N38" s="301"/>
      <c r="O38" s="301"/>
      <c r="P38" s="301"/>
      <c r="Q38" s="301"/>
      <c r="R38" s="301"/>
      <c r="S38" s="301"/>
      <c r="T38" s="301"/>
      <c r="U38" s="301"/>
      <c r="V38" s="128">
        <f>V46+V53+V60+V67+V74</f>
        <v>52082.5</v>
      </c>
      <c r="W38" s="294">
        <f>IFERROR(V38/AA38,0)</f>
        <v>78.674471299093653</v>
      </c>
      <c r="X38" s="130"/>
      <c r="Y38" s="215">
        <v>5.0000000000000001E-3</v>
      </c>
      <c r="Z38" s="129">
        <f>Z46+Z53+Z60+Z67+Z74</f>
        <v>30088.09</v>
      </c>
      <c r="AA38" s="131">
        <f>AA46+AA53+AA60+AA67+AA74</f>
        <v>662</v>
      </c>
      <c r="AB38" s="132">
        <f>AB46+AB53+AB60+AB67+AB74</f>
        <v>0.48541666666666666</v>
      </c>
      <c r="AF38" s="127"/>
      <c r="AG38" s="23"/>
      <c r="AH38" s="23"/>
      <c r="AI38" s="23"/>
      <c r="AJ38" s="54"/>
      <c r="AK38" s="87"/>
      <c r="AL38" s="87"/>
      <c r="AM38" s="87"/>
      <c r="AN38" s="57"/>
      <c r="AO38" s="107"/>
      <c r="AP38" s="107"/>
      <c r="AQ38" s="107"/>
      <c r="AR38" s="57"/>
      <c r="AS38" s="23"/>
      <c r="AT38" s="23"/>
    </row>
    <row r="39" spans="1:49" ht="15.75" thickBot="1" x14ac:dyDescent="0.3">
      <c r="A39" s="39" t="s">
        <v>1</v>
      </c>
      <c r="B39" s="133" t="s">
        <v>6</v>
      </c>
      <c r="C39" s="134" t="s">
        <v>7</v>
      </c>
      <c r="D39" s="135" t="s">
        <v>8</v>
      </c>
      <c r="E39" s="42" t="s">
        <v>48</v>
      </c>
      <c r="F39" s="133" t="s">
        <v>9</v>
      </c>
      <c r="G39" s="133" t="s">
        <v>10</v>
      </c>
      <c r="H39" s="133" t="s">
        <v>11</v>
      </c>
      <c r="I39" s="133" t="s">
        <v>2</v>
      </c>
      <c r="J39" s="133" t="s">
        <v>9</v>
      </c>
      <c r="K39" s="133" t="s">
        <v>10</v>
      </c>
      <c r="L39" s="133" t="s">
        <v>11</v>
      </c>
      <c r="M39" s="133" t="s">
        <v>2</v>
      </c>
      <c r="N39" s="133" t="s">
        <v>9</v>
      </c>
      <c r="O39" s="133" t="s">
        <v>10</v>
      </c>
      <c r="P39" s="133" t="s">
        <v>11</v>
      </c>
      <c r="Q39" s="133" t="s">
        <v>2</v>
      </c>
      <c r="R39" s="133" t="s">
        <v>9</v>
      </c>
      <c r="S39" s="133" t="s">
        <v>10</v>
      </c>
      <c r="T39" s="133" t="s">
        <v>11</v>
      </c>
      <c r="U39" s="133" t="s">
        <v>2</v>
      </c>
      <c r="V39" s="133" t="s">
        <v>3</v>
      </c>
      <c r="W39" s="135" t="s">
        <v>12</v>
      </c>
      <c r="X39" s="135" t="s">
        <v>23</v>
      </c>
      <c r="Y39" s="214" t="s">
        <v>4</v>
      </c>
      <c r="Z39" s="137" t="s">
        <v>15</v>
      </c>
      <c r="AA39" s="133" t="s">
        <v>5</v>
      </c>
      <c r="AB39" s="138" t="s">
        <v>13</v>
      </c>
      <c r="AF39" s="127"/>
      <c r="AG39" s="23"/>
      <c r="AH39" s="23"/>
      <c r="AI39" s="23"/>
      <c r="AJ39" s="54"/>
      <c r="AK39" s="87"/>
      <c r="AL39" s="87"/>
      <c r="AM39" s="87"/>
      <c r="AN39" s="57"/>
      <c r="AO39" s="107"/>
      <c r="AP39" s="107"/>
      <c r="AQ39" s="107"/>
      <c r="AR39" s="57"/>
      <c r="AS39" s="23"/>
      <c r="AT39" s="23"/>
      <c r="AU39"/>
      <c r="AV39"/>
      <c r="AW39"/>
    </row>
    <row r="40" spans="1:49" ht="15.75" customHeight="1" x14ac:dyDescent="0.35">
      <c r="A40" s="318">
        <f>A41</f>
        <v>42212</v>
      </c>
      <c r="B40" s="158" t="str">
        <f>IF(B3="","",B3)</f>
        <v>Средняя</v>
      </c>
      <c r="C40" s="159" t="str">
        <f>IF(C3="","",C3)</f>
        <v>Присед</v>
      </c>
      <c r="D40" s="160">
        <f>D3</f>
        <v>1.2</v>
      </c>
      <c r="E40" s="161" t="str">
        <f>IF(E3="","",E3)</f>
        <v/>
      </c>
      <c r="F40" s="302">
        <f>IF(I40&lt;&gt;0,(IFERROR(IF($Y40&gt;50,MROUND($Y40*I40,2.5),IF($Y40&lt;15,MROUND($Y40*I40,0.1),MROUND($Y40*I40,1))),)),"")</f>
        <v>117.5</v>
      </c>
      <c r="G40" s="162">
        <v>5</v>
      </c>
      <c r="H40" s="162">
        <v>1</v>
      </c>
      <c r="I40" s="163">
        <v>0.45</v>
      </c>
      <c r="J40" s="302">
        <f>IF(M40&lt;&gt;0,(IFERROR(IF($Y40&gt;50,MROUND($Y40*M40,2.5),IF($Y40&lt;15,MROUND($Y40*M40,0.1),MROUND($Y40*M40,1))),)),"")</f>
        <v>142.5</v>
      </c>
      <c r="K40" s="162">
        <v>4</v>
      </c>
      <c r="L40" s="162">
        <v>1</v>
      </c>
      <c r="M40" s="163">
        <v>0.55000000000000004</v>
      </c>
      <c r="N40" s="302">
        <f>IF(Q40&lt;&gt;0,(IFERROR(IF($Y40&gt;50,MROUND($Y40*Q40,2.5),IF($Y40&lt;15,MROUND($Y40*Q40,0.1),MROUND($Y40*Q40,1))),)),"")</f>
        <v>170</v>
      </c>
      <c r="O40" s="162">
        <v>3</v>
      </c>
      <c r="P40" s="162">
        <v>5</v>
      </c>
      <c r="Q40" s="163">
        <v>0.65</v>
      </c>
      <c r="R40" s="302" t="str">
        <f>IF(U40&lt;&gt;0,(IFERROR(IF($Y40&gt;50,MROUND($Y40*U40,2.5),IF($Y40&lt;15,MROUND($Y40*U40,0.1),MROUND($Y40*U40,1))),)),"")</f>
        <v/>
      </c>
      <c r="S40" s="162"/>
      <c r="T40" s="162"/>
      <c r="U40" s="164">
        <v>0</v>
      </c>
      <c r="V40" s="47">
        <f t="shared" ref="V40:V45" si="42">(IF(ISNUMBER(F40),F40,1)*G40*H40+IF(ISNUMBER(J40),J40,1)*K40*L40+IF(ISNUMBER(N40),N40,1)*O40*P40+IF(ISNUMBER(R40),R40,1)*S40*T40)*IF(ISNUMBER(E40),E40,1)</f>
        <v>3707.5</v>
      </c>
      <c r="W40" s="48">
        <f>IFERROR((IF(ISNUMBER(F40),F40,1)*G40*H40+IF(ISNUMBER(J40),J40,1)*K40*L40+IF(ISNUMBER(N40),N40,1)*O40*P40+IF(ISNUMBER(R40),R40,1)*S40*T40)*IF(ISNUMBER(E40),E40,1)/(G40*H40+K40*L40+O40*P40+S40*T40),0)</f>
        <v>154.47916666666666</v>
      </c>
      <c r="X40" s="213">
        <f>ROUND(IFERROR((W40/(Y40*IF(ISNUMBER(E40),E40,1))),0),2)</f>
        <v>0.59</v>
      </c>
      <c r="Y40" s="202">
        <f>IF(ISNUMBER(Y3), Y3+(Y3*$Y$38),"")</f>
        <v>261.3</v>
      </c>
      <c r="Z40" s="16">
        <f>(IF(I40&lt;30%,0,IF(I40&lt;35%,F40*G40*H40*F!$B$33,IF(I40&lt;40%,F40*G40*H40*F!$B$38,IF(I40&lt;45%,F40*G40*H40*F!$B$43,IF(I40&lt;50%,F40*G40*H40*F!$B$48,IF(I40=50%,F40*G40*H40*F!$B$50,IF(I40=51%,F40*G40*H40*F!$B$51,IF(I40=52%,F40*G40*H40*F!$B$52,IF(I40=53%,F40*G40*H40*F!$B$53,IF(I40=54%,F40*G40*H40*F!$B$54,IF(I40=55%,F40*G40*H40*F!$B$55,IF(I40=56%,F40*G40*H40*F!$B$56,IF(I40=57%,F40*G40*H40*F!$B$57,IF(I40=58%,F40*G40*H40*F!$B$58,IF(I40=59%,F40*G40*H40*F!$B$59,IF(I40=60%,F40*G40*H40*F!$B$60,IF(I40=61%,F40*G40*H40*F!$B$61,IF(I40=62%,F40*G40*H40*F!$B$62,IF(I40=63%,F40*G40*H40*F!$B$63,IF(I40=64%,F40*G40*H40*F!$B$64,IF(I40=65%,F40*G40*H40*F!$B$65,IF(I40=66%,F40*G40*H40*F!$B$66,IF(I40=67%,F40*G40*H40*F!$B$67,IF(I40=68%,F40*G40*H40*F!$B$68,IF(I40=69%,F40*G40*H40*F!$B$69,IF(I40=70%,F40*G40*H40*F!$B$70,IF(I40=71%,F40*G40*H40*F!$B$71,IF(I40=72%,F40*G40*H40*F!$B$72,IF(I40=73%,F40*G40*H40*F!$B$73,IF(I40=74%,F40*G40*H40*F!$B$74,IF(I40=75%,F40*G40*H40*F!$B$75,IF(I40=76%,F40*G40*H40*F!$B$76,IF(I40=77%,F40*G40*H40*F!$B$77,IF(I40=78%,F40*G40*H40*F!$B$78,IF(I40=79%,F40*G40*H40*F!$B$79,IF(I40=80%,F40*G40*H40*F!$B$80,IF(I40=81%,F40*G40*H40*F!$B$81,IF(I40=82%,F40*G40*H40*F!$B$82,IF(I40=83%,F40*G40*H40*F!$B$83,IF(I40=84%,F40*G40*H40*F!$B$84,IF(I40=85%,F40*G40*H40*F!$B$85,IF(I40=86%,F40*G40*H40*F!$B$86,IF(I40=87%,F40*G40*H40*F!$B$87,IF(I40=88%,F40*G40*H40*F!$B$88,IF(I40=89%,F40*G40*H40*F!$B$89,IF(I40=90%,F40*G40*H40*F!$B$90,IF(I40=91%,F40*G40*H40*F!$B$91,IF(I40=92%,F40*G40*H40*F!$B$92,IF(I40=93%,F40*G40*H40*F!$B$93,IF(I40=94%,F40*G40*H40*F!$B$94,IF(I40=95%,F40*G40*H40*F!$B$95,IF(I40=96%,F40*G40*H40*F!$B$96,IF(I40=97%,F40*G40*H40*F!$B$97,IF(I40=98%,F40*G40*H40*F!$B$98,IF(I40=99%,F40*G40*H40*F!$B$99,IF(I40&gt;99%,F40*G40*H40*F!$B$100,))))))))))))))))))))))))))))))))))))))))))))))))))))))))+IF(M40&lt;30%,0,IF(M40&lt;35%,J40*K40*L40*F!$B$33,IF(M40&lt;40%,J40*K40*L40*F!$B$38,IF(M40&lt;45%,J40*K40*L40*F!$B$43,IF(M40&lt;50%,J40*K40*L40*F!$B$48,IF(M40=50%,J40*K40*L40*F!$B$50,IF(M40=51%,J40*K40*L40*F!$B$51,IF(M40=52%,J40*K40*L40*F!$B$52,IF(M40=53%,J40*K40*L40*F!$B$53,IF(M40=54%,J40*K40*L40*F!$B$54,IF(M40=55%,J40*K40*L40*F!$B$55,IF(M40=56%,J40*K40*L40*F!$B$56,IF(M40=57%,J40*K40*L40*F!$B$57,IF(M40=58%,J40*K40*L40*F!$B$58,IF(M40=59%,J40*K40*L40*F!$B$59,IF(M40=60%,J40*K40*L40*F!$B$60,IF(M40=61%,J40*K40*L40*F!$B$61,IF(M40=62%,J40*K40*L40*F!$B$62,IF(M40=63%,J40*K40*L40*F!$B$63,IF(M40=64%,J40*K40*L40*F!$B$64,IF(M40=65%,J40*K40*L40*F!$B$65,IF(M40=66%,J40*K40*L40*F!$B$66,IF(M40=67%,J40*K40*L40*F!$B$67,IF(M40=68%,J40*K40*L40*F!$B$68,IF(M40=69%,J40*K40*L40*F!$B$69,IF(M40=70%,J40*K40*L40*F!$B$70,IF(M40=71%,J40*K40*L40*F!$B$71,IF(M40=72%,J40*K40*L40*F!$B$72,IF(M40=73%,J40*K40*L40*F!$B$73,IF(M40=74%,J40*K40*L40*F!$B$74,IF(M40=75%,J40*K40*L40*F!$B$75,IF(M40=76%,J40*K40*L40*F!$B$76,IF(M40=77%,J40*K40*L40*F!$B$77,IF(M40=78%,J40*K40*L40*F!$B$78,IF(M40=79%,J40*K40*L40*F!$B$79,IF(M40=80%,J40*K40*L40*F!$B$80,IF(M40=81%,J40*K40*L40*F!$B$81,IF(M40=82%,J40*K40*L40*F!$B$82,IF(M40=83%,J40*K40*L40*F!$B$83,IF(M40=84%,J40*K40*L40*F!$B$84,IF(M40=85%,J40*K40*L40*F!$B$85,IF(M40=86%,J40*K40*L40*F!$B$86,IF(M40=87%,J40*K40*L40*F!$B$87,IF(M40=88%,J40*K40*L40*F!$B$88,IF(M40=89%,J40*K40*L40*F!$B$89,IF(M40=90%,J40*K40*L40*F!$B$90,IF(M40=91%,J40*K40*L40*F!$B$91,IF(M40=92%,J40*K40*L40*F!$B$92,IF(M40=93%,J40*K40*L40*F!$B$93,IF(M40=94%,J40*K40*L40*F!$B$94,IF(M40=95%,J40*K40*L40*F!$B$95,IF(M40=96%,J40*K40*L40*F!$B$96,IF(M40=97%,J40*K40*L40*F!$B$97,IF(M40=98%,J40*K40*L40*F!$B$98,IF(M40=99%,J40*K40*L40*F!$B$99,IF(M40&gt;99%,J40*K40*L40*F!$B$100,))))))))))))))))))))))))))))))))))))))))))))))))))))))))+IF(Q40&lt;30%,0,IF(Q40&lt;35%,N40*O40*P40*F!$B$33,IF(Q40&lt;40%,N40*O40*P40*F!$B$38,IF(Q40&lt;45%,N40*O40*P40*F!$B$43,IF(Q40&lt;50%,N40*O40*P40*F!$B$48,IF(Q40=50%,N40*O40*P40*F!$B$50,IF(Q40=51%,N40*O40*P40*F!$B$51,IF(Q40=52%,N40*O40*P40*F!$B$52,IF(Q40=53%,N40*O40*P40*F!$B$53,IF(Q40=54%,N40*O40*P40*F!$B$54,IF(Q40=55%,N40*O40*P40*F!$B$55,IF(Q40=56%,N40*O40*P40*F!$B$56,IF(Q40=57%,N40*O40*P40*F!$B$57,IF(Q40=58%,N40*O40*P40*F!$B$58,IF(Q40=59%,N40*O40*P40*F!$B$59,IF(Q40=60%,N40*O40*P40*F!$B$60,IF(Q40=61%,N40*O40*P40*F!$B$61,IF(Q40=62%,N40*O40*P40*F!$B$62,IF(Q40=63%,N40*O40*P40*F!$B$63,IF(Q40=64%,N40*O40*P40*F!$B$64,IF(Q40=65%,N40*O40*P40*F!$B$65,IF(Q40=66%,N40*O40*P40*F!$B$66,IF(Q40=67%,N40*O40*P40*F!$B$67,IF(Q40=68%,N40*O40*P40*F!$B$68,IF(Q40=69%,N40*O40*P40*F!$B$69,IF(Q40=70%,N40*O40*P40*F!$B$70,IF(Q40=71%,N40*O40*P40*F!$B$71,IF(Q40=72%,N40*O40*P40*F!$B$72,IF(Q40=73%,N40*O40*P40*F!$B$73,IF(Q40=74%,N40*O40*P40*F!$B$74,IF(Q40=75%,N40*O40*P40*F!$B$75,IF(Q40=76%,N40*O40*P40*F!$B$76,IF(Q40=77%,N40*O40*P40*F!$B$77,IF(Q40=78%,N40*O40*P40*F!$B$78,IF(Q40=79%,N40*O40*P40*F!$B$79,IF(Q40=80%,N40*O40*P40*F!$B$80,IF(Q40=81%,N40*O40*P40*F!$B$81,IF(Q40=82%,N40*O40*P40*F!$B$82,IF(Q40=83%,N40*O40*P40*F!$B$83,IF(Q40=84%,N40*O40*P40*F!$B$84,IF(Q40=85%,N40*O40*P40*F!$B$85,IF(Q40=86%,N40*O40*P40*F!$B$86,IF(Q40=87%,N40*O40*P40*F!$B$87,IF(Q40=88%,N40*O40*P40*F!$B$88,IF(Q40=89%,N40*O40*P40*F!$B$89,IF(Q40=90%,N40*O40*P40*F!$B$90,IF(Q40=91%,N40*O40*P40*F!$B$91,IF(Q40=92%,N40*O40*P40*F!$B$92,IF(Q40=93%,N40*O40*P40*F!$B$93,IF(Q40=94%,N40*O40*P40*F!$B$94,IF(Q40=95%,N40*O40*P40*F!$B$95,IF(Q40=96%,N40*O40*P40*F!$B$96,IF(Q40=97%,N40*O40*P40*F!$B$97,IF(Q40=98%,N40*O40*P40*F!$B$98,IF(Q40=99%,N40*O40*P40*F!$B$99,IF(Q40&gt;99%,N40*O40*P40*F!$B$100,))))))))))))))))))))))))))))))))))))))))))))))))))))))))+IF(U40&lt;30%,0,IF(U40&lt;35%,R40*S40*T40*F!$B$33,IF(U40&lt;40%,R40*S40*T40*F!$B$38,IF(U40&lt;45%,R40*S40*T40*F!$B$43,IF(U40&lt;50%,R40*S40*T40*F!$B$48,IF(U40=50%,R40*S40*T40*F!$B$50,IF(U40=51%,R40*S40*T40*F!$B$51,IF(U40=52%,R40*S40*T40*F!$B$52,IF(U40=53%,R40*S40*T40*F!$B$53,IF(U40=54%,R40*S40*T40*F!$B$54,IF(U40=55%,R40*S40*T40*F!$B$55,IF(U40=56%,R40*S40*T40*F!$B$56,IF(U40=57%,R40*S40*T40*F!$B$57,IF(U40=58%,R40*S40*T40*F!$B$58,IF(U40=59%,R40*S40*T40*F!$B$59,IF(U40=60%,R40*S40*T40*F!$B$60,IF(U40=61%,R40*S40*T40*F!$B$61,IF(U40=62%,R40*S40*T40*F!$B$62,IF(U40=63%,R40*S40*T40*F!$B$63,IF(U40=64%,R40*S40*T40*F!$B$64,IF(U40=65%,R40*S40*T40*F!$B$65,IF(U40=66%,R40*S40*T40*F!$B$66,IF(U40=67%,R40*S40*T40*F!$B$67,IF(U40=68%,R40*S40*T40*F!$B$68,IF(U40=69%,R40*S40*T40*F!$B$69,IF(U40=70%,R40*S40*T40*F!$B$70,IF(U40=71%,R40*S40*T40*F!$B$71,IF(U40=72%,R40*S40*T40*F!$B$72,IF(U40=73%,R40*S40*T40*F!$B$73,IF(U40=74%,R40*S40*T40*F!$B$74,IF(U40=75%,R40*S40*T40*F!$B$75,IF(U40=76%,R40*S40*T40*F!$B$76,IF(U40=77%,R40*S40*T40*F!$B$77,IF(U40=78%,R40*S40*T40*F!$B$78,IF(U40=79%,R40*S40*T40*F!$B$79,IF(U40=80%,R40*S40*T40*F!$B$80,IF(U40=81%,R40*S40*T40*F!$B$81,IF(U40=82%,R40*S40*T40*F!$B$82,IF(U40=83%,R40*S40*T40*F!$B$83,IF(U40=84%,R40*S40*T40*F!$B$84,IF(U40=85%,R40*S40*T40*F!$B$85,IF(U40=86%,R40*S40*T40*F!$B$86,IF(U40=87%,R40*S40*T40*F!$B$87,IF(U40=88%,R40*S40*T40*F!$B$88,IF(U40=89%,R40*S40*T40*F!$B$89,IF(U40=90%,R40*S40*T40*F!$B$90,IF(U40=91%,R40*S40*T40*F!$B$91,IF(U40=92%,R40*S40*T40*F!$B$92,IF(U40=93%,R40*S40*T40*F!$B$93,IF(U40=94%,R40*S40*T40*F!$B$94,IF(U40=95%,R40*S40*T40*F!$B$95,IF(U40=96%,R40*S40*T40*F!$B$96,IF(U40=97%,R40*S40*T40*F!$B$97,IF(U40=98%,R40*S40*T40*F!$B$98,IF(U40=99%,R40*S40*T40*F!$B$99,IF(U40&gt;99%,R40*S40*T40*F!$B$100)))))))))))))))))))))))))))))))))))))))))))))))))))))))))*IF(ISNUMBER(E40),E40,1)*IF(ISNUMBER(D40),D40,1)</f>
        <v>3176.0699999999997</v>
      </c>
      <c r="AA40" s="50">
        <f t="shared" ref="AA40:AA45" si="43">G40*H40+K40*L40+O40*P40+S40*T40</f>
        <v>24</v>
      </c>
      <c r="AB40" s="51">
        <f t="shared" ref="AB40:AB45" si="44">(H40*(IF(I40&lt;45%,0.5,IF(I40&lt;55%,0.8,IF(I40&lt;65%,0.9,IF(I40&lt;75%,1,IF(I40&lt;85%,1.1,1.2))))))+L40*(IF(M40&lt;45%,0.5,IF(M40&lt;55%,0.8,IF(M40&lt;65%,0.9,IF(M40&lt;75%,1,IF(M40&lt;85%,1.1,1.2))))))+P40*(IF(Q40&lt;45%,0.5,IF(Q40&lt;55%,0.8,IF(Q40&lt;65%,0.9,IF(Q40&lt;75%,1,IF(Q40&lt;85%,1.1,1.2))))))+T40*(IF(U40&lt;45%,0.5,IF(U40&lt;55%,0.8,IF(U40&lt;65%,0.9,IF(U40&lt;75%,1,IF(U40&lt;85%,1.1,1.2)))))))*IF(D40&gt;=0.8,6,IF(D40&lt;=0.4,1.5,3))</f>
        <v>40.200000000000003</v>
      </c>
      <c r="AF40" s="127"/>
      <c r="AG40" s="23"/>
      <c r="AH40" s="23"/>
      <c r="AI40" s="23"/>
      <c r="AJ40" s="139"/>
      <c r="AK40" s="140"/>
      <c r="AL40" s="141"/>
      <c r="AM40" s="142"/>
      <c r="AN40" s="143"/>
      <c r="AO40" s="143"/>
      <c r="AP40" s="143"/>
      <c r="AQ40" s="143"/>
      <c r="AR40" s="144"/>
      <c r="AS40" s="144"/>
      <c r="AT40" s="144"/>
    </row>
    <row r="41" spans="1:49" ht="15.75" customHeight="1" x14ac:dyDescent="0.3">
      <c r="A41" s="325">
        <f>A4+7</f>
        <v>42212</v>
      </c>
      <c r="B41" s="165" t="str">
        <f t="shared" ref="B41:E56" si="45">IF(B4="","",B4)</f>
        <v>Средняя</v>
      </c>
      <c r="C41" s="166" t="str">
        <f t="shared" si="45"/>
        <v>Присед на груди</v>
      </c>
      <c r="D41" s="167">
        <f t="shared" ref="D41:D45" si="46">D4</f>
        <v>1.2</v>
      </c>
      <c r="E41" s="168" t="str">
        <f t="shared" si="45"/>
        <v/>
      </c>
      <c r="F41" s="303">
        <f>IF(I41&lt;&gt;0,(IFERROR(IF($Y41&gt;50,MROUND($Y41*I41,2.5),IF($Y41&lt;15,MROUND($Y41*I41,0.1),MROUND($Y41*I41,1))),)),"")</f>
        <v>95</v>
      </c>
      <c r="G41" s="170">
        <v>5</v>
      </c>
      <c r="H41" s="170">
        <v>1</v>
      </c>
      <c r="I41" s="171">
        <v>0.45</v>
      </c>
      <c r="J41" s="303">
        <f>IF(M41&lt;&gt;0,(IFERROR(IF($Y41&gt;50,MROUND($Y41*M41,2.5),IF($Y41&lt;15,MROUND($Y41*M41,0.1),MROUND($Y41*M41,1))),)),"")</f>
        <v>107.5</v>
      </c>
      <c r="K41" s="170">
        <v>4</v>
      </c>
      <c r="L41" s="170">
        <v>1</v>
      </c>
      <c r="M41" s="171">
        <v>0.52</v>
      </c>
      <c r="N41" s="303">
        <f>IF(Q41&lt;&gt;0,(IFERROR(IF($Y41&gt;50,MROUND($Y41*Q41,2.5),IF($Y41&lt;15,MROUND($Y41*Q41,0.1),MROUND($Y41*Q41,1))),)),"")</f>
        <v>125</v>
      </c>
      <c r="O41" s="170">
        <v>3</v>
      </c>
      <c r="P41" s="170">
        <v>4</v>
      </c>
      <c r="Q41" s="171">
        <v>0.6</v>
      </c>
      <c r="R41" s="303" t="str">
        <f>IF(U41&lt;&gt;0,(IFERROR(IF($Y41&gt;50,MROUND($Y41*U41,2.5),IF($Y41&lt;15,MROUND($Y41*U41,0.1),MROUND($Y41*U41,1))),)),"")</f>
        <v/>
      </c>
      <c r="S41" s="170"/>
      <c r="T41" s="170"/>
      <c r="U41" s="172">
        <v>0</v>
      </c>
      <c r="V41" s="59">
        <f>(IF(ISNUMBER(F41),F41,1)*G41*H41+IF(ISNUMBER(J41),J41,1)*K41*L41+IF(ISNUMBER(N41),N41,1)*O41*P41+IF(ISNUMBER(R41),R41,1)*S41*T41)*IF(ISNUMBER(E41),E41,1)</f>
        <v>2405</v>
      </c>
      <c r="W41" s="60">
        <f t="shared" ref="W41:W44" si="47">IFERROR((IF(ISNUMBER(F41),F41,1)*G41*H41+IF(ISNUMBER(J41),J41,1)*K41*L41+IF(ISNUMBER(N41),N41,1)*O41*P41+IF(ISNUMBER(R41),R41,1)*S41*T41)*IF(ISNUMBER(E41),E41,1)/(G41*H41+K41*L41+O41*P41+S41*T41),0)</f>
        <v>114.52380952380952</v>
      </c>
      <c r="X41" s="61">
        <f t="shared" ref="X41:X42" si="48">ROUND(IFERROR((W41/(Y41*IF(ISNUMBER(E41),E41,1))),0),2)</f>
        <v>0.55000000000000004</v>
      </c>
      <c r="Y41" s="203">
        <f t="shared" ref="Y41:Y73" si="49">IF(ISNUMBER(Y4), Y4+(Y4*$Y$38),"")</f>
        <v>209.04</v>
      </c>
      <c r="Z41" s="17">
        <f>(IF(I41&lt;30%,0,IF(I41&lt;35%,F41*G41*H41*F!$B$33,IF(I41&lt;40%,F41*G41*H41*F!$B$38,IF(I41&lt;45%,F41*G41*H41*F!$B$43,IF(I41&lt;50%,F41*G41*H41*F!$B$48,IF(I41=50%,F41*G41*H41*F!$B$50,IF(I41=51%,F41*G41*H41*F!$B$51,IF(I41=52%,F41*G41*H41*F!$B$52,IF(I41=53%,F41*G41*H41*F!$B$53,IF(I41=54%,F41*G41*H41*F!$B$54,IF(I41=55%,F41*G41*H41*F!$B$55,IF(I41=56%,F41*G41*H41*F!$B$56,IF(I41=57%,F41*G41*H41*F!$B$57,IF(I41=58%,F41*G41*H41*F!$B$58,IF(I41=59%,F41*G41*H41*F!$B$59,IF(I41=60%,F41*G41*H41*F!$B$60,IF(I41=61%,F41*G41*H41*F!$B$61,IF(I41=62%,F41*G41*H41*F!$B$62,IF(I41=63%,F41*G41*H41*F!$B$63,IF(I41=64%,F41*G41*H41*F!$B$64,IF(I41=65%,F41*G41*H41*F!$B$65,IF(I41=66%,F41*G41*H41*F!$B$66,IF(I41=67%,F41*G41*H41*F!$B$67,IF(I41=68%,F41*G41*H41*F!$B$68,IF(I41=69%,F41*G41*H41*F!$B$69,IF(I41=70%,F41*G41*H41*F!$B$70,IF(I41=71%,F41*G41*H41*F!$B$71,IF(I41=72%,F41*G41*H41*F!$B$72,IF(I41=73%,F41*G41*H41*F!$B$73,IF(I41=74%,F41*G41*H41*F!$B$74,IF(I41=75%,F41*G41*H41*F!$B$75,IF(I41=76%,F41*G41*H41*F!$B$76,IF(I41=77%,F41*G41*H41*F!$B$77,IF(I41=78%,F41*G41*H41*F!$B$78,IF(I41=79%,F41*G41*H41*F!$B$79,IF(I41=80%,F41*G41*H41*F!$B$80,IF(I41=81%,F41*G41*H41*F!$B$81,IF(I41=82%,F41*G41*H41*F!$B$82,IF(I41=83%,F41*G41*H41*F!$B$83,IF(I41=84%,F41*G41*H41*F!$B$84,IF(I41=85%,F41*G41*H41*F!$B$85,IF(I41=86%,F41*G41*H41*F!$B$86,IF(I41=87%,F41*G41*H41*F!$B$87,IF(I41=88%,F41*G41*H41*F!$B$88,IF(I41=89%,F41*G41*H41*F!$B$89,IF(I41=90%,F41*G41*H41*F!$B$90,IF(I41=91%,F41*G41*H41*F!$B$91,IF(I41=92%,F41*G41*H41*F!$B$92,IF(I41=93%,F41*G41*H41*F!$B$93,IF(I41=94%,F41*G41*H41*F!$B$94,IF(I41=95%,F41*G41*H41*F!$B$95,IF(I41=96%,F41*G41*H41*F!$B$96,IF(I41=97%,F41*G41*H41*F!$B$97,IF(I41=98%,F41*G41*H41*F!$B$98,IF(I41=99%,F41*G41*H41*F!$B$99,IF(I41&gt;99%,F41*G41*H41*F!$B$100,))))))))))))))))))))))))))))))))))))))))))))))))))))))))+IF(M41&lt;30%,0,IF(M41&lt;35%,J41*K41*L41*F!$B$33,IF(M41&lt;40%,J41*K41*L41*F!$B$38,IF(M41&lt;45%,J41*K41*L41*F!$B$43,IF(M41&lt;50%,J41*K41*L41*F!$B$48,IF(M41=50%,J41*K41*L41*F!$B$50,IF(M41=51%,J41*K41*L41*F!$B$51,IF(M41=52%,J41*K41*L41*F!$B$52,IF(M41=53%,J41*K41*L41*F!$B$53,IF(M41=54%,J41*K41*L41*F!$B$54,IF(M41=55%,J41*K41*L41*F!$B$55,IF(M41=56%,J41*K41*L41*F!$B$56,IF(M41=57%,J41*K41*L41*F!$B$57,IF(M41=58%,J41*K41*L41*F!$B$58,IF(M41=59%,J41*K41*L41*F!$B$59,IF(M41=60%,J41*K41*L41*F!$B$60,IF(M41=61%,J41*K41*L41*F!$B$61,IF(M41=62%,J41*K41*L41*F!$B$62,IF(M41=63%,J41*K41*L41*F!$B$63,IF(M41=64%,J41*K41*L41*F!$B$64,IF(M41=65%,J41*K41*L41*F!$B$65,IF(M41=66%,J41*K41*L41*F!$B$66,IF(M41=67%,J41*K41*L41*F!$B$67,IF(M41=68%,J41*K41*L41*F!$B$68,IF(M41=69%,J41*K41*L41*F!$B$69,IF(M41=70%,J41*K41*L41*F!$B$70,IF(M41=71%,J41*K41*L41*F!$B$71,IF(M41=72%,J41*K41*L41*F!$B$72,IF(M41=73%,J41*K41*L41*F!$B$73,IF(M41=74%,J41*K41*L41*F!$B$74,IF(M41=75%,J41*K41*L41*F!$B$75,IF(M41=76%,J41*K41*L41*F!$B$76,IF(M41=77%,J41*K41*L41*F!$B$77,IF(M41=78%,J41*K41*L41*F!$B$78,IF(M41=79%,J41*K41*L41*F!$B$79,IF(M41=80%,J41*K41*L41*F!$B$80,IF(M41=81%,J41*K41*L41*F!$B$81,IF(M41=82%,J41*K41*L41*F!$B$82,IF(M41=83%,J41*K41*L41*F!$B$83,IF(M41=84%,J41*K41*L41*F!$B$84,IF(M41=85%,J41*K41*L41*F!$B$85,IF(M41=86%,J41*K41*L41*F!$B$86,IF(M41=87%,J41*K41*L41*F!$B$87,IF(M41=88%,J41*K41*L41*F!$B$88,IF(M41=89%,J41*K41*L41*F!$B$89,IF(M41=90%,J41*K41*L41*F!$B$90,IF(M41=91%,J41*K41*L41*F!$B$91,IF(M41=92%,J41*K41*L41*F!$B$92,IF(M41=93%,J41*K41*L41*F!$B$93,IF(M41=94%,J41*K41*L41*F!$B$94,IF(M41=95%,J41*K41*L41*F!$B$95,IF(M41=96%,J41*K41*L41*F!$B$96,IF(M41=97%,J41*K41*L41*F!$B$97,IF(M41=98%,J41*K41*L41*F!$B$98,IF(M41=99%,J41*K41*L41*F!$B$99,IF(M41&gt;99%,J41*K41*L41*F!$B$100,))))))))))))))))))))))))))))))))))))))))))))))))))))))))+IF(Q41&lt;30%,0,IF(Q41&lt;35%,N41*O41*P41*F!$B$33,IF(Q41&lt;40%,N41*O41*P41*F!$B$38,IF(Q41&lt;45%,N41*O41*P41*F!$B$43,IF(Q41&lt;50%,N41*O41*P41*F!$B$48,IF(Q41=50%,N41*O41*P41*F!$B$50,IF(Q41=51%,N41*O41*P41*F!$B$51,IF(Q41=52%,N41*O41*P41*F!$B$52,IF(Q41=53%,N41*O41*P41*F!$B$53,IF(Q41=54%,N41*O41*P41*F!$B$54,IF(Q41=55%,N41*O41*P41*F!$B$55,IF(Q41=56%,N41*O41*P41*F!$B$56,IF(Q41=57%,N41*O41*P41*F!$B$57,IF(Q41=58%,N41*O41*P41*F!$B$58,IF(Q41=59%,N41*O41*P41*F!$B$59,IF(Q41=60%,N41*O41*P41*F!$B$60,IF(Q41=61%,N41*O41*P41*F!$B$61,IF(Q41=62%,N41*O41*P41*F!$B$62,IF(Q41=63%,N41*O41*P41*F!$B$63,IF(Q41=64%,N41*O41*P41*F!$B$64,IF(Q41=65%,N41*O41*P41*F!$B$65,IF(Q41=66%,N41*O41*P41*F!$B$66,IF(Q41=67%,N41*O41*P41*F!$B$67,IF(Q41=68%,N41*O41*P41*F!$B$68,IF(Q41=69%,N41*O41*P41*F!$B$69,IF(Q41=70%,N41*O41*P41*F!$B$70,IF(Q41=71%,N41*O41*P41*F!$B$71,IF(Q41=72%,N41*O41*P41*F!$B$72,IF(Q41=73%,N41*O41*P41*F!$B$73,IF(Q41=74%,N41*O41*P41*F!$B$74,IF(Q41=75%,N41*O41*P41*F!$B$75,IF(Q41=76%,N41*O41*P41*F!$B$76,IF(Q41=77%,N41*O41*P41*F!$B$77,IF(Q41=78%,N41*O41*P41*F!$B$78,IF(Q41=79%,N41*O41*P41*F!$B$79,IF(Q41=80%,N41*O41*P41*F!$B$80,IF(Q41=81%,N41*O41*P41*F!$B$81,IF(Q41=82%,N41*O41*P41*F!$B$82,IF(Q41=83%,N41*O41*P41*F!$B$83,IF(Q41=84%,N41*O41*P41*F!$B$84,IF(Q41=85%,N41*O41*P41*F!$B$85,IF(Q41=86%,N41*O41*P41*F!$B$86,IF(Q41=87%,N41*O41*P41*F!$B$87,IF(Q41=88%,N41*O41*P41*F!$B$88,IF(Q41=89%,N41*O41*P41*F!$B$89,IF(Q41=90%,N41*O41*P41*F!$B$90,IF(Q41=91%,N41*O41*P41*F!$B$91,IF(Q41=92%,N41*O41*P41*F!$B$92,IF(Q41=93%,N41*O41*P41*F!$B$93,IF(Q41=94%,N41*O41*P41*F!$B$94,IF(Q41=95%,N41*O41*P41*F!$B$95,IF(Q41=96%,N41*O41*P41*F!$B$96,IF(Q41=97%,N41*O41*P41*F!$B$97,IF(Q41=98%,N41*O41*P41*F!$B$98,IF(Q41=99%,N41*O41*P41*F!$B$99,IF(Q41&gt;99%,N41*O41*P41*F!$B$100,))))))))))))))))))))))))))))))))))))))))))))))))))))))))+IF(U41&lt;30%,0,IF(U41&lt;35%,R41*S41*T41*F!$B$33,IF(U41&lt;40%,R41*S41*T41*F!$B$38,IF(U41&lt;45%,R41*S41*T41*F!$B$43,IF(U41&lt;50%,R41*S41*T41*F!$B$48,IF(U41=50%,R41*S41*T41*F!$B$50,IF(U41=51%,R41*S41*T41*F!$B$51,IF(U41=52%,R41*S41*T41*F!$B$52,IF(U41=53%,R41*S41*T41*F!$B$53,IF(U41=54%,R41*S41*T41*F!$B$54,IF(U41=55%,R41*S41*T41*F!$B$55,IF(U41=56%,R41*S41*T41*F!$B$56,IF(U41=57%,R41*S41*T41*F!$B$57,IF(U41=58%,R41*S41*T41*F!$B$58,IF(U41=59%,R41*S41*T41*F!$B$59,IF(U41=60%,R41*S41*T41*F!$B$60,IF(U41=61%,R41*S41*T41*F!$B$61,IF(U41=62%,R41*S41*T41*F!$B$62,IF(U41=63%,R41*S41*T41*F!$B$63,IF(U41=64%,R41*S41*T41*F!$B$64,IF(U41=65%,R41*S41*T41*F!$B$65,IF(U41=66%,R41*S41*T41*F!$B$66,IF(U41=67%,R41*S41*T41*F!$B$67,IF(U41=68%,R41*S41*T41*F!$B$68,IF(U41=69%,R41*S41*T41*F!$B$69,IF(U41=70%,R41*S41*T41*F!$B$70,IF(U41=71%,R41*S41*T41*F!$B$71,IF(U41=72%,R41*S41*T41*F!$B$72,IF(U41=73%,R41*S41*T41*F!$B$73,IF(U41=74%,R41*S41*T41*F!$B$74,IF(U41=75%,R41*S41*T41*F!$B$75,IF(U41=76%,R41*S41*T41*F!$B$76,IF(U41=77%,R41*S41*T41*F!$B$77,IF(U41=78%,R41*S41*T41*F!$B$78,IF(U41=79%,R41*S41*T41*F!$B$79,IF(U41=80%,R41*S41*T41*F!$B$80,IF(U41=81%,R41*S41*T41*F!$B$81,IF(U41=82%,R41*S41*T41*F!$B$82,IF(U41=83%,R41*S41*T41*F!$B$83,IF(U41=84%,R41*S41*T41*F!$B$84,IF(U41=85%,R41*S41*T41*F!$B$85,IF(U41=86%,R41*S41*T41*F!$B$86,IF(U41=87%,R41*S41*T41*F!$B$87,IF(U41=88%,R41*S41*T41*F!$B$88,IF(U41=89%,R41*S41*T41*F!$B$89,IF(U41=90%,R41*S41*T41*F!$B$90,IF(U41=91%,R41*S41*T41*F!$B$91,IF(U41=92%,R41*S41*T41*F!$B$92,IF(U41=93%,R41*S41*T41*F!$B$93,IF(U41=94%,R41*S41*T41*F!$B$94,IF(U41=95%,R41*S41*T41*F!$B$95,IF(U41=96%,R41*S41*T41*F!$B$96,IF(U41=97%,R41*S41*T41*F!$B$97,IF(U41=98%,R41*S41*T41*F!$B$98,IF(U41=99%,R41*S41*T41*F!$B$99,IF(U41&gt;99%,R41*S41*T41*F!$B$100)))))))))))))))))))))))))))))))))))))))))))))))))))))))))*IF(ISNUMBER(E41),E41,1)*IF(ISNUMBER(D41),D41,1)</f>
        <v>1801.38</v>
      </c>
      <c r="AA41" s="62">
        <f t="shared" si="43"/>
        <v>21</v>
      </c>
      <c r="AB41" s="63">
        <f t="shared" si="44"/>
        <v>31.200000000000003</v>
      </c>
      <c r="AF41" s="127"/>
      <c r="AG41" s="23"/>
      <c r="AH41" s="23"/>
      <c r="AI41" s="23"/>
      <c r="AJ41" s="23"/>
      <c r="AK41" s="145"/>
      <c r="AL41" s="146"/>
      <c r="AM41" s="146"/>
      <c r="AN41" s="146"/>
      <c r="AO41" s="147"/>
      <c r="AP41" s="148"/>
      <c r="AQ41" s="148"/>
      <c r="AR41" s="23"/>
      <c r="AS41" s="22"/>
      <c r="AT41" s="23"/>
    </row>
    <row r="42" spans="1:49" x14ac:dyDescent="0.25">
      <c r="A42" s="325"/>
      <c r="B42" s="165" t="str">
        <f t="shared" si="45"/>
        <v>Легкая</v>
      </c>
      <c r="C42" s="166" t="str">
        <f t="shared" si="45"/>
        <v>Наклоны</v>
      </c>
      <c r="D42" s="167">
        <f t="shared" si="46"/>
        <v>1</v>
      </c>
      <c r="E42" s="168" t="str">
        <f t="shared" si="45"/>
        <v/>
      </c>
      <c r="F42" s="304">
        <f>IF(I42&lt;&gt;0,(IFERROR(IF($Y42&gt;50,MROUND($Y42*I42,2.5),IF($Y42&lt;15,MROUND($Y42*I42,0.1),MROUND($Y42*I42,1))),)),"")</f>
        <v>47.5</v>
      </c>
      <c r="G42" s="173">
        <v>6</v>
      </c>
      <c r="H42" s="173">
        <v>4</v>
      </c>
      <c r="I42" s="174">
        <v>0.35</v>
      </c>
      <c r="J42" s="304">
        <f>IF(M42&lt;&gt;0,(IFERROR(IF($Y42&gt;50,MROUND($Y42*M42,2.5),IF($Y42&lt;15,MROUND($Y42*M42,0.1),MROUND($Y42*M42,1))),)),"")</f>
        <v>55</v>
      </c>
      <c r="K42" s="173">
        <v>5</v>
      </c>
      <c r="L42" s="173">
        <v>4</v>
      </c>
      <c r="M42" s="174">
        <v>0.42</v>
      </c>
      <c r="N42" s="304" t="str">
        <f>IF(Q42&lt;&gt;0,(IFERROR(IF($Y42&gt;50,MROUND($Y42*Q42,2.5),IF($Y42&lt;15,MROUND($Y42*Q42,0.1),MROUND($Y42*Q42,1))),)),"")</f>
        <v/>
      </c>
      <c r="O42" s="173"/>
      <c r="P42" s="173"/>
      <c r="Q42" s="174">
        <v>0</v>
      </c>
      <c r="R42" s="304" t="str">
        <f>IF(U42&lt;&gt;0,(IFERROR(IF($Y42&gt;50,MROUND($Y42*U42,2.5),IF($Y42&lt;15,MROUND($Y42*U42,0.1),MROUND($Y42*U42,1))),)),"")</f>
        <v/>
      </c>
      <c r="S42" s="173"/>
      <c r="T42" s="173"/>
      <c r="U42" s="175">
        <v>0</v>
      </c>
      <c r="V42" s="66">
        <f>(IF(ISNUMBER(F42),F42,1)*G42*H42+IF(ISNUMBER(J42),J42,1)*K42*L42+IF(ISNUMBER(N42),N42,1)*O42*P42+IF(ISNUMBER(R42),R42,1)*S42*T42)*IF(ISNUMBER(E42),E42,1)</f>
        <v>2240</v>
      </c>
      <c r="W42" s="67">
        <f t="shared" si="47"/>
        <v>50.909090909090907</v>
      </c>
      <c r="X42" s="68">
        <f t="shared" si="48"/>
        <v>0.38</v>
      </c>
      <c r="Y42" s="203">
        <f t="shared" si="49"/>
        <v>132.66</v>
      </c>
      <c r="Z42" s="18">
        <f>(IF(I42&lt;30%,0,IF(I42&lt;35%,F42*G42*H42*F!$B$33,IF(I42&lt;40%,F42*G42*H42*F!$B$38,IF(I42&lt;45%,F42*G42*H42*F!$B$43,IF(I42&lt;50%,F42*G42*H42*F!$B$48,IF(I42=50%,F42*G42*H42*F!$B$50,IF(I42=51%,F42*G42*H42*F!$B$51,IF(I42=52%,F42*G42*H42*F!$B$52,IF(I42=53%,F42*G42*H42*F!$B$53,IF(I42=54%,F42*G42*H42*F!$B$54,IF(I42=55%,F42*G42*H42*F!$B$55,IF(I42=56%,F42*G42*H42*F!$B$56,IF(I42=57%,F42*G42*H42*F!$B$57,IF(I42=58%,F42*G42*H42*F!$B$58,IF(I42=59%,F42*G42*H42*F!$B$59,IF(I42=60%,F42*G42*H42*F!$B$60,IF(I42=61%,F42*G42*H42*F!$B$61,IF(I42=62%,F42*G42*H42*F!$B$62,IF(I42=63%,F42*G42*H42*F!$B$63,IF(I42=64%,F42*G42*H42*F!$B$64,IF(I42=65%,F42*G42*H42*F!$B$65,IF(I42=66%,F42*G42*H42*F!$B$66,IF(I42=67%,F42*G42*H42*F!$B$67,IF(I42=68%,F42*G42*H42*F!$B$68,IF(I42=69%,F42*G42*H42*F!$B$69,IF(I42=70%,F42*G42*H42*F!$B$70,IF(I42=71%,F42*G42*H42*F!$B$71,IF(I42=72%,F42*G42*H42*F!$B$72,IF(I42=73%,F42*G42*H42*F!$B$73,IF(I42=74%,F42*G42*H42*F!$B$74,IF(I42=75%,F42*G42*H42*F!$B$75,IF(I42=76%,F42*G42*H42*F!$B$76,IF(I42=77%,F42*G42*H42*F!$B$77,IF(I42=78%,F42*G42*H42*F!$B$78,IF(I42=79%,F42*G42*H42*F!$B$79,IF(I42=80%,F42*G42*H42*F!$B$80,IF(I42=81%,F42*G42*H42*F!$B$81,IF(I42=82%,F42*G42*H42*F!$B$82,IF(I42=83%,F42*G42*H42*F!$B$83,IF(I42=84%,F42*G42*H42*F!$B$84,IF(I42=85%,F42*G42*H42*F!$B$85,IF(I42=86%,F42*G42*H42*F!$B$86,IF(I42=87%,F42*G42*H42*F!$B$87,IF(I42=88%,F42*G42*H42*F!$B$88,IF(I42=89%,F42*G42*H42*F!$B$89,IF(I42=90%,F42*G42*H42*F!$B$90,IF(I42=91%,F42*G42*H42*F!$B$91,IF(I42=92%,F42*G42*H42*F!$B$92,IF(I42=93%,F42*G42*H42*F!$B$93,IF(I42=94%,F42*G42*H42*F!$B$94,IF(I42=95%,F42*G42*H42*F!$B$95,IF(I42=96%,F42*G42*H42*F!$B$96,IF(I42=97%,F42*G42*H42*F!$B$97,IF(I42=98%,F42*G42*H42*F!$B$98,IF(I42=99%,F42*G42*H42*F!$B$99,IF(I42&gt;99%,F42*G42*H42*F!$B$100,))))))))))))))))))))))))))))))))))))))))))))))))))))))))+IF(M42&lt;30%,0,IF(M42&lt;35%,J42*K42*L42*F!$B$33,IF(M42&lt;40%,J42*K42*L42*F!$B$38,IF(M42&lt;45%,J42*K42*L42*F!$B$43,IF(M42&lt;50%,J42*K42*L42*F!$B$48,IF(M42=50%,J42*K42*L42*F!$B$50,IF(M42=51%,J42*K42*L42*F!$B$51,IF(M42=52%,J42*K42*L42*F!$B$52,IF(M42=53%,J42*K42*L42*F!$B$53,IF(M42=54%,J42*K42*L42*F!$B$54,IF(M42=55%,J42*K42*L42*F!$B$55,IF(M42=56%,J42*K42*L42*F!$B$56,IF(M42=57%,J42*K42*L42*F!$B$57,IF(M42=58%,J42*K42*L42*F!$B$58,IF(M42=59%,J42*K42*L42*F!$B$59,IF(M42=60%,J42*K42*L42*F!$B$60,IF(M42=61%,J42*K42*L42*F!$B$61,IF(M42=62%,J42*K42*L42*F!$B$62,IF(M42=63%,J42*K42*L42*F!$B$63,IF(M42=64%,J42*K42*L42*F!$B$64,IF(M42=65%,J42*K42*L42*F!$B$65,IF(M42=66%,J42*K42*L42*F!$B$66,IF(M42=67%,J42*K42*L42*F!$B$67,IF(M42=68%,J42*K42*L42*F!$B$68,IF(M42=69%,J42*K42*L42*F!$B$69,IF(M42=70%,J42*K42*L42*F!$B$70,IF(M42=71%,J42*K42*L42*F!$B$71,IF(M42=72%,J42*K42*L42*F!$B$72,IF(M42=73%,J42*K42*L42*F!$B$73,IF(M42=74%,J42*K42*L42*F!$B$74,IF(M42=75%,J42*K42*L42*F!$B$75,IF(M42=76%,J42*K42*L42*F!$B$76,IF(M42=77%,J42*K42*L42*F!$B$77,IF(M42=78%,J42*K42*L42*F!$B$78,IF(M42=79%,J42*K42*L42*F!$B$79,IF(M42=80%,J42*K42*L42*F!$B$80,IF(M42=81%,J42*K42*L42*F!$B$81,IF(M42=82%,J42*K42*L42*F!$B$82,IF(M42=83%,J42*K42*L42*F!$B$83,IF(M42=84%,J42*K42*L42*F!$B$84,IF(M42=85%,J42*K42*L42*F!$B$85,IF(M42=86%,J42*K42*L42*F!$B$86,IF(M42=87%,J42*K42*L42*F!$B$87,IF(M42=88%,J42*K42*L42*F!$B$88,IF(M42=89%,J42*K42*L42*F!$B$89,IF(M42=90%,J42*K42*L42*F!$B$90,IF(M42=91%,J42*K42*L42*F!$B$91,IF(M42=92%,J42*K42*L42*F!$B$92,IF(M42=93%,J42*K42*L42*F!$B$93,IF(M42=94%,J42*K42*L42*F!$B$94,IF(M42=95%,J42*K42*L42*F!$B$95,IF(M42=96%,J42*K42*L42*F!$B$96,IF(M42=97%,J42*K42*L42*F!$B$97,IF(M42=98%,J42*K42*L42*F!$B$98,IF(M42=99%,J42*K42*L42*F!$B$99,IF(M42&gt;99%,J42*K42*L42*F!$B$100,))))))))))))))))))))))))))))))))))))))))))))))))))))))))+IF(Q42&lt;30%,0,IF(Q42&lt;35%,N42*O42*P42*F!$B$33,IF(Q42&lt;40%,N42*O42*P42*F!$B$38,IF(Q42&lt;45%,N42*O42*P42*F!$B$43,IF(Q42&lt;50%,N42*O42*P42*F!$B$48,IF(Q42=50%,N42*O42*P42*F!$B$50,IF(Q42=51%,N42*O42*P42*F!$B$51,IF(Q42=52%,N42*O42*P42*F!$B$52,IF(Q42=53%,N42*O42*P42*F!$B$53,IF(Q42=54%,N42*O42*P42*F!$B$54,IF(Q42=55%,N42*O42*P42*F!$B$55,IF(Q42=56%,N42*O42*P42*F!$B$56,IF(Q42=57%,N42*O42*P42*F!$B$57,IF(Q42=58%,N42*O42*P42*F!$B$58,IF(Q42=59%,N42*O42*P42*F!$B$59,IF(Q42=60%,N42*O42*P42*F!$B$60,IF(Q42=61%,N42*O42*P42*F!$B$61,IF(Q42=62%,N42*O42*P42*F!$B$62,IF(Q42=63%,N42*O42*P42*F!$B$63,IF(Q42=64%,N42*O42*P42*F!$B$64,IF(Q42=65%,N42*O42*P42*F!$B$65,IF(Q42=66%,N42*O42*P42*F!$B$66,IF(Q42=67%,N42*O42*P42*F!$B$67,IF(Q42=68%,N42*O42*P42*F!$B$68,IF(Q42=69%,N42*O42*P42*F!$B$69,IF(Q42=70%,N42*O42*P42*F!$B$70,IF(Q42=71%,N42*O42*P42*F!$B$71,IF(Q42=72%,N42*O42*P42*F!$B$72,IF(Q42=73%,N42*O42*P42*F!$B$73,IF(Q42=74%,N42*O42*P42*F!$B$74,IF(Q42=75%,N42*O42*P42*F!$B$75,IF(Q42=76%,N42*O42*P42*F!$B$76,IF(Q42=77%,N42*O42*P42*F!$B$77,IF(Q42=78%,N42*O42*P42*F!$B$78,IF(Q42=79%,N42*O42*P42*F!$B$79,IF(Q42=80%,N42*O42*P42*F!$B$80,IF(Q42=81%,N42*O42*P42*F!$B$81,IF(Q42=82%,N42*O42*P42*F!$B$82,IF(Q42=83%,N42*O42*P42*F!$B$83,IF(Q42=84%,N42*O42*P42*F!$B$84,IF(Q42=85%,N42*O42*P42*F!$B$85,IF(Q42=86%,N42*O42*P42*F!$B$86,IF(Q42=87%,N42*O42*P42*F!$B$87,IF(Q42=88%,N42*O42*P42*F!$B$88,IF(Q42=89%,N42*O42*P42*F!$B$89,IF(Q42=90%,N42*O42*P42*F!$B$90,IF(Q42=91%,N42*O42*P42*F!$B$91,IF(Q42=92%,N42*O42*P42*F!$B$92,IF(Q42=93%,N42*O42*P42*F!$B$93,IF(Q42=94%,N42*O42*P42*F!$B$94,IF(Q42=95%,N42*O42*P42*F!$B$95,IF(Q42=96%,N42*O42*P42*F!$B$96,IF(Q42=97%,N42*O42*P42*F!$B$97,IF(Q42=98%,N42*O42*P42*F!$B$98,IF(Q42=99%,N42*O42*P42*F!$B$99,IF(Q42&gt;99%,N42*O42*P42*F!$B$100,))))))))))))))))))))))))))))))))))))))))))))))))))))))))+IF(U42&lt;30%,0,IF(U42&lt;35%,R42*S42*T42*F!$B$33,IF(U42&lt;40%,R42*S42*T42*F!$B$38,IF(U42&lt;45%,R42*S42*T42*F!$B$43,IF(U42&lt;50%,R42*S42*T42*F!$B$48,IF(U42=50%,R42*S42*T42*F!$B$50,IF(U42=51%,R42*S42*T42*F!$B$51,IF(U42=52%,R42*S42*T42*F!$B$52,IF(U42=53%,R42*S42*T42*F!$B$53,IF(U42=54%,R42*S42*T42*F!$B$54,IF(U42=55%,R42*S42*T42*F!$B$55,IF(U42=56%,R42*S42*T42*F!$B$56,IF(U42=57%,R42*S42*T42*F!$B$57,IF(U42=58%,R42*S42*T42*F!$B$58,IF(U42=59%,R42*S42*T42*F!$B$59,IF(U42=60%,R42*S42*T42*F!$B$60,IF(U42=61%,R42*S42*T42*F!$B$61,IF(U42=62%,R42*S42*T42*F!$B$62,IF(U42=63%,R42*S42*T42*F!$B$63,IF(U42=64%,R42*S42*T42*F!$B$64,IF(U42=65%,R42*S42*T42*F!$B$65,IF(U42=66%,R42*S42*T42*F!$B$66,IF(U42=67%,R42*S42*T42*F!$B$67,IF(U42=68%,R42*S42*T42*F!$B$68,IF(U42=69%,R42*S42*T42*F!$B$69,IF(U42=70%,R42*S42*T42*F!$B$70,IF(U42=71%,R42*S42*T42*F!$B$71,IF(U42=72%,R42*S42*T42*F!$B$72,IF(U42=73%,R42*S42*T42*F!$B$73,IF(U42=74%,R42*S42*T42*F!$B$74,IF(U42=75%,R42*S42*T42*F!$B$75,IF(U42=76%,R42*S42*T42*F!$B$76,IF(U42=77%,R42*S42*T42*F!$B$77,IF(U42=78%,R42*S42*T42*F!$B$78,IF(U42=79%,R42*S42*T42*F!$B$79,IF(U42=80%,R42*S42*T42*F!$B$80,IF(U42=81%,R42*S42*T42*F!$B$81,IF(U42=82%,R42*S42*T42*F!$B$82,IF(U42=83%,R42*S42*T42*F!$B$83,IF(U42=84%,R42*S42*T42*F!$B$84,IF(U42=85%,R42*S42*T42*F!$B$85,IF(U42=86%,R42*S42*T42*F!$B$86,IF(U42=87%,R42*S42*T42*F!$B$87,IF(U42=88%,R42*S42*T42*F!$B$88,IF(U42=89%,R42*S42*T42*F!$B$89,IF(U42=90%,R42*S42*T42*F!$B$90,IF(U42=91%,R42*S42*T42*F!$B$91,IF(U42=92%,R42*S42*T42*F!$B$92,IF(U42=93%,R42*S42*T42*F!$B$93,IF(U42=94%,R42*S42*T42*F!$B$94,IF(U42=95%,R42*S42*T42*F!$B$95,IF(U42=96%,R42*S42*T42*F!$B$96,IF(U42=97%,R42*S42*T42*F!$B$97,IF(U42=98%,R42*S42*T42*F!$B$98,IF(U42=99%,R42*S42*T42*F!$B$99,IF(U42&gt;99%,R42*S42*T42*F!$B$100)))))))))))))))))))))))))))))))))))))))))))))))))))))))))*IF(ISNUMBER(E42),E42,1)*IF(ISNUMBER(D42),D42,1)</f>
        <v>737.2</v>
      </c>
      <c r="AA42" s="69">
        <f t="shared" si="43"/>
        <v>44</v>
      </c>
      <c r="AB42" s="70">
        <f t="shared" si="44"/>
        <v>24</v>
      </c>
      <c r="AF42" s="127"/>
      <c r="AG42" s="23"/>
      <c r="AH42" s="23"/>
      <c r="AI42" s="23"/>
      <c r="AJ42" s="23"/>
      <c r="AK42" s="87"/>
      <c r="AL42" s="87"/>
      <c r="AM42" s="87"/>
      <c r="AN42" s="107"/>
      <c r="AO42" s="107"/>
      <c r="AP42" s="107"/>
      <c r="AQ42" s="23"/>
      <c r="AR42" s="23"/>
      <c r="AS42" s="23"/>
      <c r="AT42" s="23"/>
    </row>
    <row r="43" spans="1:49" x14ac:dyDescent="0.25">
      <c r="A43" s="325"/>
      <c r="B43" s="165" t="str">
        <f t="shared" si="45"/>
        <v>Средняя</v>
      </c>
      <c r="C43" s="166" t="str">
        <f t="shared" si="45"/>
        <v>Разгибания ног</v>
      </c>
      <c r="D43" s="167">
        <f t="shared" si="46"/>
        <v>0.4</v>
      </c>
      <c r="E43" s="168">
        <f t="shared" si="45"/>
        <v>5</v>
      </c>
      <c r="F43" s="305">
        <f>IF(I43&lt;&gt;0,(IFERROR(IF($Y43&gt;50,MROUND($Y43*I43,2.5),IF($Y43&lt;15,MROUND($Y43*I43,0.1),MROUND($Y43*I43,1))),)),"")</f>
        <v>13</v>
      </c>
      <c r="G43" s="170">
        <v>6</v>
      </c>
      <c r="H43" s="170">
        <v>1</v>
      </c>
      <c r="I43" s="171">
        <v>0.5</v>
      </c>
      <c r="J43" s="305">
        <f>IF(M43&lt;&gt;0,(IFERROR(IF($Y43&gt;50,MROUND($Y43*M43,2.5),IF($Y43&lt;15,MROUND($Y43*M43,0.1),MROUND($Y43*M43,1))),)),"")</f>
        <v>14</v>
      </c>
      <c r="K43" s="170">
        <v>6</v>
      </c>
      <c r="L43" s="170">
        <v>3</v>
      </c>
      <c r="M43" s="171">
        <v>0.55000000000000004</v>
      </c>
      <c r="N43" s="305">
        <f>IF(Q43&lt;&gt;0,(IFERROR(IF($Y43&gt;50,MROUND($Y43*Q43,2.5),IF($Y43&lt;15,MROUND($Y43*Q43,0.1),MROUND($Y43*Q43,1))),)),"")</f>
        <v>15</v>
      </c>
      <c r="O43" s="170">
        <v>5</v>
      </c>
      <c r="P43" s="170">
        <v>3</v>
      </c>
      <c r="Q43" s="171">
        <v>0.6</v>
      </c>
      <c r="R43" s="305" t="str">
        <f>IF(U43&lt;&gt;0,(IFERROR(IF($Y43&gt;50,MROUND($Y43*U43,2.5),IF($Y43&lt;15,MROUND($Y43*U43,0.1),MROUND($Y43*U43,1))),)),"")</f>
        <v/>
      </c>
      <c r="S43" s="170"/>
      <c r="T43" s="170"/>
      <c r="U43" s="172">
        <v>0</v>
      </c>
      <c r="V43" s="59">
        <f t="shared" si="42"/>
        <v>2775</v>
      </c>
      <c r="W43" s="60">
        <f t="shared" si="47"/>
        <v>71.15384615384616</v>
      </c>
      <c r="X43" s="61">
        <f>ROUND(IFERROR((W43/(Y43*IF(ISNUMBER(E43),E43,1))),0),2)</f>
        <v>0.56999999999999995</v>
      </c>
      <c r="Y43" s="203">
        <f t="shared" si="49"/>
        <v>25.125</v>
      </c>
      <c r="Z43" s="17">
        <f>(IF(I43&lt;30%,0,IF(I43&lt;35%,F43*G43*H43*F!$B$33,IF(I43&lt;40%,F43*G43*H43*F!$B$38,IF(I43&lt;45%,F43*G43*H43*F!$B$43,IF(I43&lt;50%,F43*G43*H43*F!$B$48,IF(I43=50%,F43*G43*H43*F!$B$50,IF(I43=51%,F43*G43*H43*F!$B$51,IF(I43=52%,F43*G43*H43*F!$B$52,IF(I43=53%,F43*G43*H43*F!$B$53,IF(I43=54%,F43*G43*H43*F!$B$54,IF(I43=55%,F43*G43*H43*F!$B$55,IF(I43=56%,F43*G43*H43*F!$B$56,IF(I43=57%,F43*G43*H43*F!$B$57,IF(I43=58%,F43*G43*H43*F!$B$58,IF(I43=59%,F43*G43*H43*F!$B$59,IF(I43=60%,F43*G43*H43*F!$B$60,IF(I43=61%,F43*G43*H43*F!$B$61,IF(I43=62%,F43*G43*H43*F!$B$62,IF(I43=63%,F43*G43*H43*F!$B$63,IF(I43=64%,F43*G43*H43*F!$B$64,IF(I43=65%,F43*G43*H43*F!$B$65,IF(I43=66%,F43*G43*H43*F!$B$66,IF(I43=67%,F43*G43*H43*F!$B$67,IF(I43=68%,F43*G43*H43*F!$B$68,IF(I43=69%,F43*G43*H43*F!$B$69,IF(I43=70%,F43*G43*H43*F!$B$70,IF(I43=71%,F43*G43*H43*F!$B$71,IF(I43=72%,F43*G43*H43*F!$B$72,IF(I43=73%,F43*G43*H43*F!$B$73,IF(I43=74%,F43*G43*H43*F!$B$74,IF(I43=75%,F43*G43*H43*F!$B$75,IF(I43=76%,F43*G43*H43*F!$B$76,IF(I43=77%,F43*G43*H43*F!$B$77,IF(I43=78%,F43*G43*H43*F!$B$78,IF(I43=79%,F43*G43*H43*F!$B$79,IF(I43=80%,F43*G43*H43*F!$B$80,IF(I43=81%,F43*G43*H43*F!$B$81,IF(I43=82%,F43*G43*H43*F!$B$82,IF(I43=83%,F43*G43*H43*F!$B$83,IF(I43=84%,F43*G43*H43*F!$B$84,IF(I43=85%,F43*G43*H43*F!$B$85,IF(I43=86%,F43*G43*H43*F!$B$86,IF(I43=87%,F43*G43*H43*F!$B$87,IF(I43=88%,F43*G43*H43*F!$B$88,IF(I43=89%,F43*G43*H43*F!$B$89,IF(I43=90%,F43*G43*H43*F!$B$90,IF(I43=91%,F43*G43*H43*F!$B$91,IF(I43=92%,F43*G43*H43*F!$B$92,IF(I43=93%,F43*G43*H43*F!$B$93,IF(I43=94%,F43*G43*H43*F!$B$94,IF(I43=95%,F43*G43*H43*F!$B$95,IF(I43=96%,F43*G43*H43*F!$B$96,IF(I43=97%,F43*G43*H43*F!$B$97,IF(I43=98%,F43*G43*H43*F!$B$98,IF(I43=99%,F43*G43*H43*F!$B$99,IF(I43&gt;99%,F43*G43*H43*F!$B$100,))))))))))))))))))))))))))))))))))))))))))))))))))))))))+IF(M43&lt;30%,0,IF(M43&lt;35%,J43*K43*L43*F!$B$33,IF(M43&lt;40%,J43*K43*L43*F!$B$38,IF(M43&lt;45%,J43*K43*L43*F!$B$43,IF(M43&lt;50%,J43*K43*L43*F!$B$48,IF(M43=50%,J43*K43*L43*F!$B$50,IF(M43=51%,J43*K43*L43*F!$B$51,IF(M43=52%,J43*K43*L43*F!$B$52,IF(M43=53%,J43*K43*L43*F!$B$53,IF(M43=54%,J43*K43*L43*F!$B$54,IF(M43=55%,J43*K43*L43*F!$B$55,IF(M43=56%,J43*K43*L43*F!$B$56,IF(M43=57%,J43*K43*L43*F!$B$57,IF(M43=58%,J43*K43*L43*F!$B$58,IF(M43=59%,J43*K43*L43*F!$B$59,IF(M43=60%,J43*K43*L43*F!$B$60,IF(M43=61%,J43*K43*L43*F!$B$61,IF(M43=62%,J43*K43*L43*F!$B$62,IF(M43=63%,J43*K43*L43*F!$B$63,IF(M43=64%,J43*K43*L43*F!$B$64,IF(M43=65%,J43*K43*L43*F!$B$65,IF(M43=66%,J43*K43*L43*F!$B$66,IF(M43=67%,J43*K43*L43*F!$B$67,IF(M43=68%,J43*K43*L43*F!$B$68,IF(M43=69%,J43*K43*L43*F!$B$69,IF(M43=70%,J43*K43*L43*F!$B$70,IF(M43=71%,J43*K43*L43*F!$B$71,IF(M43=72%,J43*K43*L43*F!$B$72,IF(M43=73%,J43*K43*L43*F!$B$73,IF(M43=74%,J43*K43*L43*F!$B$74,IF(M43=75%,J43*K43*L43*F!$B$75,IF(M43=76%,J43*K43*L43*F!$B$76,IF(M43=77%,J43*K43*L43*F!$B$77,IF(M43=78%,J43*K43*L43*F!$B$78,IF(M43=79%,J43*K43*L43*F!$B$79,IF(M43=80%,J43*K43*L43*F!$B$80,IF(M43=81%,J43*K43*L43*F!$B$81,IF(M43=82%,J43*K43*L43*F!$B$82,IF(M43=83%,J43*K43*L43*F!$B$83,IF(M43=84%,J43*K43*L43*F!$B$84,IF(M43=85%,J43*K43*L43*F!$B$85,IF(M43=86%,J43*K43*L43*F!$B$86,IF(M43=87%,J43*K43*L43*F!$B$87,IF(M43=88%,J43*K43*L43*F!$B$88,IF(M43=89%,J43*K43*L43*F!$B$89,IF(M43=90%,J43*K43*L43*F!$B$90,IF(M43=91%,J43*K43*L43*F!$B$91,IF(M43=92%,J43*K43*L43*F!$B$92,IF(M43=93%,J43*K43*L43*F!$B$93,IF(M43=94%,J43*K43*L43*F!$B$94,IF(M43=95%,J43*K43*L43*F!$B$95,IF(M43=96%,J43*K43*L43*F!$B$96,IF(M43=97%,J43*K43*L43*F!$B$97,IF(M43=98%,J43*K43*L43*F!$B$98,IF(M43=99%,J43*K43*L43*F!$B$99,IF(M43&gt;99%,J43*K43*L43*F!$B$100,))))))))))))))))))))))))))))))))))))))))))))))))))))))))+IF(Q43&lt;30%,0,IF(Q43&lt;35%,N43*O43*P43*F!$B$33,IF(Q43&lt;40%,N43*O43*P43*F!$B$38,IF(Q43&lt;45%,N43*O43*P43*F!$B$43,IF(Q43&lt;50%,N43*O43*P43*F!$B$48,IF(Q43=50%,N43*O43*P43*F!$B$50,IF(Q43=51%,N43*O43*P43*F!$B$51,IF(Q43=52%,N43*O43*P43*F!$B$52,IF(Q43=53%,N43*O43*P43*F!$B$53,IF(Q43=54%,N43*O43*P43*F!$B$54,IF(Q43=55%,N43*O43*P43*F!$B$55,IF(Q43=56%,N43*O43*P43*F!$B$56,IF(Q43=57%,N43*O43*P43*F!$B$57,IF(Q43=58%,N43*O43*P43*F!$B$58,IF(Q43=59%,N43*O43*P43*F!$B$59,IF(Q43=60%,N43*O43*P43*F!$B$60,IF(Q43=61%,N43*O43*P43*F!$B$61,IF(Q43=62%,N43*O43*P43*F!$B$62,IF(Q43=63%,N43*O43*P43*F!$B$63,IF(Q43=64%,N43*O43*P43*F!$B$64,IF(Q43=65%,N43*O43*P43*F!$B$65,IF(Q43=66%,N43*O43*P43*F!$B$66,IF(Q43=67%,N43*O43*P43*F!$B$67,IF(Q43=68%,N43*O43*P43*F!$B$68,IF(Q43=69%,N43*O43*P43*F!$B$69,IF(Q43=70%,N43*O43*P43*F!$B$70,IF(Q43=71%,N43*O43*P43*F!$B$71,IF(Q43=72%,N43*O43*P43*F!$B$72,IF(Q43=73%,N43*O43*P43*F!$B$73,IF(Q43=74%,N43*O43*P43*F!$B$74,IF(Q43=75%,N43*O43*P43*F!$B$75,IF(Q43=76%,N43*O43*P43*F!$B$76,IF(Q43=77%,N43*O43*P43*F!$B$77,IF(Q43=78%,N43*O43*P43*F!$B$78,IF(Q43=79%,N43*O43*P43*F!$B$79,IF(Q43=80%,N43*O43*P43*F!$B$80,IF(Q43=81%,N43*O43*P43*F!$B$81,IF(Q43=82%,N43*O43*P43*F!$B$82,IF(Q43=83%,N43*O43*P43*F!$B$83,IF(Q43=84%,N43*O43*P43*F!$B$84,IF(Q43=85%,N43*O43*P43*F!$B$85,IF(Q43=86%,N43*O43*P43*F!$B$86,IF(Q43=87%,N43*O43*P43*F!$B$87,IF(Q43=88%,N43*O43*P43*F!$B$88,IF(Q43=89%,N43*O43*P43*F!$B$89,IF(Q43=90%,N43*O43*P43*F!$B$90,IF(Q43=91%,N43*O43*P43*F!$B$91,IF(Q43=92%,N43*O43*P43*F!$B$92,IF(Q43=93%,N43*O43*P43*F!$B$93,IF(Q43=94%,N43*O43*P43*F!$B$94,IF(Q43=95%,N43*O43*P43*F!$B$95,IF(Q43=96%,N43*O43*P43*F!$B$96,IF(Q43=97%,N43*O43*P43*F!$B$97,IF(Q43=98%,N43*O43*P43*F!$B$98,IF(Q43=99%,N43*O43*P43*F!$B$99,IF(Q43&gt;99%,N43*O43*P43*F!$B$100,))))))))))))))))))))))))))))))))))))))))))))))))))))))))+IF(U43&lt;30%,0,IF(U43&lt;35%,R43*S43*T43*F!$B$33,IF(U43&lt;40%,R43*S43*T43*F!$B$38,IF(U43&lt;45%,R43*S43*T43*F!$B$43,IF(U43&lt;50%,R43*S43*T43*F!$B$48,IF(U43=50%,R43*S43*T43*F!$B$50,IF(U43=51%,R43*S43*T43*F!$B$51,IF(U43=52%,R43*S43*T43*F!$B$52,IF(U43=53%,R43*S43*T43*F!$B$53,IF(U43=54%,R43*S43*T43*F!$B$54,IF(U43=55%,R43*S43*T43*F!$B$55,IF(U43=56%,R43*S43*T43*F!$B$56,IF(U43=57%,R43*S43*T43*F!$B$57,IF(U43=58%,R43*S43*T43*F!$B$58,IF(U43=59%,R43*S43*T43*F!$B$59,IF(U43=60%,R43*S43*T43*F!$B$60,IF(U43=61%,R43*S43*T43*F!$B$61,IF(U43=62%,R43*S43*T43*F!$B$62,IF(U43=63%,R43*S43*T43*F!$B$63,IF(U43=64%,R43*S43*T43*F!$B$64,IF(U43=65%,R43*S43*T43*F!$B$65,IF(U43=66%,R43*S43*T43*F!$B$66,IF(U43=67%,R43*S43*T43*F!$B$67,IF(U43=68%,R43*S43*T43*F!$B$68,IF(U43=69%,R43*S43*T43*F!$B$69,IF(U43=70%,R43*S43*T43*F!$B$70,IF(U43=71%,R43*S43*T43*F!$B$71,IF(U43=72%,R43*S43*T43*F!$B$72,IF(U43=73%,R43*S43*T43*F!$B$73,IF(U43=74%,R43*S43*T43*F!$B$74,IF(U43=75%,R43*S43*T43*F!$B$75,IF(U43=76%,R43*S43*T43*F!$B$76,IF(U43=77%,R43*S43*T43*F!$B$77,IF(U43=78%,R43*S43*T43*F!$B$78,IF(U43=79%,R43*S43*T43*F!$B$79,IF(U43=80%,R43*S43*T43*F!$B$80,IF(U43=81%,R43*S43*T43*F!$B$81,IF(U43=82%,R43*S43*T43*F!$B$82,IF(U43=83%,R43*S43*T43*F!$B$83,IF(U43=84%,R43*S43*T43*F!$B$84,IF(U43=85%,R43*S43*T43*F!$B$85,IF(U43=86%,R43*S43*T43*F!$B$86,IF(U43=87%,R43*S43*T43*F!$B$87,IF(U43=88%,R43*S43*T43*F!$B$88,IF(U43=89%,R43*S43*T43*F!$B$89,IF(U43=90%,R43*S43*T43*F!$B$90,IF(U43=91%,R43*S43*T43*F!$B$91,IF(U43=92%,R43*S43*T43*F!$B$92,IF(U43=93%,R43*S43*T43*F!$B$93,IF(U43=94%,R43*S43*T43*F!$B$94,IF(U43=95%,R43*S43*T43*F!$B$95,IF(U43=96%,R43*S43*T43*F!$B$96,IF(U43=97%,R43*S43*T43*F!$B$97,IF(U43=98%,R43*S43*T43*F!$B$98,IF(U43=99%,R43*S43*T43*F!$B$99,IF(U43&gt;99%,R43*S43*T43*F!$B$100)))))))))))))))))))))))))))))))))))))))))))))))))))))))))*IF(ISNUMBER(E43),E43,1)*IF(ISNUMBER(D43),D43,1)</f>
        <v>685.31999999999994</v>
      </c>
      <c r="AA43" s="62">
        <f t="shared" si="43"/>
        <v>39</v>
      </c>
      <c r="AB43" s="63">
        <f t="shared" si="44"/>
        <v>9.3000000000000007</v>
      </c>
      <c r="AF43" s="127"/>
      <c r="AG43" s="23"/>
      <c r="AH43" s="149"/>
      <c r="AI43" s="23"/>
      <c r="AJ43" s="23"/>
      <c r="AK43" s="87"/>
      <c r="AL43" s="87"/>
      <c r="AM43" s="87"/>
      <c r="AN43" s="107"/>
      <c r="AO43" s="107"/>
      <c r="AP43" s="107"/>
      <c r="AQ43" s="23"/>
      <c r="AR43" s="23"/>
      <c r="AS43" s="23"/>
      <c r="AT43" s="23"/>
    </row>
    <row r="44" spans="1:49" x14ac:dyDescent="0.25">
      <c r="A44" s="325"/>
      <c r="B44" s="165" t="str">
        <f t="shared" si="45"/>
        <v/>
      </c>
      <c r="C44" s="166" t="str">
        <f t="shared" si="45"/>
        <v/>
      </c>
      <c r="D44" s="167">
        <f t="shared" si="46"/>
        <v>0</v>
      </c>
      <c r="E44" s="168" t="str">
        <f t="shared" si="45"/>
        <v/>
      </c>
      <c r="F44" s="304"/>
      <c r="G44" s="173"/>
      <c r="H44" s="173"/>
      <c r="I44" s="174">
        <f t="shared" ref="I44:I45" si="50">IFERROR(ROUND(F44/$Y44,2),)</f>
        <v>0</v>
      </c>
      <c r="J44" s="304"/>
      <c r="K44" s="173"/>
      <c r="L44" s="173"/>
      <c r="M44" s="174">
        <f t="shared" ref="M44:M45" si="51">IFERROR(ROUND(J44/$Y44,2),)</f>
        <v>0</v>
      </c>
      <c r="N44" s="304"/>
      <c r="O44" s="173"/>
      <c r="P44" s="173"/>
      <c r="Q44" s="174">
        <f t="shared" ref="Q44:Q45" si="52">IFERROR(ROUND(N44/$Y44,2),)</f>
        <v>0</v>
      </c>
      <c r="R44" s="304"/>
      <c r="S44" s="173"/>
      <c r="T44" s="173"/>
      <c r="U44" s="175">
        <f t="shared" ref="U44:U45" si="53">IFERROR(ROUND(R44/$Y44,2),)</f>
        <v>0</v>
      </c>
      <c r="V44" s="66">
        <f t="shared" si="42"/>
        <v>0</v>
      </c>
      <c r="W44" s="67">
        <f t="shared" si="47"/>
        <v>0</v>
      </c>
      <c r="X44" s="72">
        <f t="shared" ref="X44:X45" si="54">ROUND(IFERROR((W44/(Y44*IF(ISNUMBER(E44),E44,1))),0),2)</f>
        <v>0</v>
      </c>
      <c r="Y44" s="203" t="str">
        <f t="shared" si="49"/>
        <v/>
      </c>
      <c r="Z44" s="18">
        <f>(IF(I44&lt;30%,0,IF(I44&lt;35%,F44*G44*H44*F!$B$33,IF(I44&lt;40%,F44*G44*H44*F!$B$38,IF(I44&lt;45%,F44*G44*H44*F!$B$43,IF(I44&lt;50%,F44*G44*H44*F!$B$48,IF(I44=50%,F44*G44*H44*F!$B$50,IF(I44=51%,F44*G44*H44*F!$B$51,IF(I44=52%,F44*G44*H44*F!$B$52,IF(I44=53%,F44*G44*H44*F!$B$53,IF(I44=54%,F44*G44*H44*F!$B$54,IF(I44=55%,F44*G44*H44*F!$B$55,IF(I44=56%,F44*G44*H44*F!$B$56,IF(I44=57%,F44*G44*H44*F!$B$57,IF(I44=58%,F44*G44*H44*F!$B$58,IF(I44=59%,F44*G44*H44*F!$B$59,IF(I44=60%,F44*G44*H44*F!$B$60,IF(I44=61%,F44*G44*H44*F!$B$61,IF(I44=62%,F44*G44*H44*F!$B$62,IF(I44=63%,F44*G44*H44*F!$B$63,IF(I44=64%,F44*G44*H44*F!$B$64,IF(I44=65%,F44*G44*H44*F!$B$65,IF(I44=66%,F44*G44*H44*F!$B$66,IF(I44=67%,F44*G44*H44*F!$B$67,IF(I44=68%,F44*G44*H44*F!$B$68,IF(I44=69%,F44*G44*H44*F!$B$69,IF(I44=70%,F44*G44*H44*F!$B$70,IF(I44=71%,F44*G44*H44*F!$B$71,IF(I44=72%,F44*G44*H44*F!$B$72,IF(I44=73%,F44*G44*H44*F!$B$73,IF(I44=74%,F44*G44*H44*F!$B$74,IF(I44=75%,F44*G44*H44*F!$B$75,IF(I44=76%,F44*G44*H44*F!$B$76,IF(I44=77%,F44*G44*H44*F!$B$77,IF(I44=78%,F44*G44*H44*F!$B$78,IF(I44=79%,F44*G44*H44*F!$B$79,IF(I44=80%,F44*G44*H44*F!$B$80,IF(I44=81%,F44*G44*H44*F!$B$81,IF(I44=82%,F44*G44*H44*F!$B$82,IF(I44=83%,F44*G44*H44*F!$B$83,IF(I44=84%,F44*G44*H44*F!$B$84,IF(I44=85%,F44*G44*H44*F!$B$85,IF(I44=86%,F44*G44*H44*F!$B$86,IF(I44=87%,F44*G44*H44*F!$B$87,IF(I44=88%,F44*G44*H44*F!$B$88,IF(I44=89%,F44*G44*H44*F!$B$89,IF(I44=90%,F44*G44*H44*F!$B$90,IF(I44=91%,F44*G44*H44*F!$B$91,IF(I44=92%,F44*G44*H44*F!$B$92,IF(I44=93%,F44*G44*H44*F!$B$93,IF(I44=94%,F44*G44*H44*F!$B$94,IF(I44=95%,F44*G44*H44*F!$B$95,IF(I44=96%,F44*G44*H44*F!$B$96,IF(I44=97%,F44*G44*H44*F!$B$97,IF(I44=98%,F44*G44*H44*F!$B$98,IF(I44=99%,F44*G44*H44*F!$B$99,IF(I44&gt;99%,F44*G44*H44*F!$B$100,))))))))))))))))))))))))))))))))))))))))))))))))))))))))+IF(M44&lt;30%,0,IF(M44&lt;35%,J44*K44*L44*F!$B$33,IF(M44&lt;40%,J44*K44*L44*F!$B$38,IF(M44&lt;45%,J44*K44*L44*F!$B$43,IF(M44&lt;50%,J44*K44*L44*F!$B$48,IF(M44=50%,J44*K44*L44*F!$B$50,IF(M44=51%,J44*K44*L44*F!$B$51,IF(M44=52%,J44*K44*L44*F!$B$52,IF(M44=53%,J44*K44*L44*F!$B$53,IF(M44=54%,J44*K44*L44*F!$B$54,IF(M44=55%,J44*K44*L44*F!$B$55,IF(M44=56%,J44*K44*L44*F!$B$56,IF(M44=57%,J44*K44*L44*F!$B$57,IF(M44=58%,J44*K44*L44*F!$B$58,IF(M44=59%,J44*K44*L44*F!$B$59,IF(M44=60%,J44*K44*L44*F!$B$60,IF(M44=61%,J44*K44*L44*F!$B$61,IF(M44=62%,J44*K44*L44*F!$B$62,IF(M44=63%,J44*K44*L44*F!$B$63,IF(M44=64%,J44*K44*L44*F!$B$64,IF(M44=65%,J44*K44*L44*F!$B$65,IF(M44=66%,J44*K44*L44*F!$B$66,IF(M44=67%,J44*K44*L44*F!$B$67,IF(M44=68%,J44*K44*L44*F!$B$68,IF(M44=69%,J44*K44*L44*F!$B$69,IF(M44=70%,J44*K44*L44*F!$B$70,IF(M44=71%,J44*K44*L44*F!$B$71,IF(M44=72%,J44*K44*L44*F!$B$72,IF(M44=73%,J44*K44*L44*F!$B$73,IF(M44=74%,J44*K44*L44*F!$B$74,IF(M44=75%,J44*K44*L44*F!$B$75,IF(M44=76%,J44*K44*L44*F!$B$76,IF(M44=77%,J44*K44*L44*F!$B$77,IF(M44=78%,J44*K44*L44*F!$B$78,IF(M44=79%,J44*K44*L44*F!$B$79,IF(M44=80%,J44*K44*L44*F!$B$80,IF(M44=81%,J44*K44*L44*F!$B$81,IF(M44=82%,J44*K44*L44*F!$B$82,IF(M44=83%,J44*K44*L44*F!$B$83,IF(M44=84%,J44*K44*L44*F!$B$84,IF(M44=85%,J44*K44*L44*F!$B$85,IF(M44=86%,J44*K44*L44*F!$B$86,IF(M44=87%,J44*K44*L44*F!$B$87,IF(M44=88%,J44*K44*L44*F!$B$88,IF(M44=89%,J44*K44*L44*F!$B$89,IF(M44=90%,J44*K44*L44*F!$B$90,IF(M44=91%,J44*K44*L44*F!$B$91,IF(M44=92%,J44*K44*L44*F!$B$92,IF(M44=93%,J44*K44*L44*F!$B$93,IF(M44=94%,J44*K44*L44*F!$B$94,IF(M44=95%,J44*K44*L44*F!$B$95,IF(M44=96%,J44*K44*L44*F!$B$96,IF(M44=97%,J44*K44*L44*F!$B$97,IF(M44=98%,J44*K44*L44*F!$B$98,IF(M44=99%,J44*K44*L44*F!$B$99,IF(M44&gt;99%,J44*K44*L44*F!$B$100,))))))))))))))))))))))))))))))))))))))))))))))))))))))))+IF(Q44&lt;30%,0,IF(Q44&lt;35%,N44*O44*P44*F!$B$33,IF(Q44&lt;40%,N44*O44*P44*F!$B$38,IF(Q44&lt;45%,N44*O44*P44*F!$B$43,IF(Q44&lt;50%,N44*O44*P44*F!$B$48,IF(Q44=50%,N44*O44*P44*F!$B$50,IF(Q44=51%,N44*O44*P44*F!$B$51,IF(Q44=52%,N44*O44*P44*F!$B$52,IF(Q44=53%,N44*O44*P44*F!$B$53,IF(Q44=54%,N44*O44*P44*F!$B$54,IF(Q44=55%,N44*O44*P44*F!$B$55,IF(Q44=56%,N44*O44*P44*F!$B$56,IF(Q44=57%,N44*O44*P44*F!$B$57,IF(Q44=58%,N44*O44*P44*F!$B$58,IF(Q44=59%,N44*O44*P44*F!$B$59,IF(Q44=60%,N44*O44*P44*F!$B$60,IF(Q44=61%,N44*O44*P44*F!$B$61,IF(Q44=62%,N44*O44*P44*F!$B$62,IF(Q44=63%,N44*O44*P44*F!$B$63,IF(Q44=64%,N44*O44*P44*F!$B$64,IF(Q44=65%,N44*O44*P44*F!$B$65,IF(Q44=66%,N44*O44*P44*F!$B$66,IF(Q44=67%,N44*O44*P44*F!$B$67,IF(Q44=68%,N44*O44*P44*F!$B$68,IF(Q44=69%,N44*O44*P44*F!$B$69,IF(Q44=70%,N44*O44*P44*F!$B$70,IF(Q44=71%,N44*O44*P44*F!$B$71,IF(Q44=72%,N44*O44*P44*F!$B$72,IF(Q44=73%,N44*O44*P44*F!$B$73,IF(Q44=74%,N44*O44*P44*F!$B$74,IF(Q44=75%,N44*O44*P44*F!$B$75,IF(Q44=76%,N44*O44*P44*F!$B$76,IF(Q44=77%,N44*O44*P44*F!$B$77,IF(Q44=78%,N44*O44*P44*F!$B$78,IF(Q44=79%,N44*O44*P44*F!$B$79,IF(Q44=80%,N44*O44*P44*F!$B$80,IF(Q44=81%,N44*O44*P44*F!$B$81,IF(Q44=82%,N44*O44*P44*F!$B$82,IF(Q44=83%,N44*O44*P44*F!$B$83,IF(Q44=84%,N44*O44*P44*F!$B$84,IF(Q44=85%,N44*O44*P44*F!$B$85,IF(Q44=86%,N44*O44*P44*F!$B$86,IF(Q44=87%,N44*O44*P44*F!$B$87,IF(Q44=88%,N44*O44*P44*F!$B$88,IF(Q44=89%,N44*O44*P44*F!$B$89,IF(Q44=90%,N44*O44*P44*F!$B$90,IF(Q44=91%,N44*O44*P44*F!$B$91,IF(Q44=92%,N44*O44*P44*F!$B$92,IF(Q44=93%,N44*O44*P44*F!$B$93,IF(Q44=94%,N44*O44*P44*F!$B$94,IF(Q44=95%,N44*O44*P44*F!$B$95,IF(Q44=96%,N44*O44*P44*F!$B$96,IF(Q44=97%,N44*O44*P44*F!$B$97,IF(Q44=98%,N44*O44*P44*F!$B$98,IF(Q44=99%,N44*O44*P44*F!$B$99,IF(Q44&gt;99%,N44*O44*P44*F!$B$100,))))))))))))))))))))))))))))))))))))))))))))))))))))))))+IF(U44&lt;30%,0,IF(U44&lt;35%,R44*S44*T44*F!$B$33,IF(U44&lt;40%,R44*S44*T44*F!$B$38,IF(U44&lt;45%,R44*S44*T44*F!$B$43,IF(U44&lt;50%,R44*S44*T44*F!$B$48,IF(U44=50%,R44*S44*T44*F!$B$50,IF(U44=51%,R44*S44*T44*F!$B$51,IF(U44=52%,R44*S44*T44*F!$B$52,IF(U44=53%,R44*S44*T44*F!$B$53,IF(U44=54%,R44*S44*T44*F!$B$54,IF(U44=55%,R44*S44*T44*F!$B$55,IF(U44=56%,R44*S44*T44*F!$B$56,IF(U44=57%,R44*S44*T44*F!$B$57,IF(U44=58%,R44*S44*T44*F!$B$58,IF(U44=59%,R44*S44*T44*F!$B$59,IF(U44=60%,R44*S44*T44*F!$B$60,IF(U44=61%,R44*S44*T44*F!$B$61,IF(U44=62%,R44*S44*T44*F!$B$62,IF(U44=63%,R44*S44*T44*F!$B$63,IF(U44=64%,R44*S44*T44*F!$B$64,IF(U44=65%,R44*S44*T44*F!$B$65,IF(U44=66%,R44*S44*T44*F!$B$66,IF(U44=67%,R44*S44*T44*F!$B$67,IF(U44=68%,R44*S44*T44*F!$B$68,IF(U44=69%,R44*S44*T44*F!$B$69,IF(U44=70%,R44*S44*T44*F!$B$70,IF(U44=71%,R44*S44*T44*F!$B$71,IF(U44=72%,R44*S44*T44*F!$B$72,IF(U44=73%,R44*S44*T44*F!$B$73,IF(U44=74%,R44*S44*T44*F!$B$74,IF(U44=75%,R44*S44*T44*F!$B$75,IF(U44=76%,R44*S44*T44*F!$B$76,IF(U44=77%,R44*S44*T44*F!$B$77,IF(U44=78%,R44*S44*T44*F!$B$78,IF(U44=79%,R44*S44*T44*F!$B$79,IF(U44=80%,R44*S44*T44*F!$B$80,IF(U44=81%,R44*S44*T44*F!$B$81,IF(U44=82%,R44*S44*T44*F!$B$82,IF(U44=83%,R44*S44*T44*F!$B$83,IF(U44=84%,R44*S44*T44*F!$B$84,IF(U44=85%,R44*S44*T44*F!$B$85,IF(U44=86%,R44*S44*T44*F!$B$86,IF(U44=87%,R44*S44*T44*F!$B$87,IF(U44=88%,R44*S44*T44*F!$B$88,IF(U44=89%,R44*S44*T44*F!$B$89,IF(U44=90%,R44*S44*T44*F!$B$90,IF(U44=91%,R44*S44*T44*F!$B$91,IF(U44=92%,R44*S44*T44*F!$B$92,IF(U44=93%,R44*S44*T44*F!$B$93,IF(U44=94%,R44*S44*T44*F!$B$94,IF(U44=95%,R44*S44*T44*F!$B$95,IF(U44=96%,R44*S44*T44*F!$B$96,IF(U44=97%,R44*S44*T44*F!$B$97,IF(U44=98%,R44*S44*T44*F!$B$98,IF(U44=99%,R44*S44*T44*F!$B$99,IF(U44&gt;99%,R44*S44*T44*F!$B$100)))))))))))))))))))))))))))))))))))))))))))))))))))))))))*IF(ISNUMBER(E44),E44,1)*IF(ISNUMBER(D44),D44,1)</f>
        <v>0</v>
      </c>
      <c r="AA44" s="69">
        <f t="shared" si="43"/>
        <v>0</v>
      </c>
      <c r="AB44" s="70">
        <f t="shared" si="44"/>
        <v>0</v>
      </c>
      <c r="AF44" s="127"/>
      <c r="AG44" s="23"/>
      <c r="AH44" s="54"/>
      <c r="AI44" s="23"/>
      <c r="AJ44" s="23"/>
      <c r="AK44" s="87"/>
      <c r="AL44" s="87"/>
      <c r="AM44" s="87"/>
      <c r="AN44" s="107"/>
      <c r="AO44" s="107"/>
      <c r="AP44" s="107"/>
      <c r="AQ44" s="23"/>
      <c r="AR44" s="23"/>
      <c r="AS44" s="23"/>
      <c r="AT44" s="23"/>
    </row>
    <row r="45" spans="1:49" x14ac:dyDescent="0.25">
      <c r="A45" s="325"/>
      <c r="B45" s="165" t="str">
        <f t="shared" si="45"/>
        <v/>
      </c>
      <c r="C45" s="176" t="str">
        <f t="shared" si="45"/>
        <v/>
      </c>
      <c r="D45" s="167">
        <f t="shared" si="46"/>
        <v>0</v>
      </c>
      <c r="E45" s="177" t="str">
        <f t="shared" si="45"/>
        <v/>
      </c>
      <c r="F45" s="303"/>
      <c r="G45" s="170"/>
      <c r="H45" s="170"/>
      <c r="I45" s="171">
        <f t="shared" si="50"/>
        <v>0</v>
      </c>
      <c r="J45" s="303"/>
      <c r="K45" s="170"/>
      <c r="L45" s="170"/>
      <c r="M45" s="171">
        <f t="shared" si="51"/>
        <v>0</v>
      </c>
      <c r="N45" s="303"/>
      <c r="O45" s="170"/>
      <c r="P45" s="170"/>
      <c r="Q45" s="171">
        <f t="shared" si="52"/>
        <v>0</v>
      </c>
      <c r="R45" s="303"/>
      <c r="S45" s="170"/>
      <c r="T45" s="170"/>
      <c r="U45" s="172">
        <f t="shared" si="53"/>
        <v>0</v>
      </c>
      <c r="V45" s="59">
        <f t="shared" si="42"/>
        <v>0</v>
      </c>
      <c r="W45" s="60">
        <f>IFERROR((IF(ISNUMBER(F45),F45,1)*G45*H45+IF(ISNUMBER(J45),J45,1)*K45*L45+IF(ISNUMBER(N45),N45,1)*O45*P45+IF(ISNUMBER(R45),R45,1)*S45*T45)*IF(ISNUMBER(E45),E45,1)/(G45*H45+K45*L45+O45*P45+S45*T45),0)</f>
        <v>0</v>
      </c>
      <c r="X45" s="61">
        <f t="shared" si="54"/>
        <v>0</v>
      </c>
      <c r="Y45" s="203" t="str">
        <f t="shared" si="49"/>
        <v/>
      </c>
      <c r="Z45" s="17">
        <f>(IF(I45&lt;30%,0,IF(I45&lt;35%,F45*G45*H45*F!$B$33,IF(I45&lt;40%,F45*G45*H45*F!$B$38,IF(I45&lt;45%,F45*G45*H45*F!$B$43,IF(I45&lt;50%,F45*G45*H45*F!$B$48,IF(I45=50%,F45*G45*H45*F!$B$50,IF(I45=51%,F45*G45*H45*F!$B$51,IF(I45=52%,F45*G45*H45*F!$B$52,IF(I45=53%,F45*G45*H45*F!$B$53,IF(I45=54%,F45*G45*H45*F!$B$54,IF(I45=55%,F45*G45*H45*F!$B$55,IF(I45=56%,F45*G45*H45*F!$B$56,IF(I45=57%,F45*G45*H45*F!$B$57,IF(I45=58%,F45*G45*H45*F!$B$58,IF(I45=59%,F45*G45*H45*F!$B$59,IF(I45=60%,F45*G45*H45*F!$B$60,IF(I45=61%,F45*G45*H45*F!$B$61,IF(I45=62%,F45*G45*H45*F!$B$62,IF(I45=63%,F45*G45*H45*F!$B$63,IF(I45=64%,F45*G45*H45*F!$B$64,IF(I45=65%,F45*G45*H45*F!$B$65,IF(I45=66%,F45*G45*H45*F!$B$66,IF(I45=67%,F45*G45*H45*F!$B$67,IF(I45=68%,F45*G45*H45*F!$B$68,IF(I45=69%,F45*G45*H45*F!$B$69,IF(I45=70%,F45*G45*H45*F!$B$70,IF(I45=71%,F45*G45*H45*F!$B$71,IF(I45=72%,F45*G45*H45*F!$B$72,IF(I45=73%,F45*G45*H45*F!$B$73,IF(I45=74%,F45*G45*H45*F!$B$74,IF(I45=75%,F45*G45*H45*F!$B$75,IF(I45=76%,F45*G45*H45*F!$B$76,IF(I45=77%,F45*G45*H45*F!$B$77,IF(I45=78%,F45*G45*H45*F!$B$78,IF(I45=79%,F45*G45*H45*F!$B$79,IF(I45=80%,F45*G45*H45*F!$B$80,IF(I45=81%,F45*G45*H45*F!$B$81,IF(I45=82%,F45*G45*H45*F!$B$82,IF(I45=83%,F45*G45*H45*F!$B$83,IF(I45=84%,F45*G45*H45*F!$B$84,IF(I45=85%,F45*G45*H45*F!$B$85,IF(I45=86%,F45*G45*H45*F!$B$86,IF(I45=87%,F45*G45*H45*F!$B$87,IF(I45=88%,F45*G45*H45*F!$B$88,IF(I45=89%,F45*G45*H45*F!$B$89,IF(I45=90%,F45*G45*H45*F!$B$90,IF(I45=91%,F45*G45*H45*F!$B$91,IF(I45=92%,F45*G45*H45*F!$B$92,IF(I45=93%,F45*G45*H45*F!$B$93,IF(I45=94%,F45*G45*H45*F!$B$94,IF(I45=95%,F45*G45*H45*F!$B$95,IF(I45=96%,F45*G45*H45*F!$B$96,IF(I45=97%,F45*G45*H45*F!$B$97,IF(I45=98%,F45*G45*H45*F!$B$98,IF(I45=99%,F45*G45*H45*F!$B$99,IF(I45&gt;99%,F45*G45*H45*F!$B$100,))))))))))))))))))))))))))))))))))))))))))))))))))))))))+IF(M45&lt;30%,0,IF(M45&lt;35%,J45*K45*L45*F!$B$33,IF(M45&lt;40%,J45*K45*L45*F!$B$38,IF(M45&lt;45%,J45*K45*L45*F!$B$43,IF(M45&lt;50%,J45*K45*L45*F!$B$48,IF(M45=50%,J45*K45*L45*F!$B$50,IF(M45=51%,J45*K45*L45*F!$B$51,IF(M45=52%,J45*K45*L45*F!$B$52,IF(M45=53%,J45*K45*L45*F!$B$53,IF(M45=54%,J45*K45*L45*F!$B$54,IF(M45=55%,J45*K45*L45*F!$B$55,IF(M45=56%,J45*K45*L45*F!$B$56,IF(M45=57%,J45*K45*L45*F!$B$57,IF(M45=58%,J45*K45*L45*F!$B$58,IF(M45=59%,J45*K45*L45*F!$B$59,IF(M45=60%,J45*K45*L45*F!$B$60,IF(M45=61%,J45*K45*L45*F!$B$61,IF(M45=62%,J45*K45*L45*F!$B$62,IF(M45=63%,J45*K45*L45*F!$B$63,IF(M45=64%,J45*K45*L45*F!$B$64,IF(M45=65%,J45*K45*L45*F!$B$65,IF(M45=66%,J45*K45*L45*F!$B$66,IF(M45=67%,J45*K45*L45*F!$B$67,IF(M45=68%,J45*K45*L45*F!$B$68,IF(M45=69%,J45*K45*L45*F!$B$69,IF(M45=70%,J45*K45*L45*F!$B$70,IF(M45=71%,J45*K45*L45*F!$B$71,IF(M45=72%,J45*K45*L45*F!$B$72,IF(M45=73%,J45*K45*L45*F!$B$73,IF(M45=74%,J45*K45*L45*F!$B$74,IF(M45=75%,J45*K45*L45*F!$B$75,IF(M45=76%,J45*K45*L45*F!$B$76,IF(M45=77%,J45*K45*L45*F!$B$77,IF(M45=78%,J45*K45*L45*F!$B$78,IF(M45=79%,J45*K45*L45*F!$B$79,IF(M45=80%,J45*K45*L45*F!$B$80,IF(M45=81%,J45*K45*L45*F!$B$81,IF(M45=82%,J45*K45*L45*F!$B$82,IF(M45=83%,J45*K45*L45*F!$B$83,IF(M45=84%,J45*K45*L45*F!$B$84,IF(M45=85%,J45*K45*L45*F!$B$85,IF(M45=86%,J45*K45*L45*F!$B$86,IF(M45=87%,J45*K45*L45*F!$B$87,IF(M45=88%,J45*K45*L45*F!$B$88,IF(M45=89%,J45*K45*L45*F!$B$89,IF(M45=90%,J45*K45*L45*F!$B$90,IF(M45=91%,J45*K45*L45*F!$B$91,IF(M45=92%,J45*K45*L45*F!$B$92,IF(M45=93%,J45*K45*L45*F!$B$93,IF(M45=94%,J45*K45*L45*F!$B$94,IF(M45=95%,J45*K45*L45*F!$B$95,IF(M45=96%,J45*K45*L45*F!$B$96,IF(M45=97%,J45*K45*L45*F!$B$97,IF(M45=98%,J45*K45*L45*F!$B$98,IF(M45=99%,J45*K45*L45*F!$B$99,IF(M45&gt;99%,J45*K45*L45*F!$B$100,))))))))))))))))))))))))))))))))))))))))))))))))))))))))+IF(Q45&lt;30%,0,IF(Q45&lt;35%,N45*O45*P45*F!$B$33,IF(Q45&lt;40%,N45*O45*P45*F!$B$38,IF(Q45&lt;45%,N45*O45*P45*F!$B$43,IF(Q45&lt;50%,N45*O45*P45*F!$B$48,IF(Q45=50%,N45*O45*P45*F!$B$50,IF(Q45=51%,N45*O45*P45*F!$B$51,IF(Q45=52%,N45*O45*P45*F!$B$52,IF(Q45=53%,N45*O45*P45*F!$B$53,IF(Q45=54%,N45*O45*P45*F!$B$54,IF(Q45=55%,N45*O45*P45*F!$B$55,IF(Q45=56%,N45*O45*P45*F!$B$56,IF(Q45=57%,N45*O45*P45*F!$B$57,IF(Q45=58%,N45*O45*P45*F!$B$58,IF(Q45=59%,N45*O45*P45*F!$B$59,IF(Q45=60%,N45*O45*P45*F!$B$60,IF(Q45=61%,N45*O45*P45*F!$B$61,IF(Q45=62%,N45*O45*P45*F!$B$62,IF(Q45=63%,N45*O45*P45*F!$B$63,IF(Q45=64%,N45*O45*P45*F!$B$64,IF(Q45=65%,N45*O45*P45*F!$B$65,IF(Q45=66%,N45*O45*P45*F!$B$66,IF(Q45=67%,N45*O45*P45*F!$B$67,IF(Q45=68%,N45*O45*P45*F!$B$68,IF(Q45=69%,N45*O45*P45*F!$B$69,IF(Q45=70%,N45*O45*P45*F!$B$70,IF(Q45=71%,N45*O45*P45*F!$B$71,IF(Q45=72%,N45*O45*P45*F!$B$72,IF(Q45=73%,N45*O45*P45*F!$B$73,IF(Q45=74%,N45*O45*P45*F!$B$74,IF(Q45=75%,N45*O45*P45*F!$B$75,IF(Q45=76%,N45*O45*P45*F!$B$76,IF(Q45=77%,N45*O45*P45*F!$B$77,IF(Q45=78%,N45*O45*P45*F!$B$78,IF(Q45=79%,N45*O45*P45*F!$B$79,IF(Q45=80%,N45*O45*P45*F!$B$80,IF(Q45=81%,N45*O45*P45*F!$B$81,IF(Q45=82%,N45*O45*P45*F!$B$82,IF(Q45=83%,N45*O45*P45*F!$B$83,IF(Q45=84%,N45*O45*P45*F!$B$84,IF(Q45=85%,N45*O45*P45*F!$B$85,IF(Q45=86%,N45*O45*P45*F!$B$86,IF(Q45=87%,N45*O45*P45*F!$B$87,IF(Q45=88%,N45*O45*P45*F!$B$88,IF(Q45=89%,N45*O45*P45*F!$B$89,IF(Q45=90%,N45*O45*P45*F!$B$90,IF(Q45=91%,N45*O45*P45*F!$B$91,IF(Q45=92%,N45*O45*P45*F!$B$92,IF(Q45=93%,N45*O45*P45*F!$B$93,IF(Q45=94%,N45*O45*P45*F!$B$94,IF(Q45=95%,N45*O45*P45*F!$B$95,IF(Q45=96%,N45*O45*P45*F!$B$96,IF(Q45=97%,N45*O45*P45*F!$B$97,IF(Q45=98%,N45*O45*P45*F!$B$98,IF(Q45=99%,N45*O45*P45*F!$B$99,IF(Q45&gt;99%,N45*O45*P45*F!$B$100,))))))))))))))))))))))))))))))))))))))))))))))))))))))))+IF(U45&lt;30%,0,IF(U45&lt;35%,R45*S45*T45*F!$B$33,IF(U45&lt;40%,R45*S45*T45*F!$B$38,IF(U45&lt;45%,R45*S45*T45*F!$B$43,IF(U45&lt;50%,R45*S45*T45*F!$B$48,IF(U45=50%,R45*S45*T45*F!$B$50,IF(U45=51%,R45*S45*T45*F!$B$51,IF(U45=52%,R45*S45*T45*F!$B$52,IF(U45=53%,R45*S45*T45*F!$B$53,IF(U45=54%,R45*S45*T45*F!$B$54,IF(U45=55%,R45*S45*T45*F!$B$55,IF(U45=56%,R45*S45*T45*F!$B$56,IF(U45=57%,R45*S45*T45*F!$B$57,IF(U45=58%,R45*S45*T45*F!$B$58,IF(U45=59%,R45*S45*T45*F!$B$59,IF(U45=60%,R45*S45*T45*F!$B$60,IF(U45=61%,R45*S45*T45*F!$B$61,IF(U45=62%,R45*S45*T45*F!$B$62,IF(U45=63%,R45*S45*T45*F!$B$63,IF(U45=64%,R45*S45*T45*F!$B$64,IF(U45=65%,R45*S45*T45*F!$B$65,IF(U45=66%,R45*S45*T45*F!$B$66,IF(U45=67%,R45*S45*T45*F!$B$67,IF(U45=68%,R45*S45*T45*F!$B$68,IF(U45=69%,R45*S45*T45*F!$B$69,IF(U45=70%,R45*S45*T45*F!$B$70,IF(U45=71%,R45*S45*T45*F!$B$71,IF(U45=72%,R45*S45*T45*F!$B$72,IF(U45=73%,R45*S45*T45*F!$B$73,IF(U45=74%,R45*S45*T45*F!$B$74,IF(U45=75%,R45*S45*T45*F!$B$75,IF(U45=76%,R45*S45*T45*F!$B$76,IF(U45=77%,R45*S45*T45*F!$B$77,IF(U45=78%,R45*S45*T45*F!$B$78,IF(U45=79%,R45*S45*T45*F!$B$79,IF(U45=80%,R45*S45*T45*F!$B$80,IF(U45=81%,R45*S45*T45*F!$B$81,IF(U45=82%,R45*S45*T45*F!$B$82,IF(U45=83%,R45*S45*T45*F!$B$83,IF(U45=84%,R45*S45*T45*F!$B$84,IF(U45=85%,R45*S45*T45*F!$B$85,IF(U45=86%,R45*S45*T45*F!$B$86,IF(U45=87%,R45*S45*T45*F!$B$87,IF(U45=88%,R45*S45*T45*F!$B$88,IF(U45=89%,R45*S45*T45*F!$B$89,IF(U45=90%,R45*S45*T45*F!$B$90,IF(U45=91%,R45*S45*T45*F!$B$91,IF(U45=92%,R45*S45*T45*F!$B$92,IF(U45=93%,R45*S45*T45*F!$B$93,IF(U45=94%,R45*S45*T45*F!$B$94,IF(U45=95%,R45*S45*T45*F!$B$95,IF(U45=96%,R45*S45*T45*F!$B$96,IF(U45=97%,R45*S45*T45*F!$B$97,IF(U45=98%,R45*S45*T45*F!$B$98,IF(U45=99%,R45*S45*T45*F!$B$99,IF(U45&gt;99%,R45*S45*T45*F!$B$100)))))))))))))))))))))))))))))))))))))))))))))))))))))))))*IF(ISNUMBER(E45),E45,1)*IF(ISNUMBER(D45),D45,1)</f>
        <v>0</v>
      </c>
      <c r="AA45" s="62">
        <f t="shared" si="43"/>
        <v>0</v>
      </c>
      <c r="AB45" s="63">
        <f t="shared" si="44"/>
        <v>0</v>
      </c>
      <c r="AF45" s="127"/>
      <c r="AG45" s="23"/>
      <c r="AH45" s="23"/>
      <c r="AI45" s="23"/>
      <c r="AJ45" s="23"/>
      <c r="AK45" s="87"/>
      <c r="AL45" s="87"/>
      <c r="AM45" s="87"/>
      <c r="AN45" s="107"/>
      <c r="AO45" s="107"/>
      <c r="AP45" s="107"/>
      <c r="AQ45" s="23"/>
      <c r="AR45" s="23"/>
      <c r="AS45" s="23"/>
      <c r="AT45" s="23"/>
    </row>
    <row r="46" spans="1:49" ht="15.75" thickBot="1" x14ac:dyDescent="0.3">
      <c r="A46" s="326"/>
      <c r="B46" s="216" t="str">
        <f t="shared" si="45"/>
        <v/>
      </c>
      <c r="C46" s="226" t="str">
        <f t="shared" si="45"/>
        <v/>
      </c>
      <c r="D46" s="298">
        <f>ROUND(IFERROR((D40*(G40*H40+K40*L40+O40*P40+S40*T40)+D41*(G41*H41+K41*L41+O41*P41+S41*T41)+D42*(G42*H42+K42*L42+O42*P42+S42*T42)+D43*(G43*H43+K43*L43+O43*P43+S43*T43)+D44*(G44*H44+K44*L44+O44*P44+S44*T44)+D45*(G45*H45+K45*L45+O45*P45+S45*T45))/((G40*H40+K40*L40+O40*P40+S40*T40)+(G41*H41+K41*L41+O41*P41+S41*T41)+(G42*H42+K42*L42+O42*P42+S42*T42)+(G43*H43+K43*L43+O43*P43+S43*T43)+(G44*H44+K44*L44+O44*P44+S44*T44)+(G45*H45+K45*L45+O45*P45+S45*T45)),0),2)</f>
        <v>0.89</v>
      </c>
      <c r="E46" s="220" t="str">
        <f t="shared" si="45"/>
        <v/>
      </c>
      <c r="F46" s="306"/>
      <c r="G46" s="227"/>
      <c r="H46" s="227"/>
      <c r="I46" s="221"/>
      <c r="J46" s="306"/>
      <c r="K46" s="227"/>
      <c r="L46" s="227"/>
      <c r="M46" s="221"/>
      <c r="N46" s="306"/>
      <c r="O46" s="227"/>
      <c r="P46" s="227"/>
      <c r="Q46" s="221"/>
      <c r="R46" s="306"/>
      <c r="S46" s="227"/>
      <c r="T46" s="227"/>
      <c r="U46" s="224"/>
      <c r="V46" s="79">
        <f>SUM(V40:V45)</f>
        <v>11127.5</v>
      </c>
      <c r="W46" s="21">
        <f>IFERROR(V46/AA46,0)</f>
        <v>86.93359375</v>
      </c>
      <c r="X46" s="80">
        <f>ROUND(IFERROR(((I40*G40*H40+M40*K40*L40+Q40*O40*P40+U40*S40*T40)+(I41*G41*H41+M41*K41*L41+Q41*O41*P41+U41*S41*T41)+(I42*G42*H42+M42*K42*L42+Q42*O42*P42+U42*S42*T42)+(I43*G43*H43+M43*K43*L43+Q43*O43*P43+U43*S43*T43)+(I44*G44*H44+M44*K44*L44+Q44*O44*P44+U44*S44*T44)+(I45*G45*H45+M45*K45*L45+Q45*O45*P45+U45*S45*T45))/((G40*H40+K40*L40+O40*P40+S40*T40)+(G41*H41+K41*L41+O41*P41+S41*T41)+(G42*H42+K42*L42+O42*P42+S42*T42)+(G43*H43+K43*L43+O43*P43+S43*T43)+(G44*H44+K44*L44+O44*P44+S44*T44)+(G45*H45+K45*L45+O45*P45+S45*T45)),0),3)</f>
        <v>0.503</v>
      </c>
      <c r="Y46" s="81"/>
      <c r="Z46" s="21">
        <f>SUM(Z40:Z45)</f>
        <v>6399.9699999999993</v>
      </c>
      <c r="AA46" s="82">
        <f>SUM(AA40:AA45)</f>
        <v>128</v>
      </c>
      <c r="AB46" s="83">
        <f>IF(SUM(AB40:AB45)=0,TIME(,0,),TIME(,SUM(AB40:AB45)+30,))</f>
        <v>9.3055555555555558E-2</v>
      </c>
      <c r="AF46" s="127"/>
      <c r="AG46" s="23"/>
      <c r="AH46" s="23"/>
      <c r="AI46" s="23"/>
      <c r="AJ46" s="23"/>
      <c r="AK46" s="53"/>
      <c r="AL46" s="54"/>
      <c r="AM46" s="54"/>
      <c r="AN46" s="107"/>
      <c r="AO46" s="107"/>
      <c r="AP46" s="107"/>
      <c r="AQ46" s="23"/>
      <c r="AR46" s="23"/>
      <c r="AS46" s="23"/>
      <c r="AT46" s="23"/>
    </row>
    <row r="47" spans="1:49" x14ac:dyDescent="0.25">
      <c r="A47" s="319">
        <f>A48</f>
        <v>42213</v>
      </c>
      <c r="B47" s="178" t="str">
        <f t="shared" si="45"/>
        <v>Средняя</v>
      </c>
      <c r="C47" s="179" t="str">
        <f t="shared" si="45"/>
        <v>Жим лежа</v>
      </c>
      <c r="D47" s="160">
        <f>D10</f>
        <v>1</v>
      </c>
      <c r="E47" s="180" t="str">
        <f t="shared" si="45"/>
        <v/>
      </c>
      <c r="F47" s="307">
        <f>IF(I47&lt;&gt;0,(IFERROR(IF($Y47&gt;50,MROUND($Y47*I47,2.5),IF($Y47&lt;15,MROUND($Y47*I47,0.1),MROUND($Y47*I47,1))),)),"")</f>
        <v>92.5</v>
      </c>
      <c r="G47" s="181">
        <v>4</v>
      </c>
      <c r="H47" s="181">
        <v>1</v>
      </c>
      <c r="I47" s="182">
        <v>0.45</v>
      </c>
      <c r="J47" s="307">
        <f>IF(M47&lt;&gt;0,(IFERROR(IF($Y47&gt;50,MROUND($Y47*M47,2.5),IF($Y47&lt;15,MROUND($Y47*M47,0.1),MROUND($Y47*M47,1))),)),"")</f>
        <v>112.5</v>
      </c>
      <c r="K47" s="181">
        <v>3</v>
      </c>
      <c r="L47" s="181">
        <v>1</v>
      </c>
      <c r="M47" s="182">
        <v>0.54</v>
      </c>
      <c r="N47" s="307">
        <f>IF(Q47&lt;&gt;0,(IFERROR(IF($Y47&gt;50,MROUND($Y47*Q47,2.5),IF($Y47&lt;15,MROUND($Y47*Q47,0.1),MROUND($Y47*Q47,1))),)),"")</f>
        <v>127.5</v>
      </c>
      <c r="O47" s="181">
        <v>2</v>
      </c>
      <c r="P47" s="181">
        <v>5</v>
      </c>
      <c r="Q47" s="182">
        <v>0.62</v>
      </c>
      <c r="R47" s="307" t="str">
        <f>IF(U47&lt;&gt;0,(IFERROR(IF($Y47&gt;50,MROUND($Y47*U47,2.5),IF($Y47&lt;15,MROUND($Y47*U47,0.1),MROUND($Y47*U47,1))),)),"")</f>
        <v/>
      </c>
      <c r="S47" s="181"/>
      <c r="T47" s="181"/>
      <c r="U47" s="182">
        <v>0</v>
      </c>
      <c r="V47" s="90">
        <f t="shared" ref="V47:V73" si="55">(IF(ISNUMBER(F47),F47,1)*G47*H47+IF(ISNUMBER(J47),J47,1)*K47*L47+IF(ISNUMBER(N47),N47,1)*O47*P47+IF(ISNUMBER(R47),R47,1)*S47*T47)*IF(ISNUMBER(E47),E47,1)</f>
        <v>1982.5</v>
      </c>
      <c r="W47" s="91">
        <f>IFERROR((IF(ISNUMBER(F47),F47,1)*G47*H47+IF(ISNUMBER(J47),J47,1)*K47*L47+IF(ISNUMBER(N47),N47,1)*O47*P47+IF(ISNUMBER(R47),R47,1)*S47*T47)*IF(ISNUMBER(E47),E47,1)/(G47*H47+K47*L47+O47*P47+S47*T47),0)</f>
        <v>116.61764705882354</v>
      </c>
      <c r="X47" s="92">
        <f>ROUND(IFERROR((W47/(Y47*IF(ISNUMBER(E47),E47,1))),0),2)</f>
        <v>0.56999999999999995</v>
      </c>
      <c r="Y47" s="202">
        <f t="shared" si="49"/>
        <v>206.02500000000001</v>
      </c>
      <c r="Z47" s="19">
        <f>(IF(I47&lt;30%,0,IF(I47&lt;35%,F47*G47*H47*F!$B$33,IF(I47&lt;40%,F47*G47*H47*F!$B$38,IF(I47&lt;45%,F47*G47*H47*F!$B$43,IF(I47&lt;50%,F47*G47*H47*F!$B$48,IF(I47=50%,F47*G47*H47*F!$B$50,IF(I47=51%,F47*G47*H47*F!$B$51,IF(I47=52%,F47*G47*H47*F!$B$52,IF(I47=53%,F47*G47*H47*F!$B$53,IF(I47=54%,F47*G47*H47*F!$B$54,IF(I47=55%,F47*G47*H47*F!$B$55,IF(I47=56%,F47*G47*H47*F!$B$56,IF(I47=57%,F47*G47*H47*F!$B$57,IF(I47=58%,F47*G47*H47*F!$B$58,IF(I47=59%,F47*G47*H47*F!$B$59,IF(I47=60%,F47*G47*H47*F!$B$60,IF(I47=61%,F47*G47*H47*F!$B$61,IF(I47=62%,F47*G47*H47*F!$B$62,IF(I47=63%,F47*G47*H47*F!$B$63,IF(I47=64%,F47*G47*H47*F!$B$64,IF(I47=65%,F47*G47*H47*F!$B$65,IF(I47=66%,F47*G47*H47*F!$B$66,IF(I47=67%,F47*G47*H47*F!$B$67,IF(I47=68%,F47*G47*H47*F!$B$68,IF(I47=69%,F47*G47*H47*F!$B$69,IF(I47=70%,F47*G47*H47*F!$B$70,IF(I47=71%,F47*G47*H47*F!$B$71,IF(I47=72%,F47*G47*H47*F!$B$72,IF(I47=73%,F47*G47*H47*F!$B$73,IF(I47=74%,F47*G47*H47*F!$B$74,IF(I47=75%,F47*G47*H47*F!$B$75,IF(I47=76%,F47*G47*H47*F!$B$76,IF(I47=77%,F47*G47*H47*F!$B$77,IF(I47=78%,F47*G47*H47*F!$B$78,IF(I47=79%,F47*G47*H47*F!$B$79,IF(I47=80%,F47*G47*H47*F!$B$80,IF(I47=81%,F47*G47*H47*F!$B$81,IF(I47=82%,F47*G47*H47*F!$B$82,IF(I47=83%,F47*G47*H47*F!$B$83,IF(I47=84%,F47*G47*H47*F!$B$84,IF(I47=85%,F47*G47*H47*F!$B$85,IF(I47=86%,F47*G47*H47*F!$B$86,IF(I47=87%,F47*G47*H47*F!$B$87,IF(I47=88%,F47*G47*H47*F!$B$88,IF(I47=89%,F47*G47*H47*F!$B$89,IF(I47=90%,F47*G47*H47*F!$B$90,IF(I47=91%,F47*G47*H47*F!$B$91,IF(I47=92%,F47*G47*H47*F!$B$92,IF(I47=93%,F47*G47*H47*F!$B$93,IF(I47=94%,F47*G47*H47*F!$B$94,IF(I47=95%,F47*G47*H47*F!$B$95,IF(I47=96%,F47*G47*H47*F!$B$96,IF(I47=97%,F47*G47*H47*F!$B$97,IF(I47=98%,F47*G47*H47*F!$B$98,IF(I47=99%,F47*G47*H47*F!$B$99,IF(I47&gt;99%,F47*G47*H47*F!$B$100,))))))))))))))))))))))))))))))))))))))))))))))))))))))))+IF(M47&lt;30%,0,IF(M47&lt;35%,J47*K47*L47*F!$B$33,IF(M47&lt;40%,J47*K47*L47*F!$B$38,IF(M47&lt;45%,J47*K47*L47*F!$B$43,IF(M47&lt;50%,J47*K47*L47*F!$B$48,IF(M47=50%,J47*K47*L47*F!$B$50,IF(M47=51%,J47*K47*L47*F!$B$51,IF(M47=52%,J47*K47*L47*F!$B$52,IF(M47=53%,J47*K47*L47*F!$B$53,IF(M47=54%,J47*K47*L47*F!$B$54,IF(M47=55%,J47*K47*L47*F!$B$55,IF(M47=56%,J47*K47*L47*F!$B$56,IF(M47=57%,J47*K47*L47*F!$B$57,IF(M47=58%,J47*K47*L47*F!$B$58,IF(M47=59%,J47*K47*L47*F!$B$59,IF(M47=60%,J47*K47*L47*F!$B$60,IF(M47=61%,J47*K47*L47*F!$B$61,IF(M47=62%,J47*K47*L47*F!$B$62,IF(M47=63%,J47*K47*L47*F!$B$63,IF(M47=64%,J47*K47*L47*F!$B$64,IF(M47=65%,J47*K47*L47*F!$B$65,IF(M47=66%,J47*K47*L47*F!$B$66,IF(M47=67%,J47*K47*L47*F!$B$67,IF(M47=68%,J47*K47*L47*F!$B$68,IF(M47=69%,J47*K47*L47*F!$B$69,IF(M47=70%,J47*K47*L47*F!$B$70,IF(M47=71%,J47*K47*L47*F!$B$71,IF(M47=72%,J47*K47*L47*F!$B$72,IF(M47=73%,J47*K47*L47*F!$B$73,IF(M47=74%,J47*K47*L47*F!$B$74,IF(M47=75%,J47*K47*L47*F!$B$75,IF(M47=76%,J47*K47*L47*F!$B$76,IF(M47=77%,J47*K47*L47*F!$B$77,IF(M47=78%,J47*K47*L47*F!$B$78,IF(M47=79%,J47*K47*L47*F!$B$79,IF(M47=80%,J47*K47*L47*F!$B$80,IF(M47=81%,J47*K47*L47*F!$B$81,IF(M47=82%,J47*K47*L47*F!$B$82,IF(M47=83%,J47*K47*L47*F!$B$83,IF(M47=84%,J47*K47*L47*F!$B$84,IF(M47=85%,J47*K47*L47*F!$B$85,IF(M47=86%,J47*K47*L47*F!$B$86,IF(M47=87%,J47*K47*L47*F!$B$87,IF(M47=88%,J47*K47*L47*F!$B$88,IF(M47=89%,J47*K47*L47*F!$B$89,IF(M47=90%,J47*K47*L47*F!$B$90,IF(M47=91%,J47*K47*L47*F!$B$91,IF(M47=92%,J47*K47*L47*F!$B$92,IF(M47=93%,J47*K47*L47*F!$B$93,IF(M47=94%,J47*K47*L47*F!$B$94,IF(M47=95%,J47*K47*L47*F!$B$95,IF(M47=96%,J47*K47*L47*F!$B$96,IF(M47=97%,J47*K47*L47*F!$B$97,IF(M47=98%,J47*K47*L47*F!$B$98,IF(M47=99%,J47*K47*L47*F!$B$99,IF(M47&gt;99%,J47*K47*L47*F!$B$100,))))))))))))))))))))))))))))))))))))))))))))))))))))))))+IF(Q47&lt;30%,0,IF(Q47&lt;35%,N47*O47*P47*F!$B$33,IF(Q47&lt;40%,N47*O47*P47*F!$B$38,IF(Q47&lt;45%,N47*O47*P47*F!$B$43,IF(Q47&lt;50%,N47*O47*P47*F!$B$48,IF(Q47=50%,N47*O47*P47*F!$B$50,IF(Q47=51%,N47*O47*P47*F!$B$51,IF(Q47=52%,N47*O47*P47*F!$B$52,IF(Q47=53%,N47*O47*P47*F!$B$53,IF(Q47=54%,N47*O47*P47*F!$B$54,IF(Q47=55%,N47*O47*P47*F!$B$55,IF(Q47=56%,N47*O47*P47*F!$B$56,IF(Q47=57%,N47*O47*P47*F!$B$57,IF(Q47=58%,N47*O47*P47*F!$B$58,IF(Q47=59%,N47*O47*P47*F!$B$59,IF(Q47=60%,N47*O47*P47*F!$B$60,IF(Q47=61%,N47*O47*P47*F!$B$61,IF(Q47=62%,N47*O47*P47*F!$B$62,IF(Q47=63%,N47*O47*P47*F!$B$63,IF(Q47=64%,N47*O47*P47*F!$B$64,IF(Q47=65%,N47*O47*P47*F!$B$65,IF(Q47=66%,N47*O47*P47*F!$B$66,IF(Q47=67%,N47*O47*P47*F!$B$67,IF(Q47=68%,N47*O47*P47*F!$B$68,IF(Q47=69%,N47*O47*P47*F!$B$69,IF(Q47=70%,N47*O47*P47*F!$B$70,IF(Q47=71%,N47*O47*P47*F!$B$71,IF(Q47=72%,N47*O47*P47*F!$B$72,IF(Q47=73%,N47*O47*P47*F!$B$73,IF(Q47=74%,N47*O47*P47*F!$B$74,IF(Q47=75%,N47*O47*P47*F!$B$75,IF(Q47=76%,N47*O47*P47*F!$B$76,IF(Q47=77%,N47*O47*P47*F!$B$77,IF(Q47=78%,N47*O47*P47*F!$B$78,IF(Q47=79%,N47*O47*P47*F!$B$79,IF(Q47=80%,N47*O47*P47*F!$B$80,IF(Q47=81%,N47*O47*P47*F!$B$81,IF(Q47=82%,N47*O47*P47*F!$B$82,IF(Q47=83%,N47*O47*P47*F!$B$83,IF(Q47=84%,N47*O47*P47*F!$B$84,IF(Q47=85%,N47*O47*P47*F!$B$85,IF(Q47=86%,N47*O47*P47*F!$B$86,IF(Q47=87%,N47*O47*P47*F!$B$87,IF(Q47=88%,N47*O47*P47*F!$B$88,IF(Q47=89%,N47*O47*P47*F!$B$89,IF(Q47=90%,N47*O47*P47*F!$B$90,IF(Q47=91%,N47*O47*P47*F!$B$91,IF(Q47=92%,N47*O47*P47*F!$B$92,IF(Q47=93%,N47*O47*P47*F!$B$93,IF(Q47=94%,N47*O47*P47*F!$B$94,IF(Q47=95%,N47*O47*P47*F!$B$95,IF(Q47=96%,N47*O47*P47*F!$B$96,IF(Q47=97%,N47*O47*P47*F!$B$97,IF(Q47=98%,N47*O47*P47*F!$B$98,IF(Q47=99%,N47*O47*P47*F!$B$99,IF(Q47&gt;99%,N47*O47*P47*F!$B$100,))))))))))))))))))))))))))))))))))))))))))))))))))))))))+IF(U47&lt;30%,0,IF(U47&lt;35%,R47*S47*T47*F!$B$33,IF(U47&lt;40%,R47*S47*T47*F!$B$38,IF(U47&lt;45%,R47*S47*T47*F!$B$43,IF(U47&lt;50%,R47*S47*T47*F!$B$48,IF(U47=50%,R47*S47*T47*F!$B$50,IF(U47=51%,R47*S47*T47*F!$B$51,IF(U47=52%,R47*S47*T47*F!$B$52,IF(U47=53%,R47*S47*T47*F!$B$53,IF(U47=54%,R47*S47*T47*F!$B$54,IF(U47=55%,R47*S47*T47*F!$B$55,IF(U47=56%,R47*S47*T47*F!$B$56,IF(U47=57%,R47*S47*T47*F!$B$57,IF(U47=58%,R47*S47*T47*F!$B$58,IF(U47=59%,R47*S47*T47*F!$B$59,IF(U47=60%,R47*S47*T47*F!$B$60,IF(U47=61%,R47*S47*T47*F!$B$61,IF(U47=62%,R47*S47*T47*F!$B$62,IF(U47=63%,R47*S47*T47*F!$B$63,IF(U47=64%,R47*S47*T47*F!$B$64,IF(U47=65%,R47*S47*T47*F!$B$65,IF(U47=66%,R47*S47*T47*F!$B$66,IF(U47=67%,R47*S47*T47*F!$B$67,IF(U47=68%,R47*S47*T47*F!$B$68,IF(U47=69%,R47*S47*T47*F!$B$69,IF(U47=70%,R47*S47*T47*F!$B$70,IF(U47=71%,R47*S47*T47*F!$B$71,IF(U47=72%,R47*S47*T47*F!$B$72,IF(U47=73%,R47*S47*T47*F!$B$73,IF(U47=74%,R47*S47*T47*F!$B$74,IF(U47=75%,R47*S47*T47*F!$B$75,IF(U47=76%,R47*S47*T47*F!$B$76,IF(U47=77%,R47*S47*T47*F!$B$77,IF(U47=78%,R47*S47*T47*F!$B$78,IF(U47=79%,R47*S47*T47*F!$B$79,IF(U47=80%,R47*S47*T47*F!$B$80,IF(U47=81%,R47*S47*T47*F!$B$81,IF(U47=82%,R47*S47*T47*F!$B$82,IF(U47=83%,R47*S47*T47*F!$B$83,IF(U47=84%,R47*S47*T47*F!$B$84,IF(U47=85%,R47*S47*T47*F!$B$85,IF(U47=86%,R47*S47*T47*F!$B$86,IF(U47=87%,R47*S47*T47*F!$B$87,IF(U47=88%,R47*S47*T47*F!$B$88,IF(U47=89%,R47*S47*T47*F!$B$89,IF(U47=90%,R47*S47*T47*F!$B$90,IF(U47=91%,R47*S47*T47*F!$B$91,IF(U47=92%,R47*S47*T47*F!$B$92,IF(U47=93%,R47*S47*T47*F!$B$93,IF(U47=94%,R47*S47*T47*F!$B$94,IF(U47=95%,R47*S47*T47*F!$B$95,IF(U47=96%,R47*S47*T47*F!$B$96,IF(U47=97%,R47*S47*T47*F!$B$97,IF(U47=98%,R47*S47*T47*F!$B$98,IF(U47=99%,R47*S47*T47*F!$B$99,IF(U47&gt;99%,R47*S47*T47*F!$B$100)))))))))))))))))))))))))))))))))))))))))))))))))))))))))*IF(ISNUMBER(E47),E47,1)*IF(ISNUMBER(D47),D47,1)</f>
        <v>1293.6500000000001</v>
      </c>
      <c r="AA47" s="93">
        <f t="shared" ref="AA47:AA52" si="56">G47*H47+K47*L47+O47*P47+S47*T47</f>
        <v>17</v>
      </c>
      <c r="AB47" s="94">
        <f t="shared" ref="AB47:AB52" si="57">(H47*(IF(I47&lt;45%,0.5,IF(I47&lt;55%,0.8,IF(I47&lt;65%,0.9,IF(I47&lt;75%,1,IF(I47&lt;85%,1.1,1.2))))))+L47*(IF(M47&lt;45%,0.5,IF(M47&lt;55%,0.8,IF(M47&lt;65%,0.9,IF(M47&lt;75%,1,IF(M47&lt;85%,1.1,1.2))))))+P47*(IF(Q47&lt;45%,0.5,IF(Q47&lt;55%,0.8,IF(Q47&lt;65%,0.9,IF(Q47&lt;75%,1,IF(Q47&lt;85%,1.1,1.2))))))+T47*(IF(U47&lt;45%,0.5,IF(U47&lt;55%,0.8,IF(U47&lt;65%,0.9,IF(U47&lt;75%,1,IF(U47&lt;85%,1.1,1.2)))))))*IF(D47&gt;=0.8,6,IF(D47&lt;=0.4,1.5,3))</f>
        <v>36.599999999999994</v>
      </c>
      <c r="AF47" s="127"/>
      <c r="AG47" s="23"/>
      <c r="AH47" s="23"/>
      <c r="AI47" s="23"/>
      <c r="AJ47" s="23"/>
      <c r="AK47" s="150"/>
      <c r="AL47" s="54"/>
      <c r="AM47" s="54"/>
      <c r="AN47" s="23"/>
      <c r="AO47" s="23"/>
      <c r="AP47" s="23"/>
      <c r="AQ47" s="23"/>
      <c r="AR47" s="23"/>
      <c r="AS47" s="23"/>
      <c r="AT47" s="23"/>
    </row>
    <row r="48" spans="1:49" ht="15" customHeight="1" x14ac:dyDescent="0.25">
      <c r="A48" s="325">
        <f>A41+1</f>
        <v>42213</v>
      </c>
      <c r="B48" s="183" t="str">
        <f t="shared" si="45"/>
        <v>Средняя</v>
      </c>
      <c r="C48" s="184" t="str">
        <f t="shared" si="45"/>
        <v>Жим стоя</v>
      </c>
      <c r="D48" s="167">
        <f t="shared" ref="D48" si="58">D11</f>
        <v>1</v>
      </c>
      <c r="E48" s="185" t="str">
        <f t="shared" si="45"/>
        <v/>
      </c>
      <c r="F48" s="308">
        <f>IF(I48&lt;&gt;0,(IFERROR(IF($Y48&gt;50,MROUND($Y48*I48,2.5),IF($Y48&lt;15,MROUND($Y48*I48,0.1),MROUND($Y48*I48,1))),)),"")</f>
        <v>50</v>
      </c>
      <c r="G48" s="186">
        <v>6</v>
      </c>
      <c r="H48" s="186">
        <v>1</v>
      </c>
      <c r="I48" s="174">
        <v>0.4</v>
      </c>
      <c r="J48" s="308">
        <f>IF(M48&lt;&gt;0,(IFERROR(IF($Y48&gt;50,MROUND($Y48*M48,2.5),IF($Y48&lt;15,MROUND($Y48*M48,0.1),MROUND($Y48*M48,1))),)),"")</f>
        <v>67.5</v>
      </c>
      <c r="K48" s="186">
        <v>5</v>
      </c>
      <c r="L48" s="186">
        <v>1</v>
      </c>
      <c r="M48" s="174">
        <v>0.55000000000000004</v>
      </c>
      <c r="N48" s="308">
        <f>IF(Q48&lt;&gt;0,(IFERROR(IF($Y48&gt;50,MROUND($Y48*Q48,2.5),IF($Y48&lt;15,MROUND($Y48*Q48,0.1),MROUND($Y48*Q48,1))),)),"")</f>
        <v>87.5</v>
      </c>
      <c r="O48" s="186">
        <v>4</v>
      </c>
      <c r="P48" s="186">
        <v>4</v>
      </c>
      <c r="Q48" s="174">
        <v>0.7</v>
      </c>
      <c r="R48" s="308" t="str">
        <f>IF(U48&lt;&gt;0,(IFERROR(IF($Y48&gt;50,MROUND($Y48*U48,2.5),IF($Y48&lt;15,MROUND($Y48*U48,0.1),MROUND($Y48*U48,1))),)),"")</f>
        <v/>
      </c>
      <c r="S48" s="186"/>
      <c r="T48" s="186"/>
      <c r="U48" s="174">
        <v>0</v>
      </c>
      <c r="V48" s="98">
        <f t="shared" si="55"/>
        <v>2037.5</v>
      </c>
      <c r="W48" s="99">
        <f t="shared" ref="W48:W52" si="59">IFERROR((IF(ISNUMBER(F48),F48,1)*G48*H48+IF(ISNUMBER(J48),J48,1)*K48*L48+IF(ISNUMBER(N48),N48,1)*O48*P48+IF(ISNUMBER(R48),R48,1)*S48*T48)*IF(ISNUMBER(E48),E48,1)/(G48*H48+K48*L48+O48*P48+S48*T48),0)</f>
        <v>75.462962962962962</v>
      </c>
      <c r="X48" s="68">
        <f t="shared" ref="X48:X49" si="60">ROUND(IFERROR((W48/(Y48*IF(ISNUMBER(E48),E48,1))),0),2)</f>
        <v>0.61</v>
      </c>
      <c r="Y48" s="203">
        <f t="shared" si="49"/>
        <v>123.61499999999999</v>
      </c>
      <c r="Z48" s="18">
        <f>(IF(I48&lt;30%,0,IF(I48&lt;35%,F48*G48*H48*F!$B$33,IF(I48&lt;40%,F48*G48*H48*F!$B$38,IF(I48&lt;45%,F48*G48*H48*F!$B$43,IF(I48&lt;50%,F48*G48*H48*F!$B$48,IF(I48=50%,F48*G48*H48*F!$B$50,IF(I48=51%,F48*G48*H48*F!$B$51,IF(I48=52%,F48*G48*H48*F!$B$52,IF(I48=53%,F48*G48*H48*F!$B$53,IF(I48=54%,F48*G48*H48*F!$B$54,IF(I48=55%,F48*G48*H48*F!$B$55,IF(I48=56%,F48*G48*H48*F!$B$56,IF(I48=57%,F48*G48*H48*F!$B$57,IF(I48=58%,F48*G48*H48*F!$B$58,IF(I48=59%,F48*G48*H48*F!$B$59,IF(I48=60%,F48*G48*H48*F!$B$60,IF(I48=61%,F48*G48*H48*F!$B$61,IF(I48=62%,F48*G48*H48*F!$B$62,IF(I48=63%,F48*G48*H48*F!$B$63,IF(I48=64%,F48*G48*H48*F!$B$64,IF(I48=65%,F48*G48*H48*F!$B$65,IF(I48=66%,F48*G48*H48*F!$B$66,IF(I48=67%,F48*G48*H48*F!$B$67,IF(I48=68%,F48*G48*H48*F!$B$68,IF(I48=69%,F48*G48*H48*F!$B$69,IF(I48=70%,F48*G48*H48*F!$B$70,IF(I48=71%,F48*G48*H48*F!$B$71,IF(I48=72%,F48*G48*H48*F!$B$72,IF(I48=73%,F48*G48*H48*F!$B$73,IF(I48=74%,F48*G48*H48*F!$B$74,IF(I48=75%,F48*G48*H48*F!$B$75,IF(I48=76%,F48*G48*H48*F!$B$76,IF(I48=77%,F48*G48*H48*F!$B$77,IF(I48=78%,F48*G48*H48*F!$B$78,IF(I48=79%,F48*G48*H48*F!$B$79,IF(I48=80%,F48*G48*H48*F!$B$80,IF(I48=81%,F48*G48*H48*F!$B$81,IF(I48=82%,F48*G48*H48*F!$B$82,IF(I48=83%,F48*G48*H48*F!$B$83,IF(I48=84%,F48*G48*H48*F!$B$84,IF(I48=85%,F48*G48*H48*F!$B$85,IF(I48=86%,F48*G48*H48*F!$B$86,IF(I48=87%,F48*G48*H48*F!$B$87,IF(I48=88%,F48*G48*H48*F!$B$88,IF(I48=89%,F48*G48*H48*F!$B$89,IF(I48=90%,F48*G48*H48*F!$B$90,IF(I48=91%,F48*G48*H48*F!$B$91,IF(I48=92%,F48*G48*H48*F!$B$92,IF(I48=93%,F48*G48*H48*F!$B$93,IF(I48=94%,F48*G48*H48*F!$B$94,IF(I48=95%,F48*G48*H48*F!$B$95,IF(I48=96%,F48*G48*H48*F!$B$96,IF(I48=97%,F48*G48*H48*F!$B$97,IF(I48=98%,F48*G48*H48*F!$B$98,IF(I48=99%,F48*G48*H48*F!$B$99,IF(I48&gt;99%,F48*G48*H48*F!$B$100,))))))))))))))))))))))))))))))))))))))))))))))))))))))))+IF(M48&lt;30%,0,IF(M48&lt;35%,J48*K48*L48*F!$B$33,IF(M48&lt;40%,J48*K48*L48*F!$B$38,IF(M48&lt;45%,J48*K48*L48*F!$B$43,IF(M48&lt;50%,J48*K48*L48*F!$B$48,IF(M48=50%,J48*K48*L48*F!$B$50,IF(M48=51%,J48*K48*L48*F!$B$51,IF(M48=52%,J48*K48*L48*F!$B$52,IF(M48=53%,J48*K48*L48*F!$B$53,IF(M48=54%,J48*K48*L48*F!$B$54,IF(M48=55%,J48*K48*L48*F!$B$55,IF(M48=56%,J48*K48*L48*F!$B$56,IF(M48=57%,J48*K48*L48*F!$B$57,IF(M48=58%,J48*K48*L48*F!$B$58,IF(M48=59%,J48*K48*L48*F!$B$59,IF(M48=60%,J48*K48*L48*F!$B$60,IF(M48=61%,J48*K48*L48*F!$B$61,IF(M48=62%,J48*K48*L48*F!$B$62,IF(M48=63%,J48*K48*L48*F!$B$63,IF(M48=64%,J48*K48*L48*F!$B$64,IF(M48=65%,J48*K48*L48*F!$B$65,IF(M48=66%,J48*K48*L48*F!$B$66,IF(M48=67%,J48*K48*L48*F!$B$67,IF(M48=68%,J48*K48*L48*F!$B$68,IF(M48=69%,J48*K48*L48*F!$B$69,IF(M48=70%,J48*K48*L48*F!$B$70,IF(M48=71%,J48*K48*L48*F!$B$71,IF(M48=72%,J48*K48*L48*F!$B$72,IF(M48=73%,J48*K48*L48*F!$B$73,IF(M48=74%,J48*K48*L48*F!$B$74,IF(M48=75%,J48*K48*L48*F!$B$75,IF(M48=76%,J48*K48*L48*F!$B$76,IF(M48=77%,J48*K48*L48*F!$B$77,IF(M48=78%,J48*K48*L48*F!$B$78,IF(M48=79%,J48*K48*L48*F!$B$79,IF(M48=80%,J48*K48*L48*F!$B$80,IF(M48=81%,J48*K48*L48*F!$B$81,IF(M48=82%,J48*K48*L48*F!$B$82,IF(M48=83%,J48*K48*L48*F!$B$83,IF(M48=84%,J48*K48*L48*F!$B$84,IF(M48=85%,J48*K48*L48*F!$B$85,IF(M48=86%,J48*K48*L48*F!$B$86,IF(M48=87%,J48*K48*L48*F!$B$87,IF(M48=88%,J48*K48*L48*F!$B$88,IF(M48=89%,J48*K48*L48*F!$B$89,IF(M48=90%,J48*K48*L48*F!$B$90,IF(M48=91%,J48*K48*L48*F!$B$91,IF(M48=92%,J48*K48*L48*F!$B$92,IF(M48=93%,J48*K48*L48*F!$B$93,IF(M48=94%,J48*K48*L48*F!$B$94,IF(M48=95%,J48*K48*L48*F!$B$95,IF(M48=96%,J48*K48*L48*F!$B$96,IF(M48=97%,J48*K48*L48*F!$B$97,IF(M48=98%,J48*K48*L48*F!$B$98,IF(M48=99%,J48*K48*L48*F!$B$99,IF(M48&gt;99%,J48*K48*L48*F!$B$100,))))))))))))))))))))))))))))))))))))))))))))))))))))))))+IF(Q48&lt;30%,0,IF(Q48&lt;35%,N48*O48*P48*F!$B$33,IF(Q48&lt;40%,N48*O48*P48*F!$B$38,IF(Q48&lt;45%,N48*O48*P48*F!$B$43,IF(Q48&lt;50%,N48*O48*P48*F!$B$48,IF(Q48=50%,N48*O48*P48*F!$B$50,IF(Q48=51%,N48*O48*P48*F!$B$51,IF(Q48=52%,N48*O48*P48*F!$B$52,IF(Q48=53%,N48*O48*P48*F!$B$53,IF(Q48=54%,N48*O48*P48*F!$B$54,IF(Q48=55%,N48*O48*P48*F!$B$55,IF(Q48=56%,N48*O48*P48*F!$B$56,IF(Q48=57%,N48*O48*P48*F!$B$57,IF(Q48=58%,N48*O48*P48*F!$B$58,IF(Q48=59%,N48*O48*P48*F!$B$59,IF(Q48=60%,N48*O48*P48*F!$B$60,IF(Q48=61%,N48*O48*P48*F!$B$61,IF(Q48=62%,N48*O48*P48*F!$B$62,IF(Q48=63%,N48*O48*P48*F!$B$63,IF(Q48=64%,N48*O48*P48*F!$B$64,IF(Q48=65%,N48*O48*P48*F!$B$65,IF(Q48=66%,N48*O48*P48*F!$B$66,IF(Q48=67%,N48*O48*P48*F!$B$67,IF(Q48=68%,N48*O48*P48*F!$B$68,IF(Q48=69%,N48*O48*P48*F!$B$69,IF(Q48=70%,N48*O48*P48*F!$B$70,IF(Q48=71%,N48*O48*P48*F!$B$71,IF(Q48=72%,N48*O48*P48*F!$B$72,IF(Q48=73%,N48*O48*P48*F!$B$73,IF(Q48=74%,N48*O48*P48*F!$B$74,IF(Q48=75%,N48*O48*P48*F!$B$75,IF(Q48=76%,N48*O48*P48*F!$B$76,IF(Q48=77%,N48*O48*P48*F!$B$77,IF(Q48=78%,N48*O48*P48*F!$B$78,IF(Q48=79%,N48*O48*P48*F!$B$79,IF(Q48=80%,N48*O48*P48*F!$B$80,IF(Q48=81%,N48*O48*P48*F!$B$81,IF(Q48=82%,N48*O48*P48*F!$B$82,IF(Q48=83%,N48*O48*P48*F!$B$83,IF(Q48=84%,N48*O48*P48*F!$B$84,IF(Q48=85%,N48*O48*P48*F!$B$85,IF(Q48=86%,N48*O48*P48*F!$B$86,IF(Q48=87%,N48*O48*P48*F!$B$87,IF(Q48=88%,N48*O48*P48*F!$B$88,IF(Q48=89%,N48*O48*P48*F!$B$89,IF(Q48=90%,N48*O48*P48*F!$B$90,IF(Q48=91%,N48*O48*P48*F!$B$91,IF(Q48=92%,N48*O48*P48*F!$B$92,IF(Q48=93%,N48*O48*P48*F!$B$93,IF(Q48=94%,N48*O48*P48*F!$B$94,IF(Q48=95%,N48*O48*P48*F!$B$95,IF(Q48=96%,N48*O48*P48*F!$B$96,IF(Q48=97%,N48*O48*P48*F!$B$97,IF(Q48=98%,N48*O48*P48*F!$B$98,IF(Q48=99%,N48*O48*P48*F!$B$99,IF(Q48&gt;99%,N48*O48*P48*F!$B$100,))))))))))))))))))))))))))))))))))))))))))))))))))))))))+IF(U48&lt;30%,0,IF(U48&lt;35%,R48*S48*T48*F!$B$33,IF(U48&lt;40%,R48*S48*T48*F!$B$38,IF(U48&lt;45%,R48*S48*T48*F!$B$43,IF(U48&lt;50%,R48*S48*T48*F!$B$48,IF(U48=50%,R48*S48*T48*F!$B$50,IF(U48=51%,R48*S48*T48*F!$B$51,IF(U48=52%,R48*S48*T48*F!$B$52,IF(U48=53%,R48*S48*T48*F!$B$53,IF(U48=54%,R48*S48*T48*F!$B$54,IF(U48=55%,R48*S48*T48*F!$B$55,IF(U48=56%,R48*S48*T48*F!$B$56,IF(U48=57%,R48*S48*T48*F!$B$57,IF(U48=58%,R48*S48*T48*F!$B$58,IF(U48=59%,R48*S48*T48*F!$B$59,IF(U48=60%,R48*S48*T48*F!$B$60,IF(U48=61%,R48*S48*T48*F!$B$61,IF(U48=62%,R48*S48*T48*F!$B$62,IF(U48=63%,R48*S48*T48*F!$B$63,IF(U48=64%,R48*S48*T48*F!$B$64,IF(U48=65%,R48*S48*T48*F!$B$65,IF(U48=66%,R48*S48*T48*F!$B$66,IF(U48=67%,R48*S48*T48*F!$B$67,IF(U48=68%,R48*S48*T48*F!$B$68,IF(U48=69%,R48*S48*T48*F!$B$69,IF(U48=70%,R48*S48*T48*F!$B$70,IF(U48=71%,R48*S48*T48*F!$B$71,IF(U48=72%,R48*S48*T48*F!$B$72,IF(U48=73%,R48*S48*T48*F!$B$73,IF(U48=74%,R48*S48*T48*F!$B$74,IF(U48=75%,R48*S48*T48*F!$B$75,IF(U48=76%,R48*S48*T48*F!$B$76,IF(U48=77%,R48*S48*T48*F!$B$77,IF(U48=78%,R48*S48*T48*F!$B$78,IF(U48=79%,R48*S48*T48*F!$B$79,IF(U48=80%,R48*S48*T48*F!$B$80,IF(U48=81%,R48*S48*T48*F!$B$81,IF(U48=82%,R48*S48*T48*F!$B$82,IF(U48=83%,R48*S48*T48*F!$B$83,IF(U48=84%,R48*S48*T48*F!$B$84,IF(U48=85%,R48*S48*T48*F!$B$85,IF(U48=86%,R48*S48*T48*F!$B$86,IF(U48=87%,R48*S48*T48*F!$B$87,IF(U48=88%,R48*S48*T48*F!$B$88,IF(U48=89%,R48*S48*T48*F!$B$89,IF(U48=90%,R48*S48*T48*F!$B$90,IF(U48=91%,R48*S48*T48*F!$B$91,IF(U48=92%,R48*S48*T48*F!$B$92,IF(U48=93%,R48*S48*T48*F!$B$93,IF(U48=94%,R48*S48*T48*F!$B$94,IF(U48=95%,R48*S48*T48*F!$B$95,IF(U48=96%,R48*S48*T48*F!$B$96,IF(U48=97%,R48*S48*T48*F!$B$97,IF(U48=98%,R48*S48*T48*F!$B$98,IF(U48=99%,R48*S48*T48*F!$B$99,IF(U48&gt;99%,R48*S48*T48*F!$B$100)))))))))))))))))))))))))))))))))))))))))))))))))))))))))*IF(ISNUMBER(E48),E48,1)*IF(ISNUMBER(D48),D48,1)</f>
        <v>1569.75</v>
      </c>
      <c r="AA48" s="69">
        <f t="shared" si="56"/>
        <v>27</v>
      </c>
      <c r="AB48" s="70">
        <f t="shared" si="57"/>
        <v>32.400000000000006</v>
      </c>
      <c r="AF48" s="127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</row>
    <row r="49" spans="1:46" x14ac:dyDescent="0.25">
      <c r="A49" s="325"/>
      <c r="B49" s="183" t="str">
        <f t="shared" si="45"/>
        <v>Средняя</v>
      </c>
      <c r="C49" s="184" t="str">
        <f t="shared" si="45"/>
        <v>Жим средним хватом</v>
      </c>
      <c r="D49" s="167">
        <f t="shared" ref="D49" si="61">D12</f>
        <v>1</v>
      </c>
      <c r="E49" s="187" t="str">
        <f t="shared" si="45"/>
        <v/>
      </c>
      <c r="F49" s="309">
        <f>IF(I49&lt;&gt;0,(IFERROR(IF($Y49&gt;50,MROUND($Y49*I49,2.5),IF($Y49&lt;15,MROUND($Y49*I49,0.1),MROUND($Y49*I49,1))),)),"")</f>
        <v>82.5</v>
      </c>
      <c r="G49" s="188">
        <v>6</v>
      </c>
      <c r="H49" s="188">
        <v>1</v>
      </c>
      <c r="I49" s="189">
        <v>0.5</v>
      </c>
      <c r="J49" s="309">
        <f>IF(M49&lt;&gt;0,(IFERROR(IF($Y49&gt;50,MROUND($Y49*M49,2.5),IF($Y49&lt;15,MROUND($Y49*M49,0.1),MROUND($Y49*M49,1))),)),"")</f>
        <v>100</v>
      </c>
      <c r="K49" s="188">
        <v>5</v>
      </c>
      <c r="L49" s="188">
        <v>1</v>
      </c>
      <c r="M49" s="189">
        <v>0.6</v>
      </c>
      <c r="N49" s="309">
        <f>IF(Q49&lt;&gt;0,(IFERROR(IF($Y49&gt;50,MROUND($Y49*Q49,2.5),IF($Y49&lt;15,MROUND($Y49*Q49,0.1),MROUND($Y49*Q49,1))),)),"")</f>
        <v>107.5</v>
      </c>
      <c r="O49" s="188">
        <v>4</v>
      </c>
      <c r="P49" s="188">
        <v>1</v>
      </c>
      <c r="Q49" s="189">
        <v>0.65</v>
      </c>
      <c r="R49" s="309">
        <f>IF(U49&lt;&gt;0,(IFERROR(IF($Y49&gt;50,MROUND($Y49*U49,2.5),IF($Y49&lt;15,MROUND($Y49*U49,0.1),MROUND($Y49*U49,1))),)),"")</f>
        <v>115</v>
      </c>
      <c r="S49" s="188">
        <v>3</v>
      </c>
      <c r="T49" s="188">
        <v>3</v>
      </c>
      <c r="U49" s="189">
        <v>0.7</v>
      </c>
      <c r="V49" s="101">
        <f t="shared" si="55"/>
        <v>2460</v>
      </c>
      <c r="W49" s="102">
        <f t="shared" si="59"/>
        <v>102.5</v>
      </c>
      <c r="X49" s="103">
        <f t="shared" si="60"/>
        <v>0.62</v>
      </c>
      <c r="Y49" s="203">
        <f t="shared" si="49"/>
        <v>164.82</v>
      </c>
      <c r="Z49" s="20">
        <f>(IF(I49&lt;30%,0,IF(I49&lt;35%,F49*G49*H49*F!$B$33,IF(I49&lt;40%,F49*G49*H49*F!$B$38,IF(I49&lt;45%,F49*G49*H49*F!$B$43,IF(I49&lt;50%,F49*G49*H49*F!$B$48,IF(I49=50%,F49*G49*H49*F!$B$50,IF(I49=51%,F49*G49*H49*F!$B$51,IF(I49=52%,F49*G49*H49*F!$B$52,IF(I49=53%,F49*G49*H49*F!$B$53,IF(I49=54%,F49*G49*H49*F!$B$54,IF(I49=55%,F49*G49*H49*F!$B$55,IF(I49=56%,F49*G49*H49*F!$B$56,IF(I49=57%,F49*G49*H49*F!$B$57,IF(I49=58%,F49*G49*H49*F!$B$58,IF(I49=59%,F49*G49*H49*F!$B$59,IF(I49=60%,F49*G49*H49*F!$B$60,IF(I49=61%,F49*G49*H49*F!$B$61,IF(I49=62%,F49*G49*H49*F!$B$62,IF(I49=63%,F49*G49*H49*F!$B$63,IF(I49=64%,F49*G49*H49*F!$B$64,IF(I49=65%,F49*G49*H49*F!$B$65,IF(I49=66%,F49*G49*H49*F!$B$66,IF(I49=67%,F49*G49*H49*F!$B$67,IF(I49=68%,F49*G49*H49*F!$B$68,IF(I49=69%,F49*G49*H49*F!$B$69,IF(I49=70%,F49*G49*H49*F!$B$70,IF(I49=71%,F49*G49*H49*F!$B$71,IF(I49=72%,F49*G49*H49*F!$B$72,IF(I49=73%,F49*G49*H49*F!$B$73,IF(I49=74%,F49*G49*H49*F!$B$74,IF(I49=75%,F49*G49*H49*F!$B$75,IF(I49=76%,F49*G49*H49*F!$B$76,IF(I49=77%,F49*G49*H49*F!$B$77,IF(I49=78%,F49*G49*H49*F!$B$78,IF(I49=79%,F49*G49*H49*F!$B$79,IF(I49=80%,F49*G49*H49*F!$B$80,IF(I49=81%,F49*G49*H49*F!$B$81,IF(I49=82%,F49*G49*H49*F!$B$82,IF(I49=83%,F49*G49*H49*F!$B$83,IF(I49=84%,F49*G49*H49*F!$B$84,IF(I49=85%,F49*G49*H49*F!$B$85,IF(I49=86%,F49*G49*H49*F!$B$86,IF(I49=87%,F49*G49*H49*F!$B$87,IF(I49=88%,F49*G49*H49*F!$B$88,IF(I49=89%,F49*G49*H49*F!$B$89,IF(I49=90%,F49*G49*H49*F!$B$90,IF(I49=91%,F49*G49*H49*F!$B$91,IF(I49=92%,F49*G49*H49*F!$B$92,IF(I49=93%,F49*G49*H49*F!$B$93,IF(I49=94%,F49*G49*H49*F!$B$94,IF(I49=95%,F49*G49*H49*F!$B$95,IF(I49=96%,F49*G49*H49*F!$B$96,IF(I49=97%,F49*G49*H49*F!$B$97,IF(I49=98%,F49*G49*H49*F!$B$98,IF(I49=99%,F49*G49*H49*F!$B$99,IF(I49&gt;99%,F49*G49*H49*F!$B$100,))))))))))))))))))))))))))))))))))))))))))))))))))))))))+IF(M49&lt;30%,0,IF(M49&lt;35%,J49*K49*L49*F!$B$33,IF(M49&lt;40%,J49*K49*L49*F!$B$38,IF(M49&lt;45%,J49*K49*L49*F!$B$43,IF(M49&lt;50%,J49*K49*L49*F!$B$48,IF(M49=50%,J49*K49*L49*F!$B$50,IF(M49=51%,J49*K49*L49*F!$B$51,IF(M49=52%,J49*K49*L49*F!$B$52,IF(M49=53%,J49*K49*L49*F!$B$53,IF(M49=54%,J49*K49*L49*F!$B$54,IF(M49=55%,J49*K49*L49*F!$B$55,IF(M49=56%,J49*K49*L49*F!$B$56,IF(M49=57%,J49*K49*L49*F!$B$57,IF(M49=58%,J49*K49*L49*F!$B$58,IF(M49=59%,J49*K49*L49*F!$B$59,IF(M49=60%,J49*K49*L49*F!$B$60,IF(M49=61%,J49*K49*L49*F!$B$61,IF(M49=62%,J49*K49*L49*F!$B$62,IF(M49=63%,J49*K49*L49*F!$B$63,IF(M49=64%,J49*K49*L49*F!$B$64,IF(M49=65%,J49*K49*L49*F!$B$65,IF(M49=66%,J49*K49*L49*F!$B$66,IF(M49=67%,J49*K49*L49*F!$B$67,IF(M49=68%,J49*K49*L49*F!$B$68,IF(M49=69%,J49*K49*L49*F!$B$69,IF(M49=70%,J49*K49*L49*F!$B$70,IF(M49=71%,J49*K49*L49*F!$B$71,IF(M49=72%,J49*K49*L49*F!$B$72,IF(M49=73%,J49*K49*L49*F!$B$73,IF(M49=74%,J49*K49*L49*F!$B$74,IF(M49=75%,J49*K49*L49*F!$B$75,IF(M49=76%,J49*K49*L49*F!$B$76,IF(M49=77%,J49*K49*L49*F!$B$77,IF(M49=78%,J49*K49*L49*F!$B$78,IF(M49=79%,J49*K49*L49*F!$B$79,IF(M49=80%,J49*K49*L49*F!$B$80,IF(M49=81%,J49*K49*L49*F!$B$81,IF(M49=82%,J49*K49*L49*F!$B$82,IF(M49=83%,J49*K49*L49*F!$B$83,IF(M49=84%,J49*K49*L49*F!$B$84,IF(M49=85%,J49*K49*L49*F!$B$85,IF(M49=86%,J49*K49*L49*F!$B$86,IF(M49=87%,J49*K49*L49*F!$B$87,IF(M49=88%,J49*K49*L49*F!$B$88,IF(M49=89%,J49*K49*L49*F!$B$89,IF(M49=90%,J49*K49*L49*F!$B$90,IF(M49=91%,J49*K49*L49*F!$B$91,IF(M49=92%,J49*K49*L49*F!$B$92,IF(M49=93%,J49*K49*L49*F!$B$93,IF(M49=94%,J49*K49*L49*F!$B$94,IF(M49=95%,J49*K49*L49*F!$B$95,IF(M49=96%,J49*K49*L49*F!$B$96,IF(M49=97%,J49*K49*L49*F!$B$97,IF(M49=98%,J49*K49*L49*F!$B$98,IF(M49=99%,J49*K49*L49*F!$B$99,IF(M49&gt;99%,J49*K49*L49*F!$B$100,))))))))))))))))))))))))))))))))))))))))))))))))))))))))+IF(Q49&lt;30%,0,IF(Q49&lt;35%,N49*O49*P49*F!$B$33,IF(Q49&lt;40%,N49*O49*P49*F!$B$38,IF(Q49&lt;45%,N49*O49*P49*F!$B$43,IF(Q49&lt;50%,N49*O49*P49*F!$B$48,IF(Q49=50%,N49*O49*P49*F!$B$50,IF(Q49=51%,N49*O49*P49*F!$B$51,IF(Q49=52%,N49*O49*P49*F!$B$52,IF(Q49=53%,N49*O49*P49*F!$B$53,IF(Q49=54%,N49*O49*P49*F!$B$54,IF(Q49=55%,N49*O49*P49*F!$B$55,IF(Q49=56%,N49*O49*P49*F!$B$56,IF(Q49=57%,N49*O49*P49*F!$B$57,IF(Q49=58%,N49*O49*P49*F!$B$58,IF(Q49=59%,N49*O49*P49*F!$B$59,IF(Q49=60%,N49*O49*P49*F!$B$60,IF(Q49=61%,N49*O49*P49*F!$B$61,IF(Q49=62%,N49*O49*P49*F!$B$62,IF(Q49=63%,N49*O49*P49*F!$B$63,IF(Q49=64%,N49*O49*P49*F!$B$64,IF(Q49=65%,N49*O49*P49*F!$B$65,IF(Q49=66%,N49*O49*P49*F!$B$66,IF(Q49=67%,N49*O49*P49*F!$B$67,IF(Q49=68%,N49*O49*P49*F!$B$68,IF(Q49=69%,N49*O49*P49*F!$B$69,IF(Q49=70%,N49*O49*P49*F!$B$70,IF(Q49=71%,N49*O49*P49*F!$B$71,IF(Q49=72%,N49*O49*P49*F!$B$72,IF(Q49=73%,N49*O49*P49*F!$B$73,IF(Q49=74%,N49*O49*P49*F!$B$74,IF(Q49=75%,N49*O49*P49*F!$B$75,IF(Q49=76%,N49*O49*P49*F!$B$76,IF(Q49=77%,N49*O49*P49*F!$B$77,IF(Q49=78%,N49*O49*P49*F!$B$78,IF(Q49=79%,N49*O49*P49*F!$B$79,IF(Q49=80%,N49*O49*P49*F!$B$80,IF(Q49=81%,N49*O49*P49*F!$B$81,IF(Q49=82%,N49*O49*P49*F!$B$82,IF(Q49=83%,N49*O49*P49*F!$B$83,IF(Q49=84%,N49*O49*P49*F!$B$84,IF(Q49=85%,N49*O49*P49*F!$B$85,IF(Q49=86%,N49*O49*P49*F!$B$86,IF(Q49=87%,N49*O49*P49*F!$B$87,IF(Q49=88%,N49*O49*P49*F!$B$88,IF(Q49=89%,N49*O49*P49*F!$B$89,IF(Q49=90%,N49*O49*P49*F!$B$90,IF(Q49=91%,N49*O49*P49*F!$B$91,IF(Q49=92%,N49*O49*P49*F!$B$92,IF(Q49=93%,N49*O49*P49*F!$B$93,IF(Q49=94%,N49*O49*P49*F!$B$94,IF(Q49=95%,N49*O49*P49*F!$B$95,IF(Q49=96%,N49*O49*P49*F!$B$96,IF(Q49=97%,N49*O49*P49*F!$B$97,IF(Q49=98%,N49*O49*P49*F!$B$98,IF(Q49=99%,N49*O49*P49*F!$B$99,IF(Q49&gt;99%,N49*O49*P49*F!$B$100,))))))))))))))))))))))))))))))))))))))))))))))))))))))))+IF(U49&lt;30%,0,IF(U49&lt;35%,R49*S49*T49*F!$B$33,IF(U49&lt;40%,R49*S49*T49*F!$B$38,IF(U49&lt;45%,R49*S49*T49*F!$B$43,IF(U49&lt;50%,R49*S49*T49*F!$B$48,IF(U49=50%,R49*S49*T49*F!$B$50,IF(U49=51%,R49*S49*T49*F!$B$51,IF(U49=52%,R49*S49*T49*F!$B$52,IF(U49=53%,R49*S49*T49*F!$B$53,IF(U49=54%,R49*S49*T49*F!$B$54,IF(U49=55%,R49*S49*T49*F!$B$55,IF(U49=56%,R49*S49*T49*F!$B$56,IF(U49=57%,R49*S49*T49*F!$B$57,IF(U49=58%,R49*S49*T49*F!$B$58,IF(U49=59%,R49*S49*T49*F!$B$59,IF(U49=60%,R49*S49*T49*F!$B$60,IF(U49=61%,R49*S49*T49*F!$B$61,IF(U49=62%,R49*S49*T49*F!$B$62,IF(U49=63%,R49*S49*T49*F!$B$63,IF(U49=64%,R49*S49*T49*F!$B$64,IF(U49=65%,R49*S49*T49*F!$B$65,IF(U49=66%,R49*S49*T49*F!$B$66,IF(U49=67%,R49*S49*T49*F!$B$67,IF(U49=68%,R49*S49*T49*F!$B$68,IF(U49=69%,R49*S49*T49*F!$B$69,IF(U49=70%,R49*S49*T49*F!$B$70,IF(U49=71%,R49*S49*T49*F!$B$71,IF(U49=72%,R49*S49*T49*F!$B$72,IF(U49=73%,R49*S49*T49*F!$B$73,IF(U49=74%,R49*S49*T49*F!$B$74,IF(U49=75%,R49*S49*T49*F!$B$75,IF(U49=76%,R49*S49*T49*F!$B$76,IF(U49=77%,R49*S49*T49*F!$B$77,IF(U49=78%,R49*S49*T49*F!$B$78,IF(U49=79%,R49*S49*T49*F!$B$79,IF(U49=80%,R49*S49*T49*F!$B$80,IF(U49=81%,R49*S49*T49*F!$B$81,IF(U49=82%,R49*S49*T49*F!$B$82,IF(U49=83%,R49*S49*T49*F!$B$83,IF(U49=84%,R49*S49*T49*F!$B$84,IF(U49=85%,R49*S49*T49*F!$B$85,IF(U49=86%,R49*S49*T49*F!$B$86,IF(U49=87%,R49*S49*T49*F!$B$87,IF(U49=88%,R49*S49*T49*F!$B$88,IF(U49=89%,R49*S49*T49*F!$B$89,IF(U49=90%,R49*S49*T49*F!$B$90,IF(U49=91%,R49*S49*T49*F!$B$91,IF(U49=92%,R49*S49*T49*F!$B$92,IF(U49=93%,R49*S49*T49*F!$B$93,IF(U49=94%,R49*S49*T49*F!$B$94,IF(U49=95%,R49*S49*T49*F!$B$95,IF(U49=96%,R49*S49*T49*F!$B$96,IF(U49=97%,R49*S49*T49*F!$B$97,IF(U49=98%,R49*S49*T49*F!$B$98,IF(U49=99%,R49*S49*T49*F!$B$99,IF(U49&gt;99%,R49*S49*T49*F!$B$100)))))))))))))))))))))))))))))))))))))))))))))))))))))))))*IF(ISNUMBER(E49),E49,1)*IF(ISNUMBER(D49),D49,1)</f>
        <v>1873</v>
      </c>
      <c r="AA49" s="104">
        <f t="shared" si="56"/>
        <v>24</v>
      </c>
      <c r="AB49" s="105">
        <f t="shared" si="57"/>
        <v>34.200000000000003</v>
      </c>
      <c r="AF49" s="127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</row>
    <row r="50" spans="1:46" x14ac:dyDescent="0.25">
      <c r="A50" s="325"/>
      <c r="B50" s="183" t="str">
        <f t="shared" si="45"/>
        <v>Средняя</v>
      </c>
      <c r="C50" s="184" t="str">
        <f t="shared" si="45"/>
        <v>Французский жим</v>
      </c>
      <c r="D50" s="167">
        <f t="shared" ref="D50" si="62">D13</f>
        <v>0.4</v>
      </c>
      <c r="E50" s="185" t="str">
        <f t="shared" si="45"/>
        <v/>
      </c>
      <c r="F50" s="308">
        <f>IF(I50&lt;&gt;0,(IFERROR(IF($Y50&gt;50,MROUND($Y50*I50,2.5),IF($Y50&lt;15,MROUND($Y50*I50,0.1),MROUND($Y50*I50,1))),)),"")</f>
        <v>35</v>
      </c>
      <c r="G50" s="186">
        <v>6</v>
      </c>
      <c r="H50" s="186">
        <v>1</v>
      </c>
      <c r="I50" s="174">
        <v>0.45</v>
      </c>
      <c r="J50" s="308">
        <f>IF(M50&lt;&gt;0,(IFERROR(IF($Y50&gt;50,MROUND($Y50*M50,2.5),IF($Y50&lt;15,MROUND($Y50*M50,0.1),MROUND($Y50*M50,1))),)),"")</f>
        <v>45</v>
      </c>
      <c r="K50" s="186">
        <v>6</v>
      </c>
      <c r="L50" s="186">
        <v>4</v>
      </c>
      <c r="M50" s="174">
        <v>0.59</v>
      </c>
      <c r="N50" s="308" t="str">
        <f>IF(Q50&lt;&gt;0,(IFERROR(IF($Y50&gt;50,MROUND($Y50*Q50,2.5),IF($Y50&lt;15,MROUND($Y50*Q50,0.1),MROUND($Y50*Q50,1))),)),"")</f>
        <v/>
      </c>
      <c r="O50" s="186"/>
      <c r="P50" s="186"/>
      <c r="Q50" s="174">
        <v>0</v>
      </c>
      <c r="R50" s="308" t="str">
        <f>IF(U50&lt;&gt;0,(IFERROR(IF($Y50&gt;50,MROUND($Y50*U50,2.5),IF($Y50&lt;15,MROUND($Y50*U50,0.1),MROUND($Y50*U50,1))),)),"")</f>
        <v/>
      </c>
      <c r="S50" s="186"/>
      <c r="T50" s="186"/>
      <c r="U50" s="174">
        <v>0</v>
      </c>
      <c r="V50" s="98">
        <f t="shared" si="55"/>
        <v>1290</v>
      </c>
      <c r="W50" s="99">
        <f t="shared" si="59"/>
        <v>43</v>
      </c>
      <c r="X50" s="68">
        <f>ROUND(IFERROR((W50/(Y50*IF(ISNUMBER(E50),E50,1))),0),2)</f>
        <v>0.56000000000000005</v>
      </c>
      <c r="Y50" s="203">
        <f t="shared" si="49"/>
        <v>76.229249999999993</v>
      </c>
      <c r="Z50" s="18">
        <f>(IF(I50&lt;30%,0,IF(I50&lt;35%,F50*G50*H50*F!$B$33,IF(I50&lt;40%,F50*G50*H50*F!$B$38,IF(I50&lt;45%,F50*G50*H50*F!$B$43,IF(I50&lt;50%,F50*G50*H50*F!$B$48,IF(I50=50%,F50*G50*H50*F!$B$50,IF(I50=51%,F50*G50*H50*F!$B$51,IF(I50=52%,F50*G50*H50*F!$B$52,IF(I50=53%,F50*G50*H50*F!$B$53,IF(I50=54%,F50*G50*H50*F!$B$54,IF(I50=55%,F50*G50*H50*F!$B$55,IF(I50=56%,F50*G50*H50*F!$B$56,IF(I50=57%,F50*G50*H50*F!$B$57,IF(I50=58%,F50*G50*H50*F!$B$58,IF(I50=59%,F50*G50*H50*F!$B$59,IF(I50=60%,F50*G50*H50*F!$B$60,IF(I50=61%,F50*G50*H50*F!$B$61,IF(I50=62%,F50*G50*H50*F!$B$62,IF(I50=63%,F50*G50*H50*F!$B$63,IF(I50=64%,F50*G50*H50*F!$B$64,IF(I50=65%,F50*G50*H50*F!$B$65,IF(I50=66%,F50*G50*H50*F!$B$66,IF(I50=67%,F50*G50*H50*F!$B$67,IF(I50=68%,F50*G50*H50*F!$B$68,IF(I50=69%,F50*G50*H50*F!$B$69,IF(I50=70%,F50*G50*H50*F!$B$70,IF(I50=71%,F50*G50*H50*F!$B$71,IF(I50=72%,F50*G50*H50*F!$B$72,IF(I50=73%,F50*G50*H50*F!$B$73,IF(I50=74%,F50*G50*H50*F!$B$74,IF(I50=75%,F50*G50*H50*F!$B$75,IF(I50=76%,F50*G50*H50*F!$B$76,IF(I50=77%,F50*G50*H50*F!$B$77,IF(I50=78%,F50*G50*H50*F!$B$78,IF(I50=79%,F50*G50*H50*F!$B$79,IF(I50=80%,F50*G50*H50*F!$B$80,IF(I50=81%,F50*G50*H50*F!$B$81,IF(I50=82%,F50*G50*H50*F!$B$82,IF(I50=83%,F50*G50*H50*F!$B$83,IF(I50=84%,F50*G50*H50*F!$B$84,IF(I50=85%,F50*G50*H50*F!$B$85,IF(I50=86%,F50*G50*H50*F!$B$86,IF(I50=87%,F50*G50*H50*F!$B$87,IF(I50=88%,F50*G50*H50*F!$B$88,IF(I50=89%,F50*G50*H50*F!$B$89,IF(I50=90%,F50*G50*H50*F!$B$90,IF(I50=91%,F50*G50*H50*F!$B$91,IF(I50=92%,F50*G50*H50*F!$B$92,IF(I50=93%,F50*G50*H50*F!$B$93,IF(I50=94%,F50*G50*H50*F!$B$94,IF(I50=95%,F50*G50*H50*F!$B$95,IF(I50=96%,F50*G50*H50*F!$B$96,IF(I50=97%,F50*G50*H50*F!$B$97,IF(I50=98%,F50*G50*H50*F!$B$98,IF(I50=99%,F50*G50*H50*F!$B$99,IF(I50&gt;99%,F50*G50*H50*F!$B$100,))))))))))))))))))))))))))))))))))))))))))))))))))))))))+IF(M50&lt;30%,0,IF(M50&lt;35%,J50*K50*L50*F!$B$33,IF(M50&lt;40%,J50*K50*L50*F!$B$38,IF(M50&lt;45%,J50*K50*L50*F!$B$43,IF(M50&lt;50%,J50*K50*L50*F!$B$48,IF(M50=50%,J50*K50*L50*F!$B$50,IF(M50=51%,J50*K50*L50*F!$B$51,IF(M50=52%,J50*K50*L50*F!$B$52,IF(M50=53%,J50*K50*L50*F!$B$53,IF(M50=54%,J50*K50*L50*F!$B$54,IF(M50=55%,J50*K50*L50*F!$B$55,IF(M50=56%,J50*K50*L50*F!$B$56,IF(M50=57%,J50*K50*L50*F!$B$57,IF(M50=58%,J50*K50*L50*F!$B$58,IF(M50=59%,J50*K50*L50*F!$B$59,IF(M50=60%,J50*K50*L50*F!$B$60,IF(M50=61%,J50*K50*L50*F!$B$61,IF(M50=62%,J50*K50*L50*F!$B$62,IF(M50=63%,J50*K50*L50*F!$B$63,IF(M50=64%,J50*K50*L50*F!$B$64,IF(M50=65%,J50*K50*L50*F!$B$65,IF(M50=66%,J50*K50*L50*F!$B$66,IF(M50=67%,J50*K50*L50*F!$B$67,IF(M50=68%,J50*K50*L50*F!$B$68,IF(M50=69%,J50*K50*L50*F!$B$69,IF(M50=70%,J50*K50*L50*F!$B$70,IF(M50=71%,J50*K50*L50*F!$B$71,IF(M50=72%,J50*K50*L50*F!$B$72,IF(M50=73%,J50*K50*L50*F!$B$73,IF(M50=74%,J50*K50*L50*F!$B$74,IF(M50=75%,J50*K50*L50*F!$B$75,IF(M50=76%,J50*K50*L50*F!$B$76,IF(M50=77%,J50*K50*L50*F!$B$77,IF(M50=78%,J50*K50*L50*F!$B$78,IF(M50=79%,J50*K50*L50*F!$B$79,IF(M50=80%,J50*K50*L50*F!$B$80,IF(M50=81%,J50*K50*L50*F!$B$81,IF(M50=82%,J50*K50*L50*F!$B$82,IF(M50=83%,J50*K50*L50*F!$B$83,IF(M50=84%,J50*K50*L50*F!$B$84,IF(M50=85%,J50*K50*L50*F!$B$85,IF(M50=86%,J50*K50*L50*F!$B$86,IF(M50=87%,J50*K50*L50*F!$B$87,IF(M50=88%,J50*K50*L50*F!$B$88,IF(M50=89%,J50*K50*L50*F!$B$89,IF(M50=90%,J50*K50*L50*F!$B$90,IF(M50=91%,J50*K50*L50*F!$B$91,IF(M50=92%,J50*K50*L50*F!$B$92,IF(M50=93%,J50*K50*L50*F!$B$93,IF(M50=94%,J50*K50*L50*F!$B$94,IF(M50=95%,J50*K50*L50*F!$B$95,IF(M50=96%,J50*K50*L50*F!$B$96,IF(M50=97%,J50*K50*L50*F!$B$97,IF(M50=98%,J50*K50*L50*F!$B$98,IF(M50=99%,J50*K50*L50*F!$B$99,IF(M50&gt;99%,J50*K50*L50*F!$B$100,))))))))))))))))))))))))))))))))))))))))))))))))))))))))+IF(Q50&lt;30%,0,IF(Q50&lt;35%,N50*O50*P50*F!$B$33,IF(Q50&lt;40%,N50*O50*P50*F!$B$38,IF(Q50&lt;45%,N50*O50*P50*F!$B$43,IF(Q50&lt;50%,N50*O50*P50*F!$B$48,IF(Q50=50%,N50*O50*P50*F!$B$50,IF(Q50=51%,N50*O50*P50*F!$B$51,IF(Q50=52%,N50*O50*P50*F!$B$52,IF(Q50=53%,N50*O50*P50*F!$B$53,IF(Q50=54%,N50*O50*P50*F!$B$54,IF(Q50=55%,N50*O50*P50*F!$B$55,IF(Q50=56%,N50*O50*P50*F!$B$56,IF(Q50=57%,N50*O50*P50*F!$B$57,IF(Q50=58%,N50*O50*P50*F!$B$58,IF(Q50=59%,N50*O50*P50*F!$B$59,IF(Q50=60%,N50*O50*P50*F!$B$60,IF(Q50=61%,N50*O50*P50*F!$B$61,IF(Q50=62%,N50*O50*P50*F!$B$62,IF(Q50=63%,N50*O50*P50*F!$B$63,IF(Q50=64%,N50*O50*P50*F!$B$64,IF(Q50=65%,N50*O50*P50*F!$B$65,IF(Q50=66%,N50*O50*P50*F!$B$66,IF(Q50=67%,N50*O50*P50*F!$B$67,IF(Q50=68%,N50*O50*P50*F!$B$68,IF(Q50=69%,N50*O50*P50*F!$B$69,IF(Q50=70%,N50*O50*P50*F!$B$70,IF(Q50=71%,N50*O50*P50*F!$B$71,IF(Q50=72%,N50*O50*P50*F!$B$72,IF(Q50=73%,N50*O50*P50*F!$B$73,IF(Q50=74%,N50*O50*P50*F!$B$74,IF(Q50=75%,N50*O50*P50*F!$B$75,IF(Q50=76%,N50*O50*P50*F!$B$76,IF(Q50=77%,N50*O50*P50*F!$B$77,IF(Q50=78%,N50*O50*P50*F!$B$78,IF(Q50=79%,N50*O50*P50*F!$B$79,IF(Q50=80%,N50*O50*P50*F!$B$80,IF(Q50=81%,N50*O50*P50*F!$B$81,IF(Q50=82%,N50*O50*P50*F!$B$82,IF(Q50=83%,N50*O50*P50*F!$B$83,IF(Q50=84%,N50*O50*P50*F!$B$84,IF(Q50=85%,N50*O50*P50*F!$B$85,IF(Q50=86%,N50*O50*P50*F!$B$86,IF(Q50=87%,N50*O50*P50*F!$B$87,IF(Q50=88%,N50*O50*P50*F!$B$88,IF(Q50=89%,N50*O50*P50*F!$B$89,IF(Q50=90%,N50*O50*P50*F!$B$90,IF(Q50=91%,N50*O50*P50*F!$B$91,IF(Q50=92%,N50*O50*P50*F!$B$92,IF(Q50=93%,N50*O50*P50*F!$B$93,IF(Q50=94%,N50*O50*P50*F!$B$94,IF(Q50=95%,N50*O50*P50*F!$B$95,IF(Q50=96%,N50*O50*P50*F!$B$96,IF(Q50=97%,N50*O50*P50*F!$B$97,IF(Q50=98%,N50*O50*P50*F!$B$98,IF(Q50=99%,N50*O50*P50*F!$B$99,IF(Q50&gt;99%,N50*O50*P50*F!$B$100,))))))))))))))))))))))))))))))))))))))))))))))))))))))))+IF(U50&lt;30%,0,IF(U50&lt;35%,R50*S50*T50*F!$B$33,IF(U50&lt;40%,R50*S50*T50*F!$B$38,IF(U50&lt;45%,R50*S50*T50*F!$B$43,IF(U50&lt;50%,R50*S50*T50*F!$B$48,IF(U50=50%,R50*S50*T50*F!$B$50,IF(U50=51%,R50*S50*T50*F!$B$51,IF(U50=52%,R50*S50*T50*F!$B$52,IF(U50=53%,R50*S50*T50*F!$B$53,IF(U50=54%,R50*S50*T50*F!$B$54,IF(U50=55%,R50*S50*T50*F!$B$55,IF(U50=56%,R50*S50*T50*F!$B$56,IF(U50=57%,R50*S50*T50*F!$B$57,IF(U50=58%,R50*S50*T50*F!$B$58,IF(U50=59%,R50*S50*T50*F!$B$59,IF(U50=60%,R50*S50*T50*F!$B$60,IF(U50=61%,R50*S50*T50*F!$B$61,IF(U50=62%,R50*S50*T50*F!$B$62,IF(U50=63%,R50*S50*T50*F!$B$63,IF(U50=64%,R50*S50*T50*F!$B$64,IF(U50=65%,R50*S50*T50*F!$B$65,IF(U50=66%,R50*S50*T50*F!$B$66,IF(U50=67%,R50*S50*T50*F!$B$67,IF(U50=68%,R50*S50*T50*F!$B$68,IF(U50=69%,R50*S50*T50*F!$B$69,IF(U50=70%,R50*S50*T50*F!$B$70,IF(U50=71%,R50*S50*T50*F!$B$71,IF(U50=72%,R50*S50*T50*F!$B$72,IF(U50=73%,R50*S50*T50*F!$B$73,IF(U50=74%,R50*S50*T50*F!$B$74,IF(U50=75%,R50*S50*T50*F!$B$75,IF(U50=76%,R50*S50*T50*F!$B$76,IF(U50=77%,R50*S50*T50*F!$B$77,IF(U50=78%,R50*S50*T50*F!$B$78,IF(U50=79%,R50*S50*T50*F!$B$79,IF(U50=80%,R50*S50*T50*F!$B$80,IF(U50=81%,R50*S50*T50*F!$B$81,IF(U50=82%,R50*S50*T50*F!$B$82,IF(U50=83%,R50*S50*T50*F!$B$83,IF(U50=84%,R50*S50*T50*F!$B$84,IF(U50=85%,R50*S50*T50*F!$B$85,IF(U50=86%,R50*S50*T50*F!$B$86,IF(U50=87%,R50*S50*T50*F!$B$87,IF(U50=88%,R50*S50*T50*F!$B$88,IF(U50=89%,R50*S50*T50*F!$B$89,IF(U50=90%,R50*S50*T50*F!$B$90,IF(U50=91%,R50*S50*T50*F!$B$91,IF(U50=92%,R50*S50*T50*F!$B$92,IF(U50=93%,R50*S50*T50*F!$B$93,IF(U50=94%,R50*S50*T50*F!$B$94,IF(U50=95%,R50*S50*T50*F!$B$95,IF(U50=96%,R50*S50*T50*F!$B$96,IF(U50=97%,R50*S50*T50*F!$B$97,IF(U50=98%,R50*S50*T50*F!$B$98,IF(U50=99%,R50*S50*T50*F!$B$99,IF(U50&gt;99%,R50*S50*T50*F!$B$100)))))))))))))))))))))))))))))))))))))))))))))))))))))))))*IF(ISNUMBER(E50),E50,1)*IF(ISNUMBER(D50),D50,1)</f>
        <v>333.24000000000007</v>
      </c>
      <c r="AA50" s="69">
        <f t="shared" si="56"/>
        <v>30</v>
      </c>
      <c r="AB50" s="70">
        <f t="shared" si="57"/>
        <v>6.6000000000000005</v>
      </c>
      <c r="AF50" s="127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</row>
    <row r="51" spans="1:46" x14ac:dyDescent="0.25">
      <c r="A51" s="325"/>
      <c r="B51" s="183" t="str">
        <f t="shared" si="45"/>
        <v>Средняя</v>
      </c>
      <c r="C51" s="190" t="str">
        <f t="shared" si="45"/>
        <v>Разгибания на блоке</v>
      </c>
      <c r="D51" s="167">
        <f t="shared" ref="D51" si="63">D14</f>
        <v>0.3</v>
      </c>
      <c r="E51" s="191">
        <f t="shared" si="45"/>
        <v>5</v>
      </c>
      <c r="F51" s="310">
        <f>IF(I51&lt;&gt;0,(IFERROR(IF($Y51&gt;50,MROUND($Y51*I51,2.5),IF($Y51&lt;15,MROUND($Y51*I51,0.1),MROUND($Y51*I51,1))),)),"")</f>
        <v>10</v>
      </c>
      <c r="G51" s="188">
        <v>6</v>
      </c>
      <c r="H51" s="188">
        <v>1</v>
      </c>
      <c r="I51" s="189">
        <v>0.5</v>
      </c>
      <c r="J51" s="310">
        <f>IF(M51&lt;&gt;0,(IFERROR(IF($Y51&gt;50,MROUND($Y51*M51,2.5),IF($Y51&lt;15,MROUND($Y51*M51,0.1),MROUND($Y51*M51,1))),)),"")</f>
        <v>12</v>
      </c>
      <c r="K51" s="188">
        <v>5</v>
      </c>
      <c r="L51" s="188">
        <v>4</v>
      </c>
      <c r="M51" s="189">
        <v>0.6</v>
      </c>
      <c r="N51" s="310" t="str">
        <f>IF(Q51&lt;&gt;0,(IFERROR(IF($Y51&gt;50,MROUND($Y51*Q51,2.5),IF($Y51&lt;15,MROUND($Y51*Q51,0.1),MROUND($Y51*Q51,1))),)),"")</f>
        <v/>
      </c>
      <c r="O51" s="188"/>
      <c r="P51" s="188"/>
      <c r="Q51" s="189">
        <v>0</v>
      </c>
      <c r="R51" s="310" t="str">
        <f>IF(U51&lt;&gt;0,(IFERROR(IF($Y51&gt;50,MROUND($Y51*U51,2.5),IF($Y51&lt;15,MROUND($Y51*U51,0.1),MROUND($Y51*U51,1))),)),"")</f>
        <v/>
      </c>
      <c r="S51" s="188"/>
      <c r="T51" s="188"/>
      <c r="U51" s="189">
        <v>0</v>
      </c>
      <c r="V51" s="101">
        <f t="shared" si="55"/>
        <v>1500</v>
      </c>
      <c r="W51" s="102">
        <f t="shared" si="59"/>
        <v>57.692307692307693</v>
      </c>
      <c r="X51" s="114">
        <f t="shared" ref="X51:X52" si="64">ROUND(IFERROR((W51/(Y51*IF(ISNUMBER(E51),E51,1))),0),2)</f>
        <v>0.56999999999999995</v>
      </c>
      <c r="Y51" s="203">
        <f t="shared" si="49"/>
        <v>20.100000000000001</v>
      </c>
      <c r="Z51" s="20">
        <f>(IF(I51&lt;30%,0,IF(I51&lt;35%,F51*G51*H51*F!$B$33,IF(I51&lt;40%,F51*G51*H51*F!$B$38,IF(I51&lt;45%,F51*G51*H51*F!$B$43,IF(I51&lt;50%,F51*G51*H51*F!$B$48,IF(I51=50%,F51*G51*H51*F!$B$50,IF(I51=51%,F51*G51*H51*F!$B$51,IF(I51=52%,F51*G51*H51*F!$B$52,IF(I51=53%,F51*G51*H51*F!$B$53,IF(I51=54%,F51*G51*H51*F!$B$54,IF(I51=55%,F51*G51*H51*F!$B$55,IF(I51=56%,F51*G51*H51*F!$B$56,IF(I51=57%,F51*G51*H51*F!$B$57,IF(I51=58%,F51*G51*H51*F!$B$58,IF(I51=59%,F51*G51*H51*F!$B$59,IF(I51=60%,F51*G51*H51*F!$B$60,IF(I51=61%,F51*G51*H51*F!$B$61,IF(I51=62%,F51*G51*H51*F!$B$62,IF(I51=63%,F51*G51*H51*F!$B$63,IF(I51=64%,F51*G51*H51*F!$B$64,IF(I51=65%,F51*G51*H51*F!$B$65,IF(I51=66%,F51*G51*H51*F!$B$66,IF(I51=67%,F51*G51*H51*F!$B$67,IF(I51=68%,F51*G51*H51*F!$B$68,IF(I51=69%,F51*G51*H51*F!$B$69,IF(I51=70%,F51*G51*H51*F!$B$70,IF(I51=71%,F51*G51*H51*F!$B$71,IF(I51=72%,F51*G51*H51*F!$B$72,IF(I51=73%,F51*G51*H51*F!$B$73,IF(I51=74%,F51*G51*H51*F!$B$74,IF(I51=75%,F51*G51*H51*F!$B$75,IF(I51=76%,F51*G51*H51*F!$B$76,IF(I51=77%,F51*G51*H51*F!$B$77,IF(I51=78%,F51*G51*H51*F!$B$78,IF(I51=79%,F51*G51*H51*F!$B$79,IF(I51=80%,F51*G51*H51*F!$B$80,IF(I51=81%,F51*G51*H51*F!$B$81,IF(I51=82%,F51*G51*H51*F!$B$82,IF(I51=83%,F51*G51*H51*F!$B$83,IF(I51=84%,F51*G51*H51*F!$B$84,IF(I51=85%,F51*G51*H51*F!$B$85,IF(I51=86%,F51*G51*H51*F!$B$86,IF(I51=87%,F51*G51*H51*F!$B$87,IF(I51=88%,F51*G51*H51*F!$B$88,IF(I51=89%,F51*G51*H51*F!$B$89,IF(I51=90%,F51*G51*H51*F!$B$90,IF(I51=91%,F51*G51*H51*F!$B$91,IF(I51=92%,F51*G51*H51*F!$B$92,IF(I51=93%,F51*G51*H51*F!$B$93,IF(I51=94%,F51*G51*H51*F!$B$94,IF(I51=95%,F51*G51*H51*F!$B$95,IF(I51=96%,F51*G51*H51*F!$B$96,IF(I51=97%,F51*G51*H51*F!$B$97,IF(I51=98%,F51*G51*H51*F!$B$98,IF(I51=99%,F51*G51*H51*F!$B$99,IF(I51&gt;99%,F51*G51*H51*F!$B$100,))))))))))))))))))))))))))))))))))))))))))))))))))))))))+IF(M51&lt;30%,0,IF(M51&lt;35%,J51*K51*L51*F!$B$33,IF(M51&lt;40%,J51*K51*L51*F!$B$38,IF(M51&lt;45%,J51*K51*L51*F!$B$43,IF(M51&lt;50%,J51*K51*L51*F!$B$48,IF(M51=50%,J51*K51*L51*F!$B$50,IF(M51=51%,J51*K51*L51*F!$B$51,IF(M51=52%,J51*K51*L51*F!$B$52,IF(M51=53%,J51*K51*L51*F!$B$53,IF(M51=54%,J51*K51*L51*F!$B$54,IF(M51=55%,J51*K51*L51*F!$B$55,IF(M51=56%,J51*K51*L51*F!$B$56,IF(M51=57%,J51*K51*L51*F!$B$57,IF(M51=58%,J51*K51*L51*F!$B$58,IF(M51=59%,J51*K51*L51*F!$B$59,IF(M51=60%,J51*K51*L51*F!$B$60,IF(M51=61%,J51*K51*L51*F!$B$61,IF(M51=62%,J51*K51*L51*F!$B$62,IF(M51=63%,J51*K51*L51*F!$B$63,IF(M51=64%,J51*K51*L51*F!$B$64,IF(M51=65%,J51*K51*L51*F!$B$65,IF(M51=66%,J51*K51*L51*F!$B$66,IF(M51=67%,J51*K51*L51*F!$B$67,IF(M51=68%,J51*K51*L51*F!$B$68,IF(M51=69%,J51*K51*L51*F!$B$69,IF(M51=70%,J51*K51*L51*F!$B$70,IF(M51=71%,J51*K51*L51*F!$B$71,IF(M51=72%,J51*K51*L51*F!$B$72,IF(M51=73%,J51*K51*L51*F!$B$73,IF(M51=74%,J51*K51*L51*F!$B$74,IF(M51=75%,J51*K51*L51*F!$B$75,IF(M51=76%,J51*K51*L51*F!$B$76,IF(M51=77%,J51*K51*L51*F!$B$77,IF(M51=78%,J51*K51*L51*F!$B$78,IF(M51=79%,J51*K51*L51*F!$B$79,IF(M51=80%,J51*K51*L51*F!$B$80,IF(M51=81%,J51*K51*L51*F!$B$81,IF(M51=82%,J51*K51*L51*F!$B$82,IF(M51=83%,J51*K51*L51*F!$B$83,IF(M51=84%,J51*K51*L51*F!$B$84,IF(M51=85%,J51*K51*L51*F!$B$85,IF(M51=86%,J51*K51*L51*F!$B$86,IF(M51=87%,J51*K51*L51*F!$B$87,IF(M51=88%,J51*K51*L51*F!$B$88,IF(M51=89%,J51*K51*L51*F!$B$89,IF(M51=90%,J51*K51*L51*F!$B$90,IF(M51=91%,J51*K51*L51*F!$B$91,IF(M51=92%,J51*K51*L51*F!$B$92,IF(M51=93%,J51*K51*L51*F!$B$93,IF(M51=94%,J51*K51*L51*F!$B$94,IF(M51=95%,J51*K51*L51*F!$B$95,IF(M51=96%,J51*K51*L51*F!$B$96,IF(M51=97%,J51*K51*L51*F!$B$97,IF(M51=98%,J51*K51*L51*F!$B$98,IF(M51=99%,J51*K51*L51*F!$B$99,IF(M51&gt;99%,J51*K51*L51*F!$B$100,))))))))))))))))))))))))))))))))))))))))))))))))))))))))+IF(Q51&lt;30%,0,IF(Q51&lt;35%,N51*O51*P51*F!$B$33,IF(Q51&lt;40%,N51*O51*P51*F!$B$38,IF(Q51&lt;45%,N51*O51*P51*F!$B$43,IF(Q51&lt;50%,N51*O51*P51*F!$B$48,IF(Q51=50%,N51*O51*P51*F!$B$50,IF(Q51=51%,N51*O51*P51*F!$B$51,IF(Q51=52%,N51*O51*P51*F!$B$52,IF(Q51=53%,N51*O51*P51*F!$B$53,IF(Q51=54%,N51*O51*P51*F!$B$54,IF(Q51=55%,N51*O51*P51*F!$B$55,IF(Q51=56%,N51*O51*P51*F!$B$56,IF(Q51=57%,N51*O51*P51*F!$B$57,IF(Q51=58%,N51*O51*P51*F!$B$58,IF(Q51=59%,N51*O51*P51*F!$B$59,IF(Q51=60%,N51*O51*P51*F!$B$60,IF(Q51=61%,N51*O51*P51*F!$B$61,IF(Q51=62%,N51*O51*P51*F!$B$62,IF(Q51=63%,N51*O51*P51*F!$B$63,IF(Q51=64%,N51*O51*P51*F!$B$64,IF(Q51=65%,N51*O51*P51*F!$B$65,IF(Q51=66%,N51*O51*P51*F!$B$66,IF(Q51=67%,N51*O51*P51*F!$B$67,IF(Q51=68%,N51*O51*P51*F!$B$68,IF(Q51=69%,N51*O51*P51*F!$B$69,IF(Q51=70%,N51*O51*P51*F!$B$70,IF(Q51=71%,N51*O51*P51*F!$B$71,IF(Q51=72%,N51*O51*P51*F!$B$72,IF(Q51=73%,N51*O51*P51*F!$B$73,IF(Q51=74%,N51*O51*P51*F!$B$74,IF(Q51=75%,N51*O51*P51*F!$B$75,IF(Q51=76%,N51*O51*P51*F!$B$76,IF(Q51=77%,N51*O51*P51*F!$B$77,IF(Q51=78%,N51*O51*P51*F!$B$78,IF(Q51=79%,N51*O51*P51*F!$B$79,IF(Q51=80%,N51*O51*P51*F!$B$80,IF(Q51=81%,N51*O51*P51*F!$B$81,IF(Q51=82%,N51*O51*P51*F!$B$82,IF(Q51=83%,N51*O51*P51*F!$B$83,IF(Q51=84%,N51*O51*P51*F!$B$84,IF(Q51=85%,N51*O51*P51*F!$B$85,IF(Q51=86%,N51*O51*P51*F!$B$86,IF(Q51=87%,N51*O51*P51*F!$B$87,IF(Q51=88%,N51*O51*P51*F!$B$88,IF(Q51=89%,N51*O51*P51*F!$B$89,IF(Q51=90%,N51*O51*P51*F!$B$90,IF(Q51=91%,N51*O51*P51*F!$B$91,IF(Q51=92%,N51*O51*P51*F!$B$92,IF(Q51=93%,N51*O51*P51*F!$B$93,IF(Q51=94%,N51*O51*P51*F!$B$94,IF(Q51=95%,N51*O51*P51*F!$B$95,IF(Q51=96%,N51*O51*P51*F!$B$96,IF(Q51=97%,N51*O51*P51*F!$B$97,IF(Q51=98%,N51*O51*P51*F!$B$98,IF(Q51=99%,N51*O51*P51*F!$B$99,IF(Q51&gt;99%,N51*O51*P51*F!$B$100,))))))))))))))))))))))))))))))))))))))))))))))))))))))))+IF(U51&lt;30%,0,IF(U51&lt;35%,R51*S51*T51*F!$B$33,IF(U51&lt;40%,R51*S51*T51*F!$B$38,IF(U51&lt;45%,R51*S51*T51*F!$B$43,IF(U51&lt;50%,R51*S51*T51*F!$B$48,IF(U51=50%,R51*S51*T51*F!$B$50,IF(U51=51%,R51*S51*T51*F!$B$51,IF(U51=52%,R51*S51*T51*F!$B$52,IF(U51=53%,R51*S51*T51*F!$B$53,IF(U51=54%,R51*S51*T51*F!$B$54,IF(U51=55%,R51*S51*T51*F!$B$55,IF(U51=56%,R51*S51*T51*F!$B$56,IF(U51=57%,R51*S51*T51*F!$B$57,IF(U51=58%,R51*S51*T51*F!$B$58,IF(U51=59%,R51*S51*T51*F!$B$59,IF(U51=60%,R51*S51*T51*F!$B$60,IF(U51=61%,R51*S51*T51*F!$B$61,IF(U51=62%,R51*S51*T51*F!$B$62,IF(U51=63%,R51*S51*T51*F!$B$63,IF(U51=64%,R51*S51*T51*F!$B$64,IF(U51=65%,R51*S51*T51*F!$B$65,IF(U51=66%,R51*S51*T51*F!$B$66,IF(U51=67%,R51*S51*T51*F!$B$67,IF(U51=68%,R51*S51*T51*F!$B$68,IF(U51=69%,R51*S51*T51*F!$B$69,IF(U51=70%,R51*S51*T51*F!$B$70,IF(U51=71%,R51*S51*T51*F!$B$71,IF(U51=72%,R51*S51*T51*F!$B$72,IF(U51=73%,R51*S51*T51*F!$B$73,IF(U51=74%,R51*S51*T51*F!$B$74,IF(U51=75%,R51*S51*T51*F!$B$75,IF(U51=76%,R51*S51*T51*F!$B$76,IF(U51=77%,R51*S51*T51*F!$B$77,IF(U51=78%,R51*S51*T51*F!$B$78,IF(U51=79%,R51*S51*T51*F!$B$79,IF(U51=80%,R51*S51*T51*F!$B$80,IF(U51=81%,R51*S51*T51*F!$B$81,IF(U51=82%,R51*S51*T51*F!$B$82,IF(U51=83%,R51*S51*T51*F!$B$83,IF(U51=84%,R51*S51*T51*F!$B$84,IF(U51=85%,R51*S51*T51*F!$B$85,IF(U51=86%,R51*S51*T51*F!$B$86,IF(U51=87%,R51*S51*T51*F!$B$87,IF(U51=88%,R51*S51*T51*F!$B$88,IF(U51=89%,R51*S51*T51*F!$B$89,IF(U51=90%,R51*S51*T51*F!$B$90,IF(U51=91%,R51*S51*T51*F!$B$91,IF(U51=92%,R51*S51*T51*F!$B$92,IF(U51=93%,R51*S51*T51*F!$B$93,IF(U51=94%,R51*S51*T51*F!$B$94,IF(U51=95%,R51*S51*T51*F!$B$95,IF(U51=96%,R51*S51*T51*F!$B$96,IF(U51=97%,R51*S51*T51*F!$B$97,IF(U51=98%,R51*S51*T51*F!$B$98,IF(U51=99%,R51*S51*T51*F!$B$99,IF(U51&gt;99%,R51*S51*T51*F!$B$100)))))))))))))))))))))))))))))))))))))))))))))))))))))))))*IF(ISNUMBER(E51),E51,1)*IF(ISNUMBER(D51),D51,1)</f>
        <v>297</v>
      </c>
      <c r="AA51" s="104">
        <f t="shared" si="56"/>
        <v>26</v>
      </c>
      <c r="AB51" s="105">
        <f t="shared" si="57"/>
        <v>6.6000000000000005</v>
      </c>
      <c r="AF51" s="127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</row>
    <row r="52" spans="1:46" x14ac:dyDescent="0.25">
      <c r="A52" s="325"/>
      <c r="B52" s="183" t="str">
        <f t="shared" si="45"/>
        <v/>
      </c>
      <c r="C52" s="190" t="str">
        <f t="shared" si="45"/>
        <v/>
      </c>
      <c r="D52" s="167">
        <f t="shared" ref="D52" si="65">D15</f>
        <v>0</v>
      </c>
      <c r="E52" s="191" t="str">
        <f t="shared" si="45"/>
        <v/>
      </c>
      <c r="F52" s="308"/>
      <c r="G52" s="186"/>
      <c r="H52" s="186"/>
      <c r="I52" s="174">
        <f t="shared" ref="I52:I73" si="66">IFERROR(ROUND(F52/$Y52,2),)</f>
        <v>0</v>
      </c>
      <c r="J52" s="308"/>
      <c r="K52" s="186"/>
      <c r="L52" s="186"/>
      <c r="M52" s="174">
        <f t="shared" ref="M52:M73" si="67">IFERROR(ROUND(J52/$Y52,2),)</f>
        <v>0</v>
      </c>
      <c r="N52" s="308"/>
      <c r="O52" s="186"/>
      <c r="P52" s="186"/>
      <c r="Q52" s="174">
        <f t="shared" ref="Q52:Q73" si="68">IFERROR(ROUND(N52/$Y52,2),)</f>
        <v>0</v>
      </c>
      <c r="R52" s="308"/>
      <c r="S52" s="186"/>
      <c r="T52" s="186"/>
      <c r="U52" s="174">
        <f t="shared" ref="U52:U73" si="69">IFERROR(ROUND(R52/$Y52,2),)</f>
        <v>0</v>
      </c>
      <c r="V52" s="98">
        <f t="shared" si="55"/>
        <v>0</v>
      </c>
      <c r="W52" s="99">
        <f t="shared" si="59"/>
        <v>0</v>
      </c>
      <c r="X52" s="68">
        <f t="shared" si="64"/>
        <v>0</v>
      </c>
      <c r="Y52" s="203" t="str">
        <f t="shared" si="49"/>
        <v/>
      </c>
      <c r="Z52" s="18">
        <f>(IF(I52&lt;30%,0,IF(I52&lt;35%,F52*G52*H52*F!$B$33,IF(I52&lt;40%,F52*G52*H52*F!$B$38,IF(I52&lt;45%,F52*G52*H52*F!$B$43,IF(I52&lt;50%,F52*G52*H52*F!$B$48,IF(I52=50%,F52*G52*H52*F!$B$50,IF(I52=51%,F52*G52*H52*F!$B$51,IF(I52=52%,F52*G52*H52*F!$B$52,IF(I52=53%,F52*G52*H52*F!$B$53,IF(I52=54%,F52*G52*H52*F!$B$54,IF(I52=55%,F52*G52*H52*F!$B$55,IF(I52=56%,F52*G52*H52*F!$B$56,IF(I52=57%,F52*G52*H52*F!$B$57,IF(I52=58%,F52*G52*H52*F!$B$58,IF(I52=59%,F52*G52*H52*F!$B$59,IF(I52=60%,F52*G52*H52*F!$B$60,IF(I52=61%,F52*G52*H52*F!$B$61,IF(I52=62%,F52*G52*H52*F!$B$62,IF(I52=63%,F52*G52*H52*F!$B$63,IF(I52=64%,F52*G52*H52*F!$B$64,IF(I52=65%,F52*G52*H52*F!$B$65,IF(I52=66%,F52*G52*H52*F!$B$66,IF(I52=67%,F52*G52*H52*F!$B$67,IF(I52=68%,F52*G52*H52*F!$B$68,IF(I52=69%,F52*G52*H52*F!$B$69,IF(I52=70%,F52*G52*H52*F!$B$70,IF(I52=71%,F52*G52*H52*F!$B$71,IF(I52=72%,F52*G52*H52*F!$B$72,IF(I52=73%,F52*G52*H52*F!$B$73,IF(I52=74%,F52*G52*H52*F!$B$74,IF(I52=75%,F52*G52*H52*F!$B$75,IF(I52=76%,F52*G52*H52*F!$B$76,IF(I52=77%,F52*G52*H52*F!$B$77,IF(I52=78%,F52*G52*H52*F!$B$78,IF(I52=79%,F52*G52*H52*F!$B$79,IF(I52=80%,F52*G52*H52*F!$B$80,IF(I52=81%,F52*G52*H52*F!$B$81,IF(I52=82%,F52*G52*H52*F!$B$82,IF(I52=83%,F52*G52*H52*F!$B$83,IF(I52=84%,F52*G52*H52*F!$B$84,IF(I52=85%,F52*G52*H52*F!$B$85,IF(I52=86%,F52*G52*H52*F!$B$86,IF(I52=87%,F52*G52*H52*F!$B$87,IF(I52=88%,F52*G52*H52*F!$B$88,IF(I52=89%,F52*G52*H52*F!$B$89,IF(I52=90%,F52*G52*H52*F!$B$90,IF(I52=91%,F52*G52*H52*F!$B$91,IF(I52=92%,F52*G52*H52*F!$B$92,IF(I52=93%,F52*G52*H52*F!$B$93,IF(I52=94%,F52*G52*H52*F!$B$94,IF(I52=95%,F52*G52*H52*F!$B$95,IF(I52=96%,F52*G52*H52*F!$B$96,IF(I52=97%,F52*G52*H52*F!$B$97,IF(I52=98%,F52*G52*H52*F!$B$98,IF(I52=99%,F52*G52*H52*F!$B$99,IF(I52&gt;99%,F52*G52*H52*F!$B$100,))))))))))))))))))))))))))))))))))))))))))))))))))))))))+IF(M52&lt;30%,0,IF(M52&lt;35%,J52*K52*L52*F!$B$33,IF(M52&lt;40%,J52*K52*L52*F!$B$38,IF(M52&lt;45%,J52*K52*L52*F!$B$43,IF(M52&lt;50%,J52*K52*L52*F!$B$48,IF(M52=50%,J52*K52*L52*F!$B$50,IF(M52=51%,J52*K52*L52*F!$B$51,IF(M52=52%,J52*K52*L52*F!$B$52,IF(M52=53%,J52*K52*L52*F!$B$53,IF(M52=54%,J52*K52*L52*F!$B$54,IF(M52=55%,J52*K52*L52*F!$B$55,IF(M52=56%,J52*K52*L52*F!$B$56,IF(M52=57%,J52*K52*L52*F!$B$57,IF(M52=58%,J52*K52*L52*F!$B$58,IF(M52=59%,J52*K52*L52*F!$B$59,IF(M52=60%,J52*K52*L52*F!$B$60,IF(M52=61%,J52*K52*L52*F!$B$61,IF(M52=62%,J52*K52*L52*F!$B$62,IF(M52=63%,J52*K52*L52*F!$B$63,IF(M52=64%,J52*K52*L52*F!$B$64,IF(M52=65%,J52*K52*L52*F!$B$65,IF(M52=66%,J52*K52*L52*F!$B$66,IF(M52=67%,J52*K52*L52*F!$B$67,IF(M52=68%,J52*K52*L52*F!$B$68,IF(M52=69%,J52*K52*L52*F!$B$69,IF(M52=70%,J52*K52*L52*F!$B$70,IF(M52=71%,J52*K52*L52*F!$B$71,IF(M52=72%,J52*K52*L52*F!$B$72,IF(M52=73%,J52*K52*L52*F!$B$73,IF(M52=74%,J52*K52*L52*F!$B$74,IF(M52=75%,J52*K52*L52*F!$B$75,IF(M52=76%,J52*K52*L52*F!$B$76,IF(M52=77%,J52*K52*L52*F!$B$77,IF(M52=78%,J52*K52*L52*F!$B$78,IF(M52=79%,J52*K52*L52*F!$B$79,IF(M52=80%,J52*K52*L52*F!$B$80,IF(M52=81%,J52*K52*L52*F!$B$81,IF(M52=82%,J52*K52*L52*F!$B$82,IF(M52=83%,J52*K52*L52*F!$B$83,IF(M52=84%,J52*K52*L52*F!$B$84,IF(M52=85%,J52*K52*L52*F!$B$85,IF(M52=86%,J52*K52*L52*F!$B$86,IF(M52=87%,J52*K52*L52*F!$B$87,IF(M52=88%,J52*K52*L52*F!$B$88,IF(M52=89%,J52*K52*L52*F!$B$89,IF(M52=90%,J52*K52*L52*F!$B$90,IF(M52=91%,J52*K52*L52*F!$B$91,IF(M52=92%,J52*K52*L52*F!$B$92,IF(M52=93%,J52*K52*L52*F!$B$93,IF(M52=94%,J52*K52*L52*F!$B$94,IF(M52=95%,J52*K52*L52*F!$B$95,IF(M52=96%,J52*K52*L52*F!$B$96,IF(M52=97%,J52*K52*L52*F!$B$97,IF(M52=98%,J52*K52*L52*F!$B$98,IF(M52=99%,J52*K52*L52*F!$B$99,IF(M52&gt;99%,J52*K52*L52*F!$B$100,))))))))))))))))))))))))))))))))))))))))))))))))))))))))+IF(Q52&lt;30%,0,IF(Q52&lt;35%,N52*O52*P52*F!$B$33,IF(Q52&lt;40%,N52*O52*P52*F!$B$38,IF(Q52&lt;45%,N52*O52*P52*F!$B$43,IF(Q52&lt;50%,N52*O52*P52*F!$B$48,IF(Q52=50%,N52*O52*P52*F!$B$50,IF(Q52=51%,N52*O52*P52*F!$B$51,IF(Q52=52%,N52*O52*P52*F!$B$52,IF(Q52=53%,N52*O52*P52*F!$B$53,IF(Q52=54%,N52*O52*P52*F!$B$54,IF(Q52=55%,N52*O52*P52*F!$B$55,IF(Q52=56%,N52*O52*P52*F!$B$56,IF(Q52=57%,N52*O52*P52*F!$B$57,IF(Q52=58%,N52*O52*P52*F!$B$58,IF(Q52=59%,N52*O52*P52*F!$B$59,IF(Q52=60%,N52*O52*P52*F!$B$60,IF(Q52=61%,N52*O52*P52*F!$B$61,IF(Q52=62%,N52*O52*P52*F!$B$62,IF(Q52=63%,N52*O52*P52*F!$B$63,IF(Q52=64%,N52*O52*P52*F!$B$64,IF(Q52=65%,N52*O52*P52*F!$B$65,IF(Q52=66%,N52*O52*P52*F!$B$66,IF(Q52=67%,N52*O52*P52*F!$B$67,IF(Q52=68%,N52*O52*P52*F!$B$68,IF(Q52=69%,N52*O52*P52*F!$B$69,IF(Q52=70%,N52*O52*P52*F!$B$70,IF(Q52=71%,N52*O52*P52*F!$B$71,IF(Q52=72%,N52*O52*P52*F!$B$72,IF(Q52=73%,N52*O52*P52*F!$B$73,IF(Q52=74%,N52*O52*P52*F!$B$74,IF(Q52=75%,N52*O52*P52*F!$B$75,IF(Q52=76%,N52*O52*P52*F!$B$76,IF(Q52=77%,N52*O52*P52*F!$B$77,IF(Q52=78%,N52*O52*P52*F!$B$78,IF(Q52=79%,N52*O52*P52*F!$B$79,IF(Q52=80%,N52*O52*P52*F!$B$80,IF(Q52=81%,N52*O52*P52*F!$B$81,IF(Q52=82%,N52*O52*P52*F!$B$82,IF(Q52=83%,N52*O52*P52*F!$B$83,IF(Q52=84%,N52*O52*P52*F!$B$84,IF(Q52=85%,N52*O52*P52*F!$B$85,IF(Q52=86%,N52*O52*P52*F!$B$86,IF(Q52=87%,N52*O52*P52*F!$B$87,IF(Q52=88%,N52*O52*P52*F!$B$88,IF(Q52=89%,N52*O52*P52*F!$B$89,IF(Q52=90%,N52*O52*P52*F!$B$90,IF(Q52=91%,N52*O52*P52*F!$B$91,IF(Q52=92%,N52*O52*P52*F!$B$92,IF(Q52=93%,N52*O52*P52*F!$B$93,IF(Q52=94%,N52*O52*P52*F!$B$94,IF(Q52=95%,N52*O52*P52*F!$B$95,IF(Q52=96%,N52*O52*P52*F!$B$96,IF(Q52=97%,N52*O52*P52*F!$B$97,IF(Q52=98%,N52*O52*P52*F!$B$98,IF(Q52=99%,N52*O52*P52*F!$B$99,IF(Q52&gt;99%,N52*O52*P52*F!$B$100,))))))))))))))))))))))))))))))))))))))))))))))))))))))))+IF(U52&lt;30%,0,IF(U52&lt;35%,R52*S52*T52*F!$B$33,IF(U52&lt;40%,R52*S52*T52*F!$B$38,IF(U52&lt;45%,R52*S52*T52*F!$B$43,IF(U52&lt;50%,R52*S52*T52*F!$B$48,IF(U52=50%,R52*S52*T52*F!$B$50,IF(U52=51%,R52*S52*T52*F!$B$51,IF(U52=52%,R52*S52*T52*F!$B$52,IF(U52=53%,R52*S52*T52*F!$B$53,IF(U52=54%,R52*S52*T52*F!$B$54,IF(U52=55%,R52*S52*T52*F!$B$55,IF(U52=56%,R52*S52*T52*F!$B$56,IF(U52=57%,R52*S52*T52*F!$B$57,IF(U52=58%,R52*S52*T52*F!$B$58,IF(U52=59%,R52*S52*T52*F!$B$59,IF(U52=60%,R52*S52*T52*F!$B$60,IF(U52=61%,R52*S52*T52*F!$B$61,IF(U52=62%,R52*S52*T52*F!$B$62,IF(U52=63%,R52*S52*T52*F!$B$63,IF(U52=64%,R52*S52*T52*F!$B$64,IF(U52=65%,R52*S52*T52*F!$B$65,IF(U52=66%,R52*S52*T52*F!$B$66,IF(U52=67%,R52*S52*T52*F!$B$67,IF(U52=68%,R52*S52*T52*F!$B$68,IF(U52=69%,R52*S52*T52*F!$B$69,IF(U52=70%,R52*S52*T52*F!$B$70,IF(U52=71%,R52*S52*T52*F!$B$71,IF(U52=72%,R52*S52*T52*F!$B$72,IF(U52=73%,R52*S52*T52*F!$B$73,IF(U52=74%,R52*S52*T52*F!$B$74,IF(U52=75%,R52*S52*T52*F!$B$75,IF(U52=76%,R52*S52*T52*F!$B$76,IF(U52=77%,R52*S52*T52*F!$B$77,IF(U52=78%,R52*S52*T52*F!$B$78,IF(U52=79%,R52*S52*T52*F!$B$79,IF(U52=80%,R52*S52*T52*F!$B$80,IF(U52=81%,R52*S52*T52*F!$B$81,IF(U52=82%,R52*S52*T52*F!$B$82,IF(U52=83%,R52*S52*T52*F!$B$83,IF(U52=84%,R52*S52*T52*F!$B$84,IF(U52=85%,R52*S52*T52*F!$B$85,IF(U52=86%,R52*S52*T52*F!$B$86,IF(U52=87%,R52*S52*T52*F!$B$87,IF(U52=88%,R52*S52*T52*F!$B$88,IF(U52=89%,R52*S52*T52*F!$B$89,IF(U52=90%,R52*S52*T52*F!$B$90,IF(U52=91%,R52*S52*T52*F!$B$91,IF(U52=92%,R52*S52*T52*F!$B$92,IF(U52=93%,R52*S52*T52*F!$B$93,IF(U52=94%,R52*S52*T52*F!$B$94,IF(U52=95%,R52*S52*T52*F!$B$95,IF(U52=96%,R52*S52*T52*F!$B$96,IF(U52=97%,R52*S52*T52*F!$B$97,IF(U52=98%,R52*S52*T52*F!$B$98,IF(U52=99%,R52*S52*T52*F!$B$99,IF(U52&gt;99%,R52*S52*T52*F!$B$100)))))))))))))))))))))))))))))))))))))))))))))))))))))))))*IF(ISNUMBER(E52),E52,1)*IF(ISNUMBER(D52),D52,1)</f>
        <v>0</v>
      </c>
      <c r="AA52" s="69">
        <f t="shared" si="56"/>
        <v>0</v>
      </c>
      <c r="AB52" s="70">
        <f t="shared" si="57"/>
        <v>0</v>
      </c>
      <c r="AF52" s="127"/>
      <c r="AG52" s="23"/>
      <c r="AH52" s="23"/>
      <c r="AI52" s="23"/>
      <c r="AJ52" s="23"/>
      <c r="AK52" s="107"/>
      <c r="AL52" s="107"/>
      <c r="AM52" s="107"/>
      <c r="AN52" s="23"/>
      <c r="AO52" s="23"/>
      <c r="AP52" s="23"/>
      <c r="AQ52" s="23"/>
      <c r="AR52" s="23"/>
      <c r="AS52" s="23"/>
      <c r="AT52" s="23"/>
    </row>
    <row r="53" spans="1:46" ht="15.75" thickBot="1" x14ac:dyDescent="0.3">
      <c r="A53" s="326"/>
      <c r="B53" s="219" t="str">
        <f t="shared" si="45"/>
        <v/>
      </c>
      <c r="C53" s="228" t="str">
        <f t="shared" si="45"/>
        <v/>
      </c>
      <c r="D53" s="299">
        <f>ROUND(IFERROR((D47*(G47*H47+K47*L47+O47*P47+S47*T47)+D48*(G48*H48+K48*L48+O48*P48+S48*T48)+D49*(G49*H49+K49*L49+O49*P49+S49*T49)+D50*(G50*H50+K50*L50+O50*P50+S50*T50)+D51*(G51*H51+K51*L51+O51*P51+S51*T51)+D52*(G52*H52+K52*L52+O52*P52+S52*T52))/((G47*H47+K47*L47+O47*P47+S47*T47)+(G48*H48+K48*L48+O48*P48+S48*T48)+(G49*H49+K49*L49+O49*P49+S49*T49)+(G50*H50+K50*L50+O50*P50+S50*T50)+(G51*H51+K51*L51+O51*P51+S51*T51)+(G52*H52+K52*L52+O52*P52+S52*T52)),0),2)</f>
        <v>0.71</v>
      </c>
      <c r="E53" s="222" t="str">
        <f t="shared" si="45"/>
        <v/>
      </c>
      <c r="F53" s="311"/>
      <c r="G53" s="229"/>
      <c r="H53" s="229"/>
      <c r="I53" s="225"/>
      <c r="J53" s="311"/>
      <c r="K53" s="229"/>
      <c r="L53" s="229"/>
      <c r="M53" s="225"/>
      <c r="N53" s="311"/>
      <c r="O53" s="229"/>
      <c r="P53" s="229"/>
      <c r="Q53" s="225"/>
      <c r="R53" s="311"/>
      <c r="S53" s="229"/>
      <c r="T53" s="229"/>
      <c r="U53" s="225"/>
      <c r="V53" s="79">
        <f>SUM(V47:V52)</f>
        <v>9270</v>
      </c>
      <c r="W53" s="21">
        <f>IFERROR(V53/AA53,0)</f>
        <v>74.758064516129039</v>
      </c>
      <c r="X53" s="80">
        <f>ROUND(IFERROR(((I47*G47*H47+M47*K47*L47+Q47*O47*P47+U47*S47*T47)+(I48*G48*H48+M48*K48*L48+Q48*O48*P48+U48*S48*T48)+(I49*G49*H49+M49*K49*L49+Q49*O49*P49+U49*S49*T49)+(I50*G50*H50+M50*K50*L50+Q50*O50*P50+U50*S50*T50)+(I51*G51*H51+M51*K51*L51+Q51*O51*P51+U51*S51*T51)+(I52*G52*H52+M52*K52*L52+Q52*O52*P52+U52*S52*T52))/((G47*H47+K47*L47+O47*P47+S47*T47)+(G48*H48+K48*L48+O48*P48+S48*T48)+(G49*H49+K49*L49+O49*P49+S49*T49)+(G50*H50+K50*L50+O50*P50+S50*T50)+(G51*H51+K51*L51+O51*P51+S51*T51)+(G52*H52+K52*L52+O52*P52+S52*T52)),0),3)</f>
        <v>0.58699999999999997</v>
      </c>
      <c r="Y53" s="81"/>
      <c r="Z53" s="21">
        <f>SUM(Z47:Z52)</f>
        <v>5366.6399999999994</v>
      </c>
      <c r="AA53" s="82">
        <f>SUM(AA47:AA52)</f>
        <v>124</v>
      </c>
      <c r="AB53" s="83">
        <f>IF(SUM(AB47:AB52)=0,TIME(,0,),TIME(,SUM(AB47:AB52)+30,))</f>
        <v>0.10138888888888888</v>
      </c>
      <c r="AF53" s="127"/>
      <c r="AG53" s="23"/>
      <c r="AH53" s="23"/>
      <c r="AI53" s="23"/>
      <c r="AJ53" s="23"/>
      <c r="AK53" s="107"/>
      <c r="AL53" s="107"/>
      <c r="AM53" s="107"/>
      <c r="AN53" s="23"/>
      <c r="AO53" s="23"/>
      <c r="AP53" s="23"/>
      <c r="AQ53" s="23"/>
      <c r="AR53" s="23"/>
      <c r="AS53" s="23"/>
      <c r="AT53" s="23"/>
    </row>
    <row r="54" spans="1:46" x14ac:dyDescent="0.25">
      <c r="A54" s="318">
        <f>A55</f>
        <v>42215</v>
      </c>
      <c r="B54" s="192" t="s">
        <v>86</v>
      </c>
      <c r="C54" s="193" t="str">
        <f t="shared" si="45"/>
        <v>Становая тяга</v>
      </c>
      <c r="D54" s="160">
        <f>D17</f>
        <v>1.3</v>
      </c>
      <c r="E54" s="194" t="str">
        <f t="shared" si="45"/>
        <v/>
      </c>
      <c r="F54" s="302">
        <f>IF(I54&lt;&gt;0,(IFERROR(IF($Y54&gt;50,MROUND($Y54*I54,2.5),IF($Y54&lt;15,MROUND($Y54*I54,0.1),MROUND($Y54*I54,1))),)),"")</f>
        <v>120</v>
      </c>
      <c r="G54" s="162">
        <v>4</v>
      </c>
      <c r="H54" s="162">
        <v>1</v>
      </c>
      <c r="I54" s="163">
        <v>0.5</v>
      </c>
      <c r="J54" s="302">
        <f>IF(M54&lt;&gt;0,(IFERROR(IF($Y54&gt;50,MROUND($Y54*M54,2.5),IF($Y54&lt;15,MROUND($Y54*M54,0.1),MROUND($Y54*M54,1))),)),"")</f>
        <v>155</v>
      </c>
      <c r="K54" s="162">
        <v>3</v>
      </c>
      <c r="L54" s="162">
        <v>1</v>
      </c>
      <c r="M54" s="163">
        <v>0.64</v>
      </c>
      <c r="N54" s="302">
        <f>IF(Q54&lt;&gt;0,(IFERROR(IF($Y54&gt;50,MROUND($Y54*Q54,2.5),IF($Y54&lt;15,MROUND($Y54*Q54,0.1),MROUND($Y54*Q54,1))),)),"")</f>
        <v>177.5</v>
      </c>
      <c r="O54" s="162">
        <v>3</v>
      </c>
      <c r="P54" s="162">
        <v>3</v>
      </c>
      <c r="Q54" s="163">
        <v>0.74</v>
      </c>
      <c r="R54" s="302">
        <f>IF(U54&lt;&gt;0,(IFERROR(IF($Y54&gt;50,MROUND($Y54*U54,2.5),IF($Y54&lt;15,MROUND($Y54*U54,0.1),MROUND($Y54*U54,1))),)),"")</f>
        <v>192.5</v>
      </c>
      <c r="S54" s="162">
        <v>2</v>
      </c>
      <c r="T54" s="162">
        <v>3</v>
      </c>
      <c r="U54" s="164">
        <v>0.8</v>
      </c>
      <c r="V54" s="120">
        <f t="shared" si="55"/>
        <v>3697.5</v>
      </c>
      <c r="W54" s="48">
        <f>IFERROR((IF(ISNUMBER(F54),F54,1)*G54*H54+IF(ISNUMBER(J54),J54,1)*K54*L54+IF(ISNUMBER(N54),N54,1)*O54*P54+IF(ISNUMBER(R54),R54,1)*S54*T54)*IF(ISNUMBER(E54),E54,1)/(G54*H54+K54*L54+O54*P54+S54*T54),0)</f>
        <v>168.06818181818181</v>
      </c>
      <c r="X54" s="49">
        <f>ROUND(IFERROR((W54/(Y54*IF(ISNUMBER(E54),E54,1))),0),2)</f>
        <v>0.7</v>
      </c>
      <c r="Y54" s="202">
        <f t="shared" si="49"/>
        <v>241.2</v>
      </c>
      <c r="Z54" s="16">
        <f>(IF(I54&lt;30%,0,IF(I54&lt;35%,F54*G54*H54*F!$B$33,IF(I54&lt;40%,F54*G54*H54*F!$B$38,IF(I54&lt;45%,F54*G54*H54*F!$B$43,IF(I54&lt;50%,F54*G54*H54*F!$B$48,IF(I54=50%,F54*G54*H54*F!$B$50,IF(I54=51%,F54*G54*H54*F!$B$51,IF(I54=52%,F54*G54*H54*F!$B$52,IF(I54=53%,F54*G54*H54*F!$B$53,IF(I54=54%,F54*G54*H54*F!$B$54,IF(I54=55%,F54*G54*H54*F!$B$55,IF(I54=56%,F54*G54*H54*F!$B$56,IF(I54=57%,F54*G54*H54*F!$B$57,IF(I54=58%,F54*G54*H54*F!$B$58,IF(I54=59%,F54*G54*H54*F!$B$59,IF(I54=60%,F54*G54*H54*F!$B$60,IF(I54=61%,F54*G54*H54*F!$B$61,IF(I54=62%,F54*G54*H54*F!$B$62,IF(I54=63%,F54*G54*H54*F!$B$63,IF(I54=64%,F54*G54*H54*F!$B$64,IF(I54=65%,F54*G54*H54*F!$B$65,IF(I54=66%,F54*G54*H54*F!$B$66,IF(I54=67%,F54*G54*H54*F!$B$67,IF(I54=68%,F54*G54*H54*F!$B$68,IF(I54=69%,F54*G54*H54*F!$B$69,IF(I54=70%,F54*G54*H54*F!$B$70,IF(I54=71%,F54*G54*H54*F!$B$71,IF(I54=72%,F54*G54*H54*F!$B$72,IF(I54=73%,F54*G54*H54*F!$B$73,IF(I54=74%,F54*G54*H54*F!$B$74,IF(I54=75%,F54*G54*H54*F!$B$75,IF(I54=76%,F54*G54*H54*F!$B$76,IF(I54=77%,F54*G54*H54*F!$B$77,IF(I54=78%,F54*G54*H54*F!$B$78,IF(I54=79%,F54*G54*H54*F!$B$79,IF(I54=80%,F54*G54*H54*F!$B$80,IF(I54=81%,F54*G54*H54*F!$B$81,IF(I54=82%,F54*G54*H54*F!$B$82,IF(I54=83%,F54*G54*H54*F!$B$83,IF(I54=84%,F54*G54*H54*F!$B$84,IF(I54=85%,F54*G54*H54*F!$B$85,IF(I54=86%,F54*G54*H54*F!$B$86,IF(I54=87%,F54*G54*H54*F!$B$87,IF(I54=88%,F54*G54*H54*F!$B$88,IF(I54=89%,F54*G54*H54*F!$B$89,IF(I54=90%,F54*G54*H54*F!$B$90,IF(I54=91%,F54*G54*H54*F!$B$91,IF(I54=92%,F54*G54*H54*F!$B$92,IF(I54=93%,F54*G54*H54*F!$B$93,IF(I54=94%,F54*G54*H54*F!$B$94,IF(I54=95%,F54*G54*H54*F!$B$95,IF(I54=96%,F54*G54*H54*F!$B$96,IF(I54=97%,F54*G54*H54*F!$B$97,IF(I54=98%,F54*G54*H54*F!$B$98,IF(I54=99%,F54*G54*H54*F!$B$99,IF(I54&gt;99%,F54*G54*H54*F!$B$100,))))))))))))))))))))))))))))))))))))))))))))))))))))))))+IF(M54&lt;30%,0,IF(M54&lt;35%,J54*K54*L54*F!$B$33,IF(M54&lt;40%,J54*K54*L54*F!$B$38,IF(M54&lt;45%,J54*K54*L54*F!$B$43,IF(M54&lt;50%,J54*K54*L54*F!$B$48,IF(M54=50%,J54*K54*L54*F!$B$50,IF(M54=51%,J54*K54*L54*F!$B$51,IF(M54=52%,J54*K54*L54*F!$B$52,IF(M54=53%,J54*K54*L54*F!$B$53,IF(M54=54%,J54*K54*L54*F!$B$54,IF(M54=55%,J54*K54*L54*F!$B$55,IF(M54=56%,J54*K54*L54*F!$B$56,IF(M54=57%,J54*K54*L54*F!$B$57,IF(M54=58%,J54*K54*L54*F!$B$58,IF(M54=59%,J54*K54*L54*F!$B$59,IF(M54=60%,J54*K54*L54*F!$B$60,IF(M54=61%,J54*K54*L54*F!$B$61,IF(M54=62%,J54*K54*L54*F!$B$62,IF(M54=63%,J54*K54*L54*F!$B$63,IF(M54=64%,J54*K54*L54*F!$B$64,IF(M54=65%,J54*K54*L54*F!$B$65,IF(M54=66%,J54*K54*L54*F!$B$66,IF(M54=67%,J54*K54*L54*F!$B$67,IF(M54=68%,J54*K54*L54*F!$B$68,IF(M54=69%,J54*K54*L54*F!$B$69,IF(M54=70%,J54*K54*L54*F!$B$70,IF(M54=71%,J54*K54*L54*F!$B$71,IF(M54=72%,J54*K54*L54*F!$B$72,IF(M54=73%,J54*K54*L54*F!$B$73,IF(M54=74%,J54*K54*L54*F!$B$74,IF(M54=75%,J54*K54*L54*F!$B$75,IF(M54=76%,J54*K54*L54*F!$B$76,IF(M54=77%,J54*K54*L54*F!$B$77,IF(M54=78%,J54*K54*L54*F!$B$78,IF(M54=79%,J54*K54*L54*F!$B$79,IF(M54=80%,J54*K54*L54*F!$B$80,IF(M54=81%,J54*K54*L54*F!$B$81,IF(M54=82%,J54*K54*L54*F!$B$82,IF(M54=83%,J54*K54*L54*F!$B$83,IF(M54=84%,J54*K54*L54*F!$B$84,IF(M54=85%,J54*K54*L54*F!$B$85,IF(M54=86%,J54*K54*L54*F!$B$86,IF(M54=87%,J54*K54*L54*F!$B$87,IF(M54=88%,J54*K54*L54*F!$B$88,IF(M54=89%,J54*K54*L54*F!$B$89,IF(M54=90%,J54*K54*L54*F!$B$90,IF(M54=91%,J54*K54*L54*F!$B$91,IF(M54=92%,J54*K54*L54*F!$B$92,IF(M54=93%,J54*K54*L54*F!$B$93,IF(M54=94%,J54*K54*L54*F!$B$94,IF(M54=95%,J54*K54*L54*F!$B$95,IF(M54=96%,J54*K54*L54*F!$B$96,IF(M54=97%,J54*K54*L54*F!$B$97,IF(M54=98%,J54*K54*L54*F!$B$98,IF(M54=99%,J54*K54*L54*F!$B$99,IF(M54&gt;99%,J54*K54*L54*F!$B$100,))))))))))))))))))))))))))))))))))))))))))))))))))))))))+IF(Q54&lt;30%,0,IF(Q54&lt;35%,N54*O54*P54*F!$B$33,IF(Q54&lt;40%,N54*O54*P54*F!$B$38,IF(Q54&lt;45%,N54*O54*P54*F!$B$43,IF(Q54&lt;50%,N54*O54*P54*F!$B$48,IF(Q54=50%,N54*O54*P54*F!$B$50,IF(Q54=51%,N54*O54*P54*F!$B$51,IF(Q54=52%,N54*O54*P54*F!$B$52,IF(Q54=53%,N54*O54*P54*F!$B$53,IF(Q54=54%,N54*O54*P54*F!$B$54,IF(Q54=55%,N54*O54*P54*F!$B$55,IF(Q54=56%,N54*O54*P54*F!$B$56,IF(Q54=57%,N54*O54*P54*F!$B$57,IF(Q54=58%,N54*O54*P54*F!$B$58,IF(Q54=59%,N54*O54*P54*F!$B$59,IF(Q54=60%,N54*O54*P54*F!$B$60,IF(Q54=61%,N54*O54*P54*F!$B$61,IF(Q54=62%,N54*O54*P54*F!$B$62,IF(Q54=63%,N54*O54*P54*F!$B$63,IF(Q54=64%,N54*O54*P54*F!$B$64,IF(Q54=65%,N54*O54*P54*F!$B$65,IF(Q54=66%,N54*O54*P54*F!$B$66,IF(Q54=67%,N54*O54*P54*F!$B$67,IF(Q54=68%,N54*O54*P54*F!$B$68,IF(Q54=69%,N54*O54*P54*F!$B$69,IF(Q54=70%,N54*O54*P54*F!$B$70,IF(Q54=71%,N54*O54*P54*F!$B$71,IF(Q54=72%,N54*O54*P54*F!$B$72,IF(Q54=73%,N54*O54*P54*F!$B$73,IF(Q54=74%,N54*O54*P54*F!$B$74,IF(Q54=75%,N54*O54*P54*F!$B$75,IF(Q54=76%,N54*O54*P54*F!$B$76,IF(Q54=77%,N54*O54*P54*F!$B$77,IF(Q54=78%,N54*O54*P54*F!$B$78,IF(Q54=79%,N54*O54*P54*F!$B$79,IF(Q54=80%,N54*O54*P54*F!$B$80,IF(Q54=81%,N54*O54*P54*F!$B$81,IF(Q54=82%,N54*O54*P54*F!$B$82,IF(Q54=83%,N54*O54*P54*F!$B$83,IF(Q54=84%,N54*O54*P54*F!$B$84,IF(Q54=85%,N54*O54*P54*F!$B$85,IF(Q54=86%,N54*O54*P54*F!$B$86,IF(Q54=87%,N54*O54*P54*F!$B$87,IF(Q54=88%,N54*O54*P54*F!$B$88,IF(Q54=89%,N54*O54*P54*F!$B$89,IF(Q54=90%,N54*O54*P54*F!$B$90,IF(Q54=91%,N54*O54*P54*F!$B$91,IF(Q54=92%,N54*O54*P54*F!$B$92,IF(Q54=93%,N54*O54*P54*F!$B$93,IF(Q54=94%,N54*O54*P54*F!$B$94,IF(Q54=95%,N54*O54*P54*F!$B$95,IF(Q54=96%,N54*O54*P54*F!$B$96,IF(Q54=97%,N54*O54*P54*F!$B$97,IF(Q54=98%,N54*O54*P54*F!$B$98,IF(Q54=99%,N54*O54*P54*F!$B$99,IF(Q54&gt;99%,N54*O54*P54*F!$B$100,))))))))))))))))))))))))))))))))))))))))))))))))))))))))+IF(U54&lt;30%,0,IF(U54&lt;35%,R54*S54*T54*F!$B$33,IF(U54&lt;40%,R54*S54*T54*F!$B$38,IF(U54&lt;45%,R54*S54*T54*F!$B$43,IF(U54&lt;50%,R54*S54*T54*F!$B$48,IF(U54=50%,R54*S54*T54*F!$B$50,IF(U54=51%,R54*S54*T54*F!$B$51,IF(U54=52%,R54*S54*T54*F!$B$52,IF(U54=53%,R54*S54*T54*F!$B$53,IF(U54=54%,R54*S54*T54*F!$B$54,IF(U54=55%,R54*S54*T54*F!$B$55,IF(U54=56%,R54*S54*T54*F!$B$56,IF(U54=57%,R54*S54*T54*F!$B$57,IF(U54=58%,R54*S54*T54*F!$B$58,IF(U54=59%,R54*S54*T54*F!$B$59,IF(U54=60%,R54*S54*T54*F!$B$60,IF(U54=61%,R54*S54*T54*F!$B$61,IF(U54=62%,R54*S54*T54*F!$B$62,IF(U54=63%,R54*S54*T54*F!$B$63,IF(U54=64%,R54*S54*T54*F!$B$64,IF(U54=65%,R54*S54*T54*F!$B$65,IF(U54=66%,R54*S54*T54*F!$B$66,IF(U54=67%,R54*S54*T54*F!$B$67,IF(U54=68%,R54*S54*T54*F!$B$68,IF(U54=69%,R54*S54*T54*F!$B$69,IF(U54=70%,R54*S54*T54*F!$B$70,IF(U54=71%,R54*S54*T54*F!$B$71,IF(U54=72%,R54*S54*T54*F!$B$72,IF(U54=73%,R54*S54*T54*F!$B$73,IF(U54=74%,R54*S54*T54*F!$B$74,IF(U54=75%,R54*S54*T54*F!$B$75,IF(U54=76%,R54*S54*T54*F!$B$76,IF(U54=77%,R54*S54*T54*F!$B$77,IF(U54=78%,R54*S54*T54*F!$B$78,IF(U54=79%,R54*S54*T54*F!$B$79,IF(U54=80%,R54*S54*T54*F!$B$80,IF(U54=81%,R54*S54*T54*F!$B$81,IF(U54=82%,R54*S54*T54*F!$B$82,IF(U54=83%,R54*S54*T54*F!$B$83,IF(U54=84%,R54*S54*T54*F!$B$84,IF(U54=85%,R54*S54*T54*F!$B$85,IF(U54=86%,R54*S54*T54*F!$B$86,IF(U54=87%,R54*S54*T54*F!$B$87,IF(U54=88%,R54*S54*T54*F!$B$88,IF(U54=89%,R54*S54*T54*F!$B$89,IF(U54=90%,R54*S54*T54*F!$B$90,IF(U54=91%,R54*S54*T54*F!$B$91,IF(U54=92%,R54*S54*T54*F!$B$92,IF(U54=93%,R54*S54*T54*F!$B$93,IF(U54=94%,R54*S54*T54*F!$B$94,IF(U54=95%,R54*S54*T54*F!$B$95,IF(U54=96%,R54*S54*T54*F!$B$96,IF(U54=97%,R54*S54*T54*F!$B$97,IF(U54=98%,R54*S54*T54*F!$B$98,IF(U54=99%,R54*S54*T54*F!$B$99,IF(U54&gt;99%,R54*S54*T54*F!$B$100)))))))))))))))))))))))))))))))))))))))))))))))))))))))))*IF(ISNUMBER(E54),E54,1)*IF(ISNUMBER(D54),D54,1)</f>
        <v>5448.3</v>
      </c>
      <c r="AA54" s="50">
        <f t="shared" ref="AA54:AA59" si="70">G54*H54+K54*L54+O54*P54+S54*T54</f>
        <v>22</v>
      </c>
      <c r="AB54" s="51">
        <f t="shared" ref="AB54:AB59" si="71">(H54*(IF(I54&lt;45%,0.5,IF(I54&lt;55%,0.8,IF(I54&lt;65%,0.9,IF(I54&lt;75%,1,IF(I54&lt;85%,1.1,1.2))))))+L54*(IF(M54&lt;45%,0.5,IF(M54&lt;55%,0.8,IF(M54&lt;65%,0.9,IF(M54&lt;75%,1,IF(M54&lt;85%,1.1,1.2))))))+P54*(IF(Q54&lt;45%,0.5,IF(Q54&lt;55%,0.8,IF(Q54&lt;65%,0.9,IF(Q54&lt;75%,1,IF(Q54&lt;85%,1.1,1.2))))))+T54*(IF(U54&lt;45%,0.5,IF(U54&lt;55%,0.8,IF(U54&lt;65%,0.9,IF(U54&lt;75%,1,IF(U54&lt;85%,1.1,1.2)))))))*IF(D54&gt;=0.8,6,IF(D54&lt;=0.4,1.5,3))</f>
        <v>48</v>
      </c>
      <c r="AF54" s="127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</row>
    <row r="55" spans="1:46" ht="15" customHeight="1" x14ac:dyDescent="0.25">
      <c r="A55" s="325">
        <f>A48+2</f>
        <v>42215</v>
      </c>
      <c r="B55" s="195" t="str">
        <f t="shared" si="45"/>
        <v>Легкая</v>
      </c>
      <c r="C55" s="196" t="str">
        <f t="shared" si="45"/>
        <v>Тяга на прямых ногах</v>
      </c>
      <c r="D55" s="167">
        <f t="shared" ref="D55" si="72">D18</f>
        <v>1.3</v>
      </c>
      <c r="E55" s="197" t="str">
        <f t="shared" si="45"/>
        <v/>
      </c>
      <c r="F55" s="303">
        <f>IF(I55&lt;&gt;0,(IFERROR(IF($Y55&gt;50,MROUND($Y55*I55,2.5),IF($Y55&lt;15,MROUND($Y55*I55,0.1),MROUND($Y55*I55,1))),)),"")</f>
        <v>70</v>
      </c>
      <c r="G55" s="170">
        <v>6</v>
      </c>
      <c r="H55" s="170">
        <v>5</v>
      </c>
      <c r="I55" s="171">
        <v>0.36</v>
      </c>
      <c r="J55" s="303" t="str">
        <f>IF(M55&lt;&gt;0,(IFERROR(IF($Y55&gt;50,MROUND($Y55*M55,2.5),IF($Y55&lt;15,MROUND($Y55*M55,0.1),MROUND($Y55*M55,1))),)),"")</f>
        <v/>
      </c>
      <c r="K55" s="170"/>
      <c r="L55" s="170"/>
      <c r="M55" s="171">
        <v>0</v>
      </c>
      <c r="N55" s="303" t="str">
        <f>IF(Q55&lt;&gt;0,(IFERROR(IF($Y55&gt;50,MROUND($Y55*Q55,2.5),IF($Y55&lt;15,MROUND($Y55*Q55,0.1),MROUND($Y55*Q55,1))),)),"")</f>
        <v/>
      </c>
      <c r="O55" s="170"/>
      <c r="P55" s="170"/>
      <c r="Q55" s="171">
        <v>0</v>
      </c>
      <c r="R55" s="303" t="str">
        <f>IF(U55&lt;&gt;0,(IFERROR(IF($Y55&gt;50,MROUND($Y55*U55,2.5),IF($Y55&lt;15,MROUND($Y55*U55,0.1),MROUND($Y55*U55,1))),)),"")</f>
        <v/>
      </c>
      <c r="S55" s="170"/>
      <c r="T55" s="170"/>
      <c r="U55" s="172">
        <v>0</v>
      </c>
      <c r="V55" s="121">
        <f t="shared" si="55"/>
        <v>2100</v>
      </c>
      <c r="W55" s="60">
        <f t="shared" ref="W55:W59" si="73">IFERROR((IF(ISNUMBER(F55),F55,1)*G55*H55+IF(ISNUMBER(J55),J55,1)*K55*L55+IF(ISNUMBER(N55),N55,1)*O55*P55+IF(ISNUMBER(R55),R55,1)*S55*T55)*IF(ISNUMBER(E55),E55,1)/(G55*H55+K55*L55+O55*P55+S55*T55),0)</f>
        <v>70</v>
      </c>
      <c r="X55" s="61">
        <f t="shared" ref="X55:X56" si="74">ROUND(IFERROR((W55/(Y55*IF(ISNUMBER(E55),E55,1))),0),2)</f>
        <v>0.36</v>
      </c>
      <c r="Y55" s="203">
        <f t="shared" si="49"/>
        <v>192.96</v>
      </c>
      <c r="Z55" s="17">
        <f>(IF(I55&lt;30%,0,IF(I55&lt;35%,F55*G55*H55*F!$B$33,IF(I55&lt;40%,F55*G55*H55*F!$B$38,IF(I55&lt;45%,F55*G55*H55*F!$B$43,IF(I55&lt;50%,F55*G55*H55*F!$B$48,IF(I55=50%,F55*G55*H55*F!$B$50,IF(I55=51%,F55*G55*H55*F!$B$51,IF(I55=52%,F55*G55*H55*F!$B$52,IF(I55=53%,F55*G55*H55*F!$B$53,IF(I55=54%,F55*G55*H55*F!$B$54,IF(I55=55%,F55*G55*H55*F!$B$55,IF(I55=56%,F55*G55*H55*F!$B$56,IF(I55=57%,F55*G55*H55*F!$B$57,IF(I55=58%,F55*G55*H55*F!$B$58,IF(I55=59%,F55*G55*H55*F!$B$59,IF(I55=60%,F55*G55*H55*F!$B$60,IF(I55=61%,F55*G55*H55*F!$B$61,IF(I55=62%,F55*G55*H55*F!$B$62,IF(I55=63%,F55*G55*H55*F!$B$63,IF(I55=64%,F55*G55*H55*F!$B$64,IF(I55=65%,F55*G55*H55*F!$B$65,IF(I55=66%,F55*G55*H55*F!$B$66,IF(I55=67%,F55*G55*H55*F!$B$67,IF(I55=68%,F55*G55*H55*F!$B$68,IF(I55=69%,F55*G55*H55*F!$B$69,IF(I55=70%,F55*G55*H55*F!$B$70,IF(I55=71%,F55*G55*H55*F!$B$71,IF(I55=72%,F55*G55*H55*F!$B$72,IF(I55=73%,F55*G55*H55*F!$B$73,IF(I55=74%,F55*G55*H55*F!$B$74,IF(I55=75%,F55*G55*H55*F!$B$75,IF(I55=76%,F55*G55*H55*F!$B$76,IF(I55=77%,F55*G55*H55*F!$B$77,IF(I55=78%,F55*G55*H55*F!$B$78,IF(I55=79%,F55*G55*H55*F!$B$79,IF(I55=80%,F55*G55*H55*F!$B$80,IF(I55=81%,F55*G55*H55*F!$B$81,IF(I55=82%,F55*G55*H55*F!$B$82,IF(I55=83%,F55*G55*H55*F!$B$83,IF(I55=84%,F55*G55*H55*F!$B$84,IF(I55=85%,F55*G55*H55*F!$B$85,IF(I55=86%,F55*G55*H55*F!$B$86,IF(I55=87%,F55*G55*H55*F!$B$87,IF(I55=88%,F55*G55*H55*F!$B$88,IF(I55=89%,F55*G55*H55*F!$B$89,IF(I55=90%,F55*G55*H55*F!$B$90,IF(I55=91%,F55*G55*H55*F!$B$91,IF(I55=92%,F55*G55*H55*F!$B$92,IF(I55=93%,F55*G55*H55*F!$B$93,IF(I55=94%,F55*G55*H55*F!$B$94,IF(I55=95%,F55*G55*H55*F!$B$95,IF(I55=96%,F55*G55*H55*F!$B$96,IF(I55=97%,F55*G55*H55*F!$B$97,IF(I55=98%,F55*G55*H55*F!$B$98,IF(I55=99%,F55*G55*H55*F!$B$99,IF(I55&gt;99%,F55*G55*H55*F!$B$100,))))))))))))))))))))))))))))))))))))))))))))))))))))))))+IF(M55&lt;30%,0,IF(M55&lt;35%,J55*K55*L55*F!$B$33,IF(M55&lt;40%,J55*K55*L55*F!$B$38,IF(M55&lt;45%,J55*K55*L55*F!$B$43,IF(M55&lt;50%,J55*K55*L55*F!$B$48,IF(M55=50%,J55*K55*L55*F!$B$50,IF(M55=51%,J55*K55*L55*F!$B$51,IF(M55=52%,J55*K55*L55*F!$B$52,IF(M55=53%,J55*K55*L55*F!$B$53,IF(M55=54%,J55*K55*L55*F!$B$54,IF(M55=55%,J55*K55*L55*F!$B$55,IF(M55=56%,J55*K55*L55*F!$B$56,IF(M55=57%,J55*K55*L55*F!$B$57,IF(M55=58%,J55*K55*L55*F!$B$58,IF(M55=59%,J55*K55*L55*F!$B$59,IF(M55=60%,J55*K55*L55*F!$B$60,IF(M55=61%,J55*K55*L55*F!$B$61,IF(M55=62%,J55*K55*L55*F!$B$62,IF(M55=63%,J55*K55*L55*F!$B$63,IF(M55=64%,J55*K55*L55*F!$B$64,IF(M55=65%,J55*K55*L55*F!$B$65,IF(M55=66%,J55*K55*L55*F!$B$66,IF(M55=67%,J55*K55*L55*F!$B$67,IF(M55=68%,J55*K55*L55*F!$B$68,IF(M55=69%,J55*K55*L55*F!$B$69,IF(M55=70%,J55*K55*L55*F!$B$70,IF(M55=71%,J55*K55*L55*F!$B$71,IF(M55=72%,J55*K55*L55*F!$B$72,IF(M55=73%,J55*K55*L55*F!$B$73,IF(M55=74%,J55*K55*L55*F!$B$74,IF(M55=75%,J55*K55*L55*F!$B$75,IF(M55=76%,J55*K55*L55*F!$B$76,IF(M55=77%,J55*K55*L55*F!$B$77,IF(M55=78%,J55*K55*L55*F!$B$78,IF(M55=79%,J55*K55*L55*F!$B$79,IF(M55=80%,J55*K55*L55*F!$B$80,IF(M55=81%,J55*K55*L55*F!$B$81,IF(M55=82%,J55*K55*L55*F!$B$82,IF(M55=83%,J55*K55*L55*F!$B$83,IF(M55=84%,J55*K55*L55*F!$B$84,IF(M55=85%,J55*K55*L55*F!$B$85,IF(M55=86%,J55*K55*L55*F!$B$86,IF(M55=87%,J55*K55*L55*F!$B$87,IF(M55=88%,J55*K55*L55*F!$B$88,IF(M55=89%,J55*K55*L55*F!$B$89,IF(M55=90%,J55*K55*L55*F!$B$90,IF(M55=91%,J55*K55*L55*F!$B$91,IF(M55=92%,J55*K55*L55*F!$B$92,IF(M55=93%,J55*K55*L55*F!$B$93,IF(M55=94%,J55*K55*L55*F!$B$94,IF(M55=95%,J55*K55*L55*F!$B$95,IF(M55=96%,J55*K55*L55*F!$B$96,IF(M55=97%,J55*K55*L55*F!$B$97,IF(M55=98%,J55*K55*L55*F!$B$98,IF(M55=99%,J55*K55*L55*F!$B$99,IF(M55&gt;99%,J55*K55*L55*F!$B$100,))))))))))))))))))))))))))))))))))))))))))))))))))))))))+IF(Q55&lt;30%,0,IF(Q55&lt;35%,N55*O55*P55*F!$B$33,IF(Q55&lt;40%,N55*O55*P55*F!$B$38,IF(Q55&lt;45%,N55*O55*P55*F!$B$43,IF(Q55&lt;50%,N55*O55*P55*F!$B$48,IF(Q55=50%,N55*O55*P55*F!$B$50,IF(Q55=51%,N55*O55*P55*F!$B$51,IF(Q55=52%,N55*O55*P55*F!$B$52,IF(Q55=53%,N55*O55*P55*F!$B$53,IF(Q55=54%,N55*O55*P55*F!$B$54,IF(Q55=55%,N55*O55*P55*F!$B$55,IF(Q55=56%,N55*O55*P55*F!$B$56,IF(Q55=57%,N55*O55*P55*F!$B$57,IF(Q55=58%,N55*O55*P55*F!$B$58,IF(Q55=59%,N55*O55*P55*F!$B$59,IF(Q55=60%,N55*O55*P55*F!$B$60,IF(Q55=61%,N55*O55*P55*F!$B$61,IF(Q55=62%,N55*O55*P55*F!$B$62,IF(Q55=63%,N55*O55*P55*F!$B$63,IF(Q55=64%,N55*O55*P55*F!$B$64,IF(Q55=65%,N55*O55*P55*F!$B$65,IF(Q55=66%,N55*O55*P55*F!$B$66,IF(Q55=67%,N55*O55*P55*F!$B$67,IF(Q55=68%,N55*O55*P55*F!$B$68,IF(Q55=69%,N55*O55*P55*F!$B$69,IF(Q55=70%,N55*O55*P55*F!$B$70,IF(Q55=71%,N55*O55*P55*F!$B$71,IF(Q55=72%,N55*O55*P55*F!$B$72,IF(Q55=73%,N55*O55*P55*F!$B$73,IF(Q55=74%,N55*O55*P55*F!$B$74,IF(Q55=75%,N55*O55*P55*F!$B$75,IF(Q55=76%,N55*O55*P55*F!$B$76,IF(Q55=77%,N55*O55*P55*F!$B$77,IF(Q55=78%,N55*O55*P55*F!$B$78,IF(Q55=79%,N55*O55*P55*F!$B$79,IF(Q55=80%,N55*O55*P55*F!$B$80,IF(Q55=81%,N55*O55*P55*F!$B$81,IF(Q55=82%,N55*O55*P55*F!$B$82,IF(Q55=83%,N55*O55*P55*F!$B$83,IF(Q55=84%,N55*O55*P55*F!$B$84,IF(Q55=85%,N55*O55*P55*F!$B$85,IF(Q55=86%,N55*O55*P55*F!$B$86,IF(Q55=87%,N55*O55*P55*F!$B$87,IF(Q55=88%,N55*O55*P55*F!$B$88,IF(Q55=89%,N55*O55*P55*F!$B$89,IF(Q55=90%,N55*O55*P55*F!$B$90,IF(Q55=91%,N55*O55*P55*F!$B$91,IF(Q55=92%,N55*O55*P55*F!$B$92,IF(Q55=93%,N55*O55*P55*F!$B$93,IF(Q55=94%,N55*O55*P55*F!$B$94,IF(Q55=95%,N55*O55*P55*F!$B$95,IF(Q55=96%,N55*O55*P55*F!$B$96,IF(Q55=97%,N55*O55*P55*F!$B$97,IF(Q55=98%,N55*O55*P55*F!$B$98,IF(Q55=99%,N55*O55*P55*F!$B$99,IF(Q55&gt;99%,N55*O55*P55*F!$B$100,))))))))))))))))))))))))))))))))))))))))))))))))))))))))+IF(U55&lt;30%,0,IF(U55&lt;35%,R55*S55*T55*F!$B$33,IF(U55&lt;40%,R55*S55*T55*F!$B$38,IF(U55&lt;45%,R55*S55*T55*F!$B$43,IF(U55&lt;50%,R55*S55*T55*F!$B$48,IF(U55=50%,R55*S55*T55*F!$B$50,IF(U55=51%,R55*S55*T55*F!$B$51,IF(U55=52%,R55*S55*T55*F!$B$52,IF(U55=53%,R55*S55*T55*F!$B$53,IF(U55=54%,R55*S55*T55*F!$B$54,IF(U55=55%,R55*S55*T55*F!$B$55,IF(U55=56%,R55*S55*T55*F!$B$56,IF(U55=57%,R55*S55*T55*F!$B$57,IF(U55=58%,R55*S55*T55*F!$B$58,IF(U55=59%,R55*S55*T55*F!$B$59,IF(U55=60%,R55*S55*T55*F!$B$60,IF(U55=61%,R55*S55*T55*F!$B$61,IF(U55=62%,R55*S55*T55*F!$B$62,IF(U55=63%,R55*S55*T55*F!$B$63,IF(U55=64%,R55*S55*T55*F!$B$64,IF(U55=65%,R55*S55*T55*F!$B$65,IF(U55=66%,R55*S55*T55*F!$B$66,IF(U55=67%,R55*S55*T55*F!$B$67,IF(U55=68%,R55*S55*T55*F!$B$68,IF(U55=69%,R55*S55*T55*F!$B$69,IF(U55=70%,R55*S55*T55*F!$B$70,IF(U55=71%,R55*S55*T55*F!$B$71,IF(U55=72%,R55*S55*T55*F!$B$72,IF(U55=73%,R55*S55*T55*F!$B$73,IF(U55=74%,R55*S55*T55*F!$B$74,IF(U55=75%,R55*S55*T55*F!$B$75,IF(U55=76%,R55*S55*T55*F!$B$76,IF(U55=77%,R55*S55*T55*F!$B$77,IF(U55=78%,R55*S55*T55*F!$B$78,IF(U55=79%,R55*S55*T55*F!$B$79,IF(U55=80%,R55*S55*T55*F!$B$80,IF(U55=81%,R55*S55*T55*F!$B$81,IF(U55=82%,R55*S55*T55*F!$B$82,IF(U55=83%,R55*S55*T55*F!$B$83,IF(U55=84%,R55*S55*T55*F!$B$84,IF(U55=85%,R55*S55*T55*F!$B$85,IF(U55=86%,R55*S55*T55*F!$B$86,IF(U55=87%,R55*S55*T55*F!$B$87,IF(U55=88%,R55*S55*T55*F!$B$88,IF(U55=89%,R55*S55*T55*F!$B$89,IF(U55=90%,R55*S55*T55*F!$B$90,IF(U55=91%,R55*S55*T55*F!$B$91,IF(U55=92%,R55*S55*T55*F!$B$92,IF(U55=93%,R55*S55*T55*F!$B$93,IF(U55=94%,R55*S55*T55*F!$B$94,IF(U55=95%,R55*S55*T55*F!$B$95,IF(U55=96%,R55*S55*T55*F!$B$96,IF(U55=97%,R55*S55*T55*F!$B$97,IF(U55=98%,R55*S55*T55*F!$B$98,IF(U55=99%,R55*S55*T55*F!$B$99,IF(U55&gt;99%,R55*S55*T55*F!$B$100)))))))))))))))))))))))))))))))))))))))))))))))))))))))))*IF(ISNUMBER(E55),E55,1)*IF(ISNUMBER(D55),D55,1)</f>
        <v>764.4</v>
      </c>
      <c r="AA55" s="62">
        <f t="shared" si="70"/>
        <v>30</v>
      </c>
      <c r="AB55" s="63">
        <f t="shared" si="71"/>
        <v>15</v>
      </c>
      <c r="AF55" s="127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</row>
    <row r="56" spans="1:46" ht="14.25" customHeight="1" x14ac:dyDescent="0.35">
      <c r="A56" s="325"/>
      <c r="B56" s="198" t="str">
        <f t="shared" si="45"/>
        <v>Легкая</v>
      </c>
      <c r="C56" s="196" t="str">
        <f t="shared" si="45"/>
        <v>Присед в широкой постановке</v>
      </c>
      <c r="D56" s="167">
        <f t="shared" ref="D56" si="75">D19</f>
        <v>1.2</v>
      </c>
      <c r="E56" s="197" t="str">
        <f t="shared" si="45"/>
        <v/>
      </c>
      <c r="F56" s="304">
        <f>IF(I56&lt;&gt;0,(IFERROR(IF($Y56&gt;50,MROUND($Y56*I56,2.5),IF($Y56&lt;15,MROUND($Y56*I56,0.1),MROUND($Y56*I56,1))),)),"")</f>
        <v>62.5</v>
      </c>
      <c r="G56" s="173">
        <v>6</v>
      </c>
      <c r="H56" s="173">
        <v>5</v>
      </c>
      <c r="I56" s="174">
        <v>0.3</v>
      </c>
      <c r="J56" s="304" t="str">
        <f>IF(M56&lt;&gt;0,(IFERROR(IF($Y56&gt;50,MROUND($Y56*M56,2.5),IF($Y56&lt;15,MROUND($Y56*M56,0.1),MROUND($Y56*M56,1))),)),"")</f>
        <v/>
      </c>
      <c r="K56" s="173"/>
      <c r="L56" s="173"/>
      <c r="M56" s="174">
        <v>0</v>
      </c>
      <c r="N56" s="304" t="str">
        <f>IF(Q56&lt;&gt;0,(IFERROR(IF($Y56&gt;50,MROUND($Y56*Q56,2.5),IF($Y56&lt;15,MROUND($Y56*Q56,0.1),MROUND($Y56*Q56,1))),)),"")</f>
        <v/>
      </c>
      <c r="O56" s="173"/>
      <c r="P56" s="173"/>
      <c r="Q56" s="174">
        <v>0</v>
      </c>
      <c r="R56" s="304" t="str">
        <f>IF(U56&lt;&gt;0,(IFERROR(IF($Y56&gt;50,MROUND($Y56*U56,2.5),IF($Y56&lt;15,MROUND($Y56*U56,0.1),MROUND($Y56*U56,1))),)),"")</f>
        <v/>
      </c>
      <c r="S56" s="173"/>
      <c r="T56" s="173"/>
      <c r="U56" s="175">
        <v>0</v>
      </c>
      <c r="V56" s="98">
        <f t="shared" si="55"/>
        <v>1875</v>
      </c>
      <c r="W56" s="67">
        <f t="shared" si="73"/>
        <v>62.5</v>
      </c>
      <c r="X56" s="68">
        <f t="shared" si="74"/>
        <v>0.3</v>
      </c>
      <c r="Y56" s="203">
        <f t="shared" si="49"/>
        <v>209.04</v>
      </c>
      <c r="Z56" s="18">
        <f>(IF(I56&lt;30%,0,IF(I56&lt;35%,F56*G56*H56*F!$B$33,IF(I56&lt;40%,F56*G56*H56*F!$B$38,IF(I56&lt;45%,F56*G56*H56*F!$B$43,IF(I56&lt;50%,F56*G56*H56*F!$B$48,IF(I56=50%,F56*G56*H56*F!$B$50,IF(I56=51%,F56*G56*H56*F!$B$51,IF(I56=52%,F56*G56*H56*F!$B$52,IF(I56=53%,F56*G56*H56*F!$B$53,IF(I56=54%,F56*G56*H56*F!$B$54,IF(I56=55%,F56*G56*H56*F!$B$55,IF(I56=56%,F56*G56*H56*F!$B$56,IF(I56=57%,F56*G56*H56*F!$B$57,IF(I56=58%,F56*G56*H56*F!$B$58,IF(I56=59%,F56*G56*H56*F!$B$59,IF(I56=60%,F56*G56*H56*F!$B$60,IF(I56=61%,F56*G56*H56*F!$B$61,IF(I56=62%,F56*G56*H56*F!$B$62,IF(I56=63%,F56*G56*H56*F!$B$63,IF(I56=64%,F56*G56*H56*F!$B$64,IF(I56=65%,F56*G56*H56*F!$B$65,IF(I56=66%,F56*G56*H56*F!$B$66,IF(I56=67%,F56*G56*H56*F!$B$67,IF(I56=68%,F56*G56*H56*F!$B$68,IF(I56=69%,F56*G56*H56*F!$B$69,IF(I56=70%,F56*G56*H56*F!$B$70,IF(I56=71%,F56*G56*H56*F!$B$71,IF(I56=72%,F56*G56*H56*F!$B$72,IF(I56=73%,F56*G56*H56*F!$B$73,IF(I56=74%,F56*G56*H56*F!$B$74,IF(I56=75%,F56*G56*H56*F!$B$75,IF(I56=76%,F56*G56*H56*F!$B$76,IF(I56=77%,F56*G56*H56*F!$B$77,IF(I56=78%,F56*G56*H56*F!$B$78,IF(I56=79%,F56*G56*H56*F!$B$79,IF(I56=80%,F56*G56*H56*F!$B$80,IF(I56=81%,F56*G56*H56*F!$B$81,IF(I56=82%,F56*G56*H56*F!$B$82,IF(I56=83%,F56*G56*H56*F!$B$83,IF(I56=84%,F56*G56*H56*F!$B$84,IF(I56=85%,F56*G56*H56*F!$B$85,IF(I56=86%,F56*G56*H56*F!$B$86,IF(I56=87%,F56*G56*H56*F!$B$87,IF(I56=88%,F56*G56*H56*F!$B$88,IF(I56=89%,F56*G56*H56*F!$B$89,IF(I56=90%,F56*G56*H56*F!$B$90,IF(I56=91%,F56*G56*H56*F!$B$91,IF(I56=92%,F56*G56*H56*F!$B$92,IF(I56=93%,F56*G56*H56*F!$B$93,IF(I56=94%,F56*G56*H56*F!$B$94,IF(I56=95%,F56*G56*H56*F!$B$95,IF(I56=96%,F56*G56*H56*F!$B$96,IF(I56=97%,F56*G56*H56*F!$B$97,IF(I56=98%,F56*G56*H56*F!$B$98,IF(I56=99%,F56*G56*H56*F!$B$99,IF(I56&gt;99%,F56*G56*H56*F!$B$100,))))))))))))))))))))))))))))))))))))))))))))))))))))))))+IF(M56&lt;30%,0,IF(M56&lt;35%,J56*K56*L56*F!$B$33,IF(M56&lt;40%,J56*K56*L56*F!$B$38,IF(M56&lt;45%,J56*K56*L56*F!$B$43,IF(M56&lt;50%,J56*K56*L56*F!$B$48,IF(M56=50%,J56*K56*L56*F!$B$50,IF(M56=51%,J56*K56*L56*F!$B$51,IF(M56=52%,J56*K56*L56*F!$B$52,IF(M56=53%,J56*K56*L56*F!$B$53,IF(M56=54%,J56*K56*L56*F!$B$54,IF(M56=55%,J56*K56*L56*F!$B$55,IF(M56=56%,J56*K56*L56*F!$B$56,IF(M56=57%,J56*K56*L56*F!$B$57,IF(M56=58%,J56*K56*L56*F!$B$58,IF(M56=59%,J56*K56*L56*F!$B$59,IF(M56=60%,J56*K56*L56*F!$B$60,IF(M56=61%,J56*K56*L56*F!$B$61,IF(M56=62%,J56*K56*L56*F!$B$62,IF(M56=63%,J56*K56*L56*F!$B$63,IF(M56=64%,J56*K56*L56*F!$B$64,IF(M56=65%,J56*K56*L56*F!$B$65,IF(M56=66%,J56*K56*L56*F!$B$66,IF(M56=67%,J56*K56*L56*F!$B$67,IF(M56=68%,J56*K56*L56*F!$B$68,IF(M56=69%,J56*K56*L56*F!$B$69,IF(M56=70%,J56*K56*L56*F!$B$70,IF(M56=71%,J56*K56*L56*F!$B$71,IF(M56=72%,J56*K56*L56*F!$B$72,IF(M56=73%,J56*K56*L56*F!$B$73,IF(M56=74%,J56*K56*L56*F!$B$74,IF(M56=75%,J56*K56*L56*F!$B$75,IF(M56=76%,J56*K56*L56*F!$B$76,IF(M56=77%,J56*K56*L56*F!$B$77,IF(M56=78%,J56*K56*L56*F!$B$78,IF(M56=79%,J56*K56*L56*F!$B$79,IF(M56=80%,J56*K56*L56*F!$B$80,IF(M56=81%,J56*K56*L56*F!$B$81,IF(M56=82%,J56*K56*L56*F!$B$82,IF(M56=83%,J56*K56*L56*F!$B$83,IF(M56=84%,J56*K56*L56*F!$B$84,IF(M56=85%,J56*K56*L56*F!$B$85,IF(M56=86%,J56*K56*L56*F!$B$86,IF(M56=87%,J56*K56*L56*F!$B$87,IF(M56=88%,J56*K56*L56*F!$B$88,IF(M56=89%,J56*K56*L56*F!$B$89,IF(M56=90%,J56*K56*L56*F!$B$90,IF(M56=91%,J56*K56*L56*F!$B$91,IF(M56=92%,J56*K56*L56*F!$B$92,IF(M56=93%,J56*K56*L56*F!$B$93,IF(M56=94%,J56*K56*L56*F!$B$94,IF(M56=95%,J56*K56*L56*F!$B$95,IF(M56=96%,J56*K56*L56*F!$B$96,IF(M56=97%,J56*K56*L56*F!$B$97,IF(M56=98%,J56*K56*L56*F!$B$98,IF(M56=99%,J56*K56*L56*F!$B$99,IF(M56&gt;99%,J56*K56*L56*F!$B$100,))))))))))))))))))))))))))))))))))))))))))))))))))))))))+IF(Q56&lt;30%,0,IF(Q56&lt;35%,N56*O56*P56*F!$B$33,IF(Q56&lt;40%,N56*O56*P56*F!$B$38,IF(Q56&lt;45%,N56*O56*P56*F!$B$43,IF(Q56&lt;50%,N56*O56*P56*F!$B$48,IF(Q56=50%,N56*O56*P56*F!$B$50,IF(Q56=51%,N56*O56*P56*F!$B$51,IF(Q56=52%,N56*O56*P56*F!$B$52,IF(Q56=53%,N56*O56*P56*F!$B$53,IF(Q56=54%,N56*O56*P56*F!$B$54,IF(Q56=55%,N56*O56*P56*F!$B$55,IF(Q56=56%,N56*O56*P56*F!$B$56,IF(Q56=57%,N56*O56*P56*F!$B$57,IF(Q56=58%,N56*O56*P56*F!$B$58,IF(Q56=59%,N56*O56*P56*F!$B$59,IF(Q56=60%,N56*O56*P56*F!$B$60,IF(Q56=61%,N56*O56*P56*F!$B$61,IF(Q56=62%,N56*O56*P56*F!$B$62,IF(Q56=63%,N56*O56*P56*F!$B$63,IF(Q56=64%,N56*O56*P56*F!$B$64,IF(Q56=65%,N56*O56*P56*F!$B$65,IF(Q56=66%,N56*O56*P56*F!$B$66,IF(Q56=67%,N56*O56*P56*F!$B$67,IF(Q56=68%,N56*O56*P56*F!$B$68,IF(Q56=69%,N56*O56*P56*F!$B$69,IF(Q56=70%,N56*O56*P56*F!$B$70,IF(Q56=71%,N56*O56*P56*F!$B$71,IF(Q56=72%,N56*O56*P56*F!$B$72,IF(Q56=73%,N56*O56*P56*F!$B$73,IF(Q56=74%,N56*O56*P56*F!$B$74,IF(Q56=75%,N56*O56*P56*F!$B$75,IF(Q56=76%,N56*O56*P56*F!$B$76,IF(Q56=77%,N56*O56*P56*F!$B$77,IF(Q56=78%,N56*O56*P56*F!$B$78,IF(Q56=79%,N56*O56*P56*F!$B$79,IF(Q56=80%,N56*O56*P56*F!$B$80,IF(Q56=81%,N56*O56*P56*F!$B$81,IF(Q56=82%,N56*O56*P56*F!$B$82,IF(Q56=83%,N56*O56*P56*F!$B$83,IF(Q56=84%,N56*O56*P56*F!$B$84,IF(Q56=85%,N56*O56*P56*F!$B$85,IF(Q56=86%,N56*O56*P56*F!$B$86,IF(Q56=87%,N56*O56*P56*F!$B$87,IF(Q56=88%,N56*O56*P56*F!$B$88,IF(Q56=89%,N56*O56*P56*F!$B$89,IF(Q56=90%,N56*O56*P56*F!$B$90,IF(Q56=91%,N56*O56*P56*F!$B$91,IF(Q56=92%,N56*O56*P56*F!$B$92,IF(Q56=93%,N56*O56*P56*F!$B$93,IF(Q56=94%,N56*O56*P56*F!$B$94,IF(Q56=95%,N56*O56*P56*F!$B$95,IF(Q56=96%,N56*O56*P56*F!$B$96,IF(Q56=97%,N56*O56*P56*F!$B$97,IF(Q56=98%,N56*O56*P56*F!$B$98,IF(Q56=99%,N56*O56*P56*F!$B$99,IF(Q56&gt;99%,N56*O56*P56*F!$B$100,))))))))))))))))))))))))))))))))))))))))))))))))))))))))+IF(U56&lt;30%,0,IF(U56&lt;35%,R56*S56*T56*F!$B$33,IF(U56&lt;40%,R56*S56*T56*F!$B$38,IF(U56&lt;45%,R56*S56*T56*F!$B$43,IF(U56&lt;50%,R56*S56*T56*F!$B$48,IF(U56=50%,R56*S56*T56*F!$B$50,IF(U56=51%,R56*S56*T56*F!$B$51,IF(U56=52%,R56*S56*T56*F!$B$52,IF(U56=53%,R56*S56*T56*F!$B$53,IF(U56=54%,R56*S56*T56*F!$B$54,IF(U56=55%,R56*S56*T56*F!$B$55,IF(U56=56%,R56*S56*T56*F!$B$56,IF(U56=57%,R56*S56*T56*F!$B$57,IF(U56=58%,R56*S56*T56*F!$B$58,IF(U56=59%,R56*S56*T56*F!$B$59,IF(U56=60%,R56*S56*T56*F!$B$60,IF(U56=61%,R56*S56*T56*F!$B$61,IF(U56=62%,R56*S56*T56*F!$B$62,IF(U56=63%,R56*S56*T56*F!$B$63,IF(U56=64%,R56*S56*T56*F!$B$64,IF(U56=65%,R56*S56*T56*F!$B$65,IF(U56=66%,R56*S56*T56*F!$B$66,IF(U56=67%,R56*S56*T56*F!$B$67,IF(U56=68%,R56*S56*T56*F!$B$68,IF(U56=69%,R56*S56*T56*F!$B$69,IF(U56=70%,R56*S56*T56*F!$B$70,IF(U56=71%,R56*S56*T56*F!$B$71,IF(U56=72%,R56*S56*T56*F!$B$72,IF(U56=73%,R56*S56*T56*F!$B$73,IF(U56=74%,R56*S56*T56*F!$B$74,IF(U56=75%,R56*S56*T56*F!$B$75,IF(U56=76%,R56*S56*T56*F!$B$76,IF(U56=77%,R56*S56*T56*F!$B$77,IF(U56=78%,R56*S56*T56*F!$B$78,IF(U56=79%,R56*S56*T56*F!$B$79,IF(U56=80%,R56*S56*T56*F!$B$80,IF(U56=81%,R56*S56*T56*F!$B$81,IF(U56=82%,R56*S56*T56*F!$B$82,IF(U56=83%,R56*S56*T56*F!$B$83,IF(U56=84%,R56*S56*T56*F!$B$84,IF(U56=85%,R56*S56*T56*F!$B$85,IF(U56=86%,R56*S56*T56*F!$B$86,IF(U56=87%,R56*S56*T56*F!$B$87,IF(U56=88%,R56*S56*T56*F!$B$88,IF(U56=89%,R56*S56*T56*F!$B$89,IF(U56=90%,R56*S56*T56*F!$B$90,IF(U56=91%,R56*S56*T56*F!$B$91,IF(U56=92%,R56*S56*T56*F!$B$92,IF(U56=93%,R56*S56*T56*F!$B$93,IF(U56=94%,R56*S56*T56*F!$B$94,IF(U56=95%,R56*S56*T56*F!$B$95,IF(U56=96%,R56*S56*T56*F!$B$96,IF(U56=97%,R56*S56*T56*F!$B$97,IF(U56=98%,R56*S56*T56*F!$B$98,IF(U56=99%,R56*S56*T56*F!$B$99,IF(U56&gt;99%,R56*S56*T56*F!$B$100)))))))))))))))))))))))))))))))))))))))))))))))))))))))))*IF(ISNUMBER(E56),E56,1)*IF(ISNUMBER(D56),D56,1)</f>
        <v>405</v>
      </c>
      <c r="AA56" s="69">
        <f t="shared" si="70"/>
        <v>30</v>
      </c>
      <c r="AB56" s="70">
        <f t="shared" si="71"/>
        <v>15</v>
      </c>
      <c r="AF56" s="127"/>
      <c r="AG56" s="23"/>
      <c r="AH56" s="23"/>
      <c r="AI56" s="23"/>
      <c r="AJ56" s="23"/>
      <c r="AK56" s="23"/>
      <c r="AL56" s="139"/>
      <c r="AM56" s="139"/>
      <c r="AN56" s="152"/>
      <c r="AO56" s="152"/>
      <c r="AP56" s="152"/>
      <c r="AQ56" s="153"/>
      <c r="AR56" s="153"/>
      <c r="AS56" s="153"/>
      <c r="AT56" s="153"/>
    </row>
    <row r="57" spans="1:46" x14ac:dyDescent="0.25">
      <c r="A57" s="325"/>
      <c r="B57" s="198" t="str">
        <f t="shared" ref="B57:E72" si="76">IF(B20="","",B20)</f>
        <v>Средняя</v>
      </c>
      <c r="C57" s="196" t="str">
        <f t="shared" si="76"/>
        <v>Наклоны</v>
      </c>
      <c r="D57" s="167">
        <f t="shared" ref="D57" si="77">D20</f>
        <v>1</v>
      </c>
      <c r="E57" s="197" t="str">
        <f t="shared" si="76"/>
        <v/>
      </c>
      <c r="F57" s="305">
        <f>IF(I57&lt;&gt;0,(IFERROR(IF($Y57&gt;50,MROUND($Y57*I57,2.5),IF($Y57&lt;15,MROUND($Y57*I57,0.1),MROUND($Y57*I57,1))),)),"")</f>
        <v>67.5</v>
      </c>
      <c r="G57" s="170">
        <v>5</v>
      </c>
      <c r="H57" s="170">
        <v>1</v>
      </c>
      <c r="I57" s="171">
        <v>0.5</v>
      </c>
      <c r="J57" s="305">
        <f>IF(M57&lt;&gt;0,(IFERROR(IF($Y57&gt;50,MROUND($Y57*M57,2.5),IF($Y57&lt;15,MROUND($Y57*M57,0.1),MROUND($Y57*M57,1))),)),"")</f>
        <v>77.5</v>
      </c>
      <c r="K57" s="170">
        <v>4</v>
      </c>
      <c r="L57" s="170">
        <v>5</v>
      </c>
      <c r="M57" s="171">
        <v>0.57999999999999996</v>
      </c>
      <c r="N57" s="305" t="str">
        <f>IF(Q57&lt;&gt;0,(IFERROR(IF($Y57&gt;50,MROUND($Y57*Q57,2.5),IF($Y57&lt;15,MROUND($Y57*Q57,0.1),MROUND($Y57*Q57,1))),)),"")</f>
        <v/>
      </c>
      <c r="O57" s="170"/>
      <c r="P57" s="170"/>
      <c r="Q57" s="171">
        <v>0</v>
      </c>
      <c r="R57" s="305" t="str">
        <f>IF(U57&lt;&gt;0,(IFERROR(IF($Y57&gt;50,MROUND($Y57*U57,2.5),IF($Y57&lt;15,MROUND($Y57*U57,0.1),MROUND($Y57*U57,1))),)),"")</f>
        <v/>
      </c>
      <c r="S57" s="170"/>
      <c r="T57" s="170"/>
      <c r="U57" s="172">
        <v>0</v>
      </c>
      <c r="V57" s="121">
        <f t="shared" si="55"/>
        <v>1887.5</v>
      </c>
      <c r="W57" s="60">
        <f t="shared" si="73"/>
        <v>75.5</v>
      </c>
      <c r="X57" s="61">
        <f>ROUND(IFERROR((W57/(Y57*IF(ISNUMBER(E57),E57,1))),0),2)</f>
        <v>0.56999999999999995</v>
      </c>
      <c r="Y57" s="203">
        <f t="shared" si="49"/>
        <v>132.66</v>
      </c>
      <c r="Z57" s="17">
        <f>(IF(I57&lt;30%,0,IF(I57&lt;35%,F57*G57*H57*F!$B$33,IF(I57&lt;40%,F57*G57*H57*F!$B$38,IF(I57&lt;45%,F57*G57*H57*F!$B$43,IF(I57&lt;50%,F57*G57*H57*F!$B$48,IF(I57=50%,F57*G57*H57*F!$B$50,IF(I57=51%,F57*G57*H57*F!$B$51,IF(I57=52%,F57*G57*H57*F!$B$52,IF(I57=53%,F57*G57*H57*F!$B$53,IF(I57=54%,F57*G57*H57*F!$B$54,IF(I57=55%,F57*G57*H57*F!$B$55,IF(I57=56%,F57*G57*H57*F!$B$56,IF(I57=57%,F57*G57*H57*F!$B$57,IF(I57=58%,F57*G57*H57*F!$B$58,IF(I57=59%,F57*G57*H57*F!$B$59,IF(I57=60%,F57*G57*H57*F!$B$60,IF(I57=61%,F57*G57*H57*F!$B$61,IF(I57=62%,F57*G57*H57*F!$B$62,IF(I57=63%,F57*G57*H57*F!$B$63,IF(I57=64%,F57*G57*H57*F!$B$64,IF(I57=65%,F57*G57*H57*F!$B$65,IF(I57=66%,F57*G57*H57*F!$B$66,IF(I57=67%,F57*G57*H57*F!$B$67,IF(I57=68%,F57*G57*H57*F!$B$68,IF(I57=69%,F57*G57*H57*F!$B$69,IF(I57=70%,F57*G57*H57*F!$B$70,IF(I57=71%,F57*G57*H57*F!$B$71,IF(I57=72%,F57*G57*H57*F!$B$72,IF(I57=73%,F57*G57*H57*F!$B$73,IF(I57=74%,F57*G57*H57*F!$B$74,IF(I57=75%,F57*G57*H57*F!$B$75,IF(I57=76%,F57*G57*H57*F!$B$76,IF(I57=77%,F57*G57*H57*F!$B$77,IF(I57=78%,F57*G57*H57*F!$B$78,IF(I57=79%,F57*G57*H57*F!$B$79,IF(I57=80%,F57*G57*H57*F!$B$80,IF(I57=81%,F57*G57*H57*F!$B$81,IF(I57=82%,F57*G57*H57*F!$B$82,IF(I57=83%,F57*G57*H57*F!$B$83,IF(I57=84%,F57*G57*H57*F!$B$84,IF(I57=85%,F57*G57*H57*F!$B$85,IF(I57=86%,F57*G57*H57*F!$B$86,IF(I57=87%,F57*G57*H57*F!$B$87,IF(I57=88%,F57*G57*H57*F!$B$88,IF(I57=89%,F57*G57*H57*F!$B$89,IF(I57=90%,F57*G57*H57*F!$B$90,IF(I57=91%,F57*G57*H57*F!$B$91,IF(I57=92%,F57*G57*H57*F!$B$92,IF(I57=93%,F57*G57*H57*F!$B$93,IF(I57=94%,F57*G57*H57*F!$B$94,IF(I57=95%,F57*G57*H57*F!$B$95,IF(I57=96%,F57*G57*H57*F!$B$96,IF(I57=97%,F57*G57*H57*F!$B$97,IF(I57=98%,F57*G57*H57*F!$B$98,IF(I57=99%,F57*G57*H57*F!$B$99,IF(I57&gt;99%,F57*G57*H57*F!$B$100,))))))))))))))))))))))))))))))))))))))))))))))))))))))))+IF(M57&lt;30%,0,IF(M57&lt;35%,J57*K57*L57*F!$B$33,IF(M57&lt;40%,J57*K57*L57*F!$B$38,IF(M57&lt;45%,J57*K57*L57*F!$B$43,IF(M57&lt;50%,J57*K57*L57*F!$B$48,IF(M57=50%,J57*K57*L57*F!$B$50,IF(M57=51%,J57*K57*L57*F!$B$51,IF(M57=52%,J57*K57*L57*F!$B$52,IF(M57=53%,J57*K57*L57*F!$B$53,IF(M57=54%,J57*K57*L57*F!$B$54,IF(M57=55%,J57*K57*L57*F!$B$55,IF(M57=56%,J57*K57*L57*F!$B$56,IF(M57=57%,J57*K57*L57*F!$B$57,IF(M57=58%,J57*K57*L57*F!$B$58,IF(M57=59%,J57*K57*L57*F!$B$59,IF(M57=60%,J57*K57*L57*F!$B$60,IF(M57=61%,J57*K57*L57*F!$B$61,IF(M57=62%,J57*K57*L57*F!$B$62,IF(M57=63%,J57*K57*L57*F!$B$63,IF(M57=64%,J57*K57*L57*F!$B$64,IF(M57=65%,J57*K57*L57*F!$B$65,IF(M57=66%,J57*K57*L57*F!$B$66,IF(M57=67%,J57*K57*L57*F!$B$67,IF(M57=68%,J57*K57*L57*F!$B$68,IF(M57=69%,J57*K57*L57*F!$B$69,IF(M57=70%,J57*K57*L57*F!$B$70,IF(M57=71%,J57*K57*L57*F!$B$71,IF(M57=72%,J57*K57*L57*F!$B$72,IF(M57=73%,J57*K57*L57*F!$B$73,IF(M57=74%,J57*K57*L57*F!$B$74,IF(M57=75%,J57*K57*L57*F!$B$75,IF(M57=76%,J57*K57*L57*F!$B$76,IF(M57=77%,J57*K57*L57*F!$B$77,IF(M57=78%,J57*K57*L57*F!$B$78,IF(M57=79%,J57*K57*L57*F!$B$79,IF(M57=80%,J57*K57*L57*F!$B$80,IF(M57=81%,J57*K57*L57*F!$B$81,IF(M57=82%,J57*K57*L57*F!$B$82,IF(M57=83%,J57*K57*L57*F!$B$83,IF(M57=84%,J57*K57*L57*F!$B$84,IF(M57=85%,J57*K57*L57*F!$B$85,IF(M57=86%,J57*K57*L57*F!$B$86,IF(M57=87%,J57*K57*L57*F!$B$87,IF(M57=88%,J57*K57*L57*F!$B$88,IF(M57=89%,J57*K57*L57*F!$B$89,IF(M57=90%,J57*K57*L57*F!$B$90,IF(M57=91%,J57*K57*L57*F!$B$91,IF(M57=92%,J57*K57*L57*F!$B$92,IF(M57=93%,J57*K57*L57*F!$B$93,IF(M57=94%,J57*K57*L57*F!$B$94,IF(M57=95%,J57*K57*L57*F!$B$95,IF(M57=96%,J57*K57*L57*F!$B$96,IF(M57=97%,J57*K57*L57*F!$B$97,IF(M57=98%,J57*K57*L57*F!$B$98,IF(M57=99%,J57*K57*L57*F!$B$99,IF(M57&gt;99%,J57*K57*L57*F!$B$100,))))))))))))))))))))))))))))))))))))))))))))))))))))))))+IF(Q57&lt;30%,0,IF(Q57&lt;35%,N57*O57*P57*F!$B$33,IF(Q57&lt;40%,N57*O57*P57*F!$B$38,IF(Q57&lt;45%,N57*O57*P57*F!$B$43,IF(Q57&lt;50%,N57*O57*P57*F!$B$48,IF(Q57=50%,N57*O57*P57*F!$B$50,IF(Q57=51%,N57*O57*P57*F!$B$51,IF(Q57=52%,N57*O57*P57*F!$B$52,IF(Q57=53%,N57*O57*P57*F!$B$53,IF(Q57=54%,N57*O57*P57*F!$B$54,IF(Q57=55%,N57*O57*P57*F!$B$55,IF(Q57=56%,N57*O57*P57*F!$B$56,IF(Q57=57%,N57*O57*P57*F!$B$57,IF(Q57=58%,N57*O57*P57*F!$B$58,IF(Q57=59%,N57*O57*P57*F!$B$59,IF(Q57=60%,N57*O57*P57*F!$B$60,IF(Q57=61%,N57*O57*P57*F!$B$61,IF(Q57=62%,N57*O57*P57*F!$B$62,IF(Q57=63%,N57*O57*P57*F!$B$63,IF(Q57=64%,N57*O57*P57*F!$B$64,IF(Q57=65%,N57*O57*P57*F!$B$65,IF(Q57=66%,N57*O57*P57*F!$B$66,IF(Q57=67%,N57*O57*P57*F!$B$67,IF(Q57=68%,N57*O57*P57*F!$B$68,IF(Q57=69%,N57*O57*P57*F!$B$69,IF(Q57=70%,N57*O57*P57*F!$B$70,IF(Q57=71%,N57*O57*P57*F!$B$71,IF(Q57=72%,N57*O57*P57*F!$B$72,IF(Q57=73%,N57*O57*P57*F!$B$73,IF(Q57=74%,N57*O57*P57*F!$B$74,IF(Q57=75%,N57*O57*P57*F!$B$75,IF(Q57=76%,N57*O57*P57*F!$B$76,IF(Q57=77%,N57*O57*P57*F!$B$77,IF(Q57=78%,N57*O57*P57*F!$B$78,IF(Q57=79%,N57*O57*P57*F!$B$79,IF(Q57=80%,N57*O57*P57*F!$B$80,IF(Q57=81%,N57*O57*P57*F!$B$81,IF(Q57=82%,N57*O57*P57*F!$B$82,IF(Q57=83%,N57*O57*P57*F!$B$83,IF(Q57=84%,N57*O57*P57*F!$B$84,IF(Q57=85%,N57*O57*P57*F!$B$85,IF(Q57=86%,N57*O57*P57*F!$B$86,IF(Q57=87%,N57*O57*P57*F!$B$87,IF(Q57=88%,N57*O57*P57*F!$B$88,IF(Q57=89%,N57*O57*P57*F!$B$89,IF(Q57=90%,N57*O57*P57*F!$B$90,IF(Q57=91%,N57*O57*P57*F!$B$91,IF(Q57=92%,N57*O57*P57*F!$B$92,IF(Q57=93%,N57*O57*P57*F!$B$93,IF(Q57=94%,N57*O57*P57*F!$B$94,IF(Q57=95%,N57*O57*P57*F!$B$95,IF(Q57=96%,N57*O57*P57*F!$B$96,IF(Q57=97%,N57*O57*P57*F!$B$97,IF(Q57=98%,N57*O57*P57*F!$B$98,IF(Q57=99%,N57*O57*P57*F!$B$99,IF(Q57&gt;99%,N57*O57*P57*F!$B$100,))))))))))))))))))))))))))))))))))))))))))))))))))))))))+IF(U57&lt;30%,0,IF(U57&lt;35%,R57*S57*T57*F!$B$33,IF(U57&lt;40%,R57*S57*T57*F!$B$38,IF(U57&lt;45%,R57*S57*T57*F!$B$43,IF(U57&lt;50%,R57*S57*T57*F!$B$48,IF(U57=50%,R57*S57*T57*F!$B$50,IF(U57=51%,R57*S57*T57*F!$B$51,IF(U57=52%,R57*S57*T57*F!$B$52,IF(U57=53%,R57*S57*T57*F!$B$53,IF(U57=54%,R57*S57*T57*F!$B$54,IF(U57=55%,R57*S57*T57*F!$B$55,IF(U57=56%,R57*S57*T57*F!$B$56,IF(U57=57%,R57*S57*T57*F!$B$57,IF(U57=58%,R57*S57*T57*F!$B$58,IF(U57=59%,R57*S57*T57*F!$B$59,IF(U57=60%,R57*S57*T57*F!$B$60,IF(U57=61%,R57*S57*T57*F!$B$61,IF(U57=62%,R57*S57*T57*F!$B$62,IF(U57=63%,R57*S57*T57*F!$B$63,IF(U57=64%,R57*S57*T57*F!$B$64,IF(U57=65%,R57*S57*T57*F!$B$65,IF(U57=66%,R57*S57*T57*F!$B$66,IF(U57=67%,R57*S57*T57*F!$B$67,IF(U57=68%,R57*S57*T57*F!$B$68,IF(U57=69%,R57*S57*T57*F!$B$69,IF(U57=70%,R57*S57*T57*F!$B$70,IF(U57=71%,R57*S57*T57*F!$B$71,IF(U57=72%,R57*S57*T57*F!$B$72,IF(U57=73%,R57*S57*T57*F!$B$73,IF(U57=74%,R57*S57*T57*F!$B$74,IF(U57=75%,R57*S57*T57*F!$B$75,IF(U57=76%,R57*S57*T57*F!$B$76,IF(U57=77%,R57*S57*T57*F!$B$77,IF(U57=78%,R57*S57*T57*F!$B$78,IF(U57=79%,R57*S57*T57*F!$B$79,IF(U57=80%,R57*S57*T57*F!$B$80,IF(U57=81%,R57*S57*T57*F!$B$81,IF(U57=82%,R57*S57*T57*F!$B$82,IF(U57=83%,R57*S57*T57*F!$B$83,IF(U57=84%,R57*S57*T57*F!$B$84,IF(U57=85%,R57*S57*T57*F!$B$85,IF(U57=86%,R57*S57*T57*F!$B$86,IF(U57=87%,R57*S57*T57*F!$B$87,IF(U57=88%,R57*S57*T57*F!$B$88,IF(U57=89%,R57*S57*T57*F!$B$89,IF(U57=90%,R57*S57*T57*F!$B$90,IF(U57=91%,R57*S57*T57*F!$B$91,IF(U57=92%,R57*S57*T57*F!$B$92,IF(U57=93%,R57*S57*T57*F!$B$93,IF(U57=94%,R57*S57*T57*F!$B$94,IF(U57=95%,R57*S57*T57*F!$B$95,IF(U57=96%,R57*S57*T57*F!$B$96,IF(U57=97%,R57*S57*T57*F!$B$97,IF(U57=98%,R57*S57*T57*F!$B$98,IF(U57=99%,R57*S57*T57*F!$B$99,IF(U57&gt;99%,R57*S57*T57*F!$B$100)))))))))))))))))))))))))))))))))))))))))))))))))))))))))*IF(ISNUMBER(E57),E57,1)*IF(ISNUMBER(D57),D57,1)</f>
        <v>1176.25</v>
      </c>
      <c r="AA57" s="62">
        <f t="shared" si="70"/>
        <v>25</v>
      </c>
      <c r="AB57" s="63">
        <f t="shared" si="71"/>
        <v>31.799999999999997</v>
      </c>
      <c r="AF57" s="127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</row>
    <row r="58" spans="1:46" x14ac:dyDescent="0.25">
      <c r="A58" s="325"/>
      <c r="B58" s="198" t="str">
        <f t="shared" si="76"/>
        <v>Средняя</v>
      </c>
      <c r="C58" s="196" t="str">
        <f t="shared" si="76"/>
        <v>Сгибания ног</v>
      </c>
      <c r="D58" s="167">
        <f t="shared" ref="D58" si="78">D21</f>
        <v>0.4</v>
      </c>
      <c r="E58" s="199">
        <f t="shared" si="76"/>
        <v>5</v>
      </c>
      <c r="F58" s="304">
        <f>IF(I58&lt;&gt;0,(IFERROR(IF($Y58&gt;50,MROUND($Y58*I58,2.5),IF($Y58&lt;15,MROUND($Y58*I58,0.1),MROUND($Y58*I58,1))),)),"")</f>
        <v>11</v>
      </c>
      <c r="G58" s="173">
        <v>6</v>
      </c>
      <c r="H58" s="173">
        <v>1</v>
      </c>
      <c r="I58" s="174">
        <v>0.45</v>
      </c>
      <c r="J58" s="304">
        <f>IF(M58&lt;&gt;0,(IFERROR(IF($Y58&gt;50,MROUND($Y58*M58,2.5),IF($Y58&lt;15,MROUND($Y58*M58,0.1),MROUND($Y58*M58,1))),)),"")</f>
        <v>14</v>
      </c>
      <c r="K58" s="173">
        <v>6</v>
      </c>
      <c r="L58" s="173">
        <v>3</v>
      </c>
      <c r="M58" s="174">
        <v>0.55000000000000004</v>
      </c>
      <c r="N58" s="304">
        <f>IF(Q58&lt;&gt;0,(IFERROR(IF($Y58&gt;50,MROUND($Y58*Q58,2.5),IF($Y58&lt;15,MROUND($Y58*Q58,0.1),MROUND($Y58*Q58,1))),)),"")</f>
        <v>15</v>
      </c>
      <c r="O58" s="173">
        <v>5</v>
      </c>
      <c r="P58" s="173">
        <v>3</v>
      </c>
      <c r="Q58" s="174">
        <v>0.59</v>
      </c>
      <c r="R58" s="304" t="str">
        <f>IF(U58&lt;&gt;0,(IFERROR(IF($Y58&gt;50,MROUND($Y58*U58,2.5),IF($Y58&lt;15,MROUND($Y58*U58,0.1),MROUND($Y58*U58,1))),)),"")</f>
        <v/>
      </c>
      <c r="S58" s="173"/>
      <c r="T58" s="173"/>
      <c r="U58" s="175">
        <v>0</v>
      </c>
      <c r="V58" s="98">
        <f t="shared" si="55"/>
        <v>2715</v>
      </c>
      <c r="W58" s="67">
        <f t="shared" si="73"/>
        <v>69.615384615384613</v>
      </c>
      <c r="X58" s="72">
        <f t="shared" ref="X58:X59" si="79">ROUND(IFERROR((W58/(Y58*IF(ISNUMBER(E58),E58,1))),0),2)</f>
        <v>0.55000000000000004</v>
      </c>
      <c r="Y58" s="203">
        <f t="shared" si="49"/>
        <v>25.125</v>
      </c>
      <c r="Z58" s="18">
        <f>(IF(I58&lt;30%,0,IF(I58&lt;35%,F58*G58*H58*F!$B$33,IF(I58&lt;40%,F58*G58*H58*F!$B$38,IF(I58&lt;45%,F58*G58*H58*F!$B$43,IF(I58&lt;50%,F58*G58*H58*F!$B$48,IF(I58=50%,F58*G58*H58*F!$B$50,IF(I58=51%,F58*G58*H58*F!$B$51,IF(I58=52%,F58*G58*H58*F!$B$52,IF(I58=53%,F58*G58*H58*F!$B$53,IF(I58=54%,F58*G58*H58*F!$B$54,IF(I58=55%,F58*G58*H58*F!$B$55,IF(I58=56%,F58*G58*H58*F!$B$56,IF(I58=57%,F58*G58*H58*F!$B$57,IF(I58=58%,F58*G58*H58*F!$B$58,IF(I58=59%,F58*G58*H58*F!$B$59,IF(I58=60%,F58*G58*H58*F!$B$60,IF(I58=61%,F58*G58*H58*F!$B$61,IF(I58=62%,F58*G58*H58*F!$B$62,IF(I58=63%,F58*G58*H58*F!$B$63,IF(I58=64%,F58*G58*H58*F!$B$64,IF(I58=65%,F58*G58*H58*F!$B$65,IF(I58=66%,F58*G58*H58*F!$B$66,IF(I58=67%,F58*G58*H58*F!$B$67,IF(I58=68%,F58*G58*H58*F!$B$68,IF(I58=69%,F58*G58*H58*F!$B$69,IF(I58=70%,F58*G58*H58*F!$B$70,IF(I58=71%,F58*G58*H58*F!$B$71,IF(I58=72%,F58*G58*H58*F!$B$72,IF(I58=73%,F58*G58*H58*F!$B$73,IF(I58=74%,F58*G58*H58*F!$B$74,IF(I58=75%,F58*G58*H58*F!$B$75,IF(I58=76%,F58*G58*H58*F!$B$76,IF(I58=77%,F58*G58*H58*F!$B$77,IF(I58=78%,F58*G58*H58*F!$B$78,IF(I58=79%,F58*G58*H58*F!$B$79,IF(I58=80%,F58*G58*H58*F!$B$80,IF(I58=81%,F58*G58*H58*F!$B$81,IF(I58=82%,F58*G58*H58*F!$B$82,IF(I58=83%,F58*G58*H58*F!$B$83,IF(I58=84%,F58*G58*H58*F!$B$84,IF(I58=85%,F58*G58*H58*F!$B$85,IF(I58=86%,F58*G58*H58*F!$B$86,IF(I58=87%,F58*G58*H58*F!$B$87,IF(I58=88%,F58*G58*H58*F!$B$88,IF(I58=89%,F58*G58*H58*F!$B$89,IF(I58=90%,F58*G58*H58*F!$B$90,IF(I58=91%,F58*G58*H58*F!$B$91,IF(I58=92%,F58*G58*H58*F!$B$92,IF(I58=93%,F58*G58*H58*F!$B$93,IF(I58=94%,F58*G58*H58*F!$B$94,IF(I58=95%,F58*G58*H58*F!$B$95,IF(I58=96%,F58*G58*H58*F!$B$96,IF(I58=97%,F58*G58*H58*F!$B$97,IF(I58=98%,F58*G58*H58*F!$B$98,IF(I58=99%,F58*G58*H58*F!$B$99,IF(I58&gt;99%,F58*G58*H58*F!$B$100,))))))))))))))))))))))))))))))))))))))))))))))))))))))))+IF(M58&lt;30%,0,IF(M58&lt;35%,J58*K58*L58*F!$B$33,IF(M58&lt;40%,J58*K58*L58*F!$B$38,IF(M58&lt;45%,J58*K58*L58*F!$B$43,IF(M58&lt;50%,J58*K58*L58*F!$B$48,IF(M58=50%,J58*K58*L58*F!$B$50,IF(M58=51%,J58*K58*L58*F!$B$51,IF(M58=52%,J58*K58*L58*F!$B$52,IF(M58=53%,J58*K58*L58*F!$B$53,IF(M58=54%,J58*K58*L58*F!$B$54,IF(M58=55%,J58*K58*L58*F!$B$55,IF(M58=56%,J58*K58*L58*F!$B$56,IF(M58=57%,J58*K58*L58*F!$B$57,IF(M58=58%,J58*K58*L58*F!$B$58,IF(M58=59%,J58*K58*L58*F!$B$59,IF(M58=60%,J58*K58*L58*F!$B$60,IF(M58=61%,J58*K58*L58*F!$B$61,IF(M58=62%,J58*K58*L58*F!$B$62,IF(M58=63%,J58*K58*L58*F!$B$63,IF(M58=64%,J58*K58*L58*F!$B$64,IF(M58=65%,J58*K58*L58*F!$B$65,IF(M58=66%,J58*K58*L58*F!$B$66,IF(M58=67%,J58*K58*L58*F!$B$67,IF(M58=68%,J58*K58*L58*F!$B$68,IF(M58=69%,J58*K58*L58*F!$B$69,IF(M58=70%,J58*K58*L58*F!$B$70,IF(M58=71%,J58*K58*L58*F!$B$71,IF(M58=72%,J58*K58*L58*F!$B$72,IF(M58=73%,J58*K58*L58*F!$B$73,IF(M58=74%,J58*K58*L58*F!$B$74,IF(M58=75%,J58*K58*L58*F!$B$75,IF(M58=76%,J58*K58*L58*F!$B$76,IF(M58=77%,J58*K58*L58*F!$B$77,IF(M58=78%,J58*K58*L58*F!$B$78,IF(M58=79%,J58*K58*L58*F!$B$79,IF(M58=80%,J58*K58*L58*F!$B$80,IF(M58=81%,J58*K58*L58*F!$B$81,IF(M58=82%,J58*K58*L58*F!$B$82,IF(M58=83%,J58*K58*L58*F!$B$83,IF(M58=84%,J58*K58*L58*F!$B$84,IF(M58=85%,J58*K58*L58*F!$B$85,IF(M58=86%,J58*K58*L58*F!$B$86,IF(M58=87%,J58*K58*L58*F!$B$87,IF(M58=88%,J58*K58*L58*F!$B$88,IF(M58=89%,J58*K58*L58*F!$B$89,IF(M58=90%,J58*K58*L58*F!$B$90,IF(M58=91%,J58*K58*L58*F!$B$91,IF(M58=92%,J58*K58*L58*F!$B$92,IF(M58=93%,J58*K58*L58*F!$B$93,IF(M58=94%,J58*K58*L58*F!$B$94,IF(M58=95%,J58*K58*L58*F!$B$95,IF(M58=96%,J58*K58*L58*F!$B$96,IF(M58=97%,J58*K58*L58*F!$B$97,IF(M58=98%,J58*K58*L58*F!$B$98,IF(M58=99%,J58*K58*L58*F!$B$99,IF(M58&gt;99%,J58*K58*L58*F!$B$100,))))))))))))))))))))))))))))))))))))))))))))))))))))))))+IF(Q58&lt;30%,0,IF(Q58&lt;35%,N58*O58*P58*F!$B$33,IF(Q58&lt;40%,N58*O58*P58*F!$B$38,IF(Q58&lt;45%,N58*O58*P58*F!$B$43,IF(Q58&lt;50%,N58*O58*P58*F!$B$48,IF(Q58=50%,N58*O58*P58*F!$B$50,IF(Q58=51%,N58*O58*P58*F!$B$51,IF(Q58=52%,N58*O58*P58*F!$B$52,IF(Q58=53%,N58*O58*P58*F!$B$53,IF(Q58=54%,N58*O58*P58*F!$B$54,IF(Q58=55%,N58*O58*P58*F!$B$55,IF(Q58=56%,N58*O58*P58*F!$B$56,IF(Q58=57%,N58*O58*P58*F!$B$57,IF(Q58=58%,N58*O58*P58*F!$B$58,IF(Q58=59%,N58*O58*P58*F!$B$59,IF(Q58=60%,N58*O58*P58*F!$B$60,IF(Q58=61%,N58*O58*P58*F!$B$61,IF(Q58=62%,N58*O58*P58*F!$B$62,IF(Q58=63%,N58*O58*P58*F!$B$63,IF(Q58=64%,N58*O58*P58*F!$B$64,IF(Q58=65%,N58*O58*P58*F!$B$65,IF(Q58=66%,N58*O58*P58*F!$B$66,IF(Q58=67%,N58*O58*P58*F!$B$67,IF(Q58=68%,N58*O58*P58*F!$B$68,IF(Q58=69%,N58*O58*P58*F!$B$69,IF(Q58=70%,N58*O58*P58*F!$B$70,IF(Q58=71%,N58*O58*P58*F!$B$71,IF(Q58=72%,N58*O58*P58*F!$B$72,IF(Q58=73%,N58*O58*P58*F!$B$73,IF(Q58=74%,N58*O58*P58*F!$B$74,IF(Q58=75%,N58*O58*P58*F!$B$75,IF(Q58=76%,N58*O58*P58*F!$B$76,IF(Q58=77%,N58*O58*P58*F!$B$77,IF(Q58=78%,N58*O58*P58*F!$B$78,IF(Q58=79%,N58*O58*P58*F!$B$79,IF(Q58=80%,N58*O58*P58*F!$B$80,IF(Q58=81%,N58*O58*P58*F!$B$81,IF(Q58=82%,N58*O58*P58*F!$B$82,IF(Q58=83%,N58*O58*P58*F!$B$83,IF(Q58=84%,N58*O58*P58*F!$B$84,IF(Q58=85%,N58*O58*P58*F!$B$85,IF(Q58=86%,N58*O58*P58*F!$B$86,IF(Q58=87%,N58*O58*P58*F!$B$87,IF(Q58=88%,N58*O58*P58*F!$B$88,IF(Q58=89%,N58*O58*P58*F!$B$89,IF(Q58=90%,N58*O58*P58*F!$B$90,IF(Q58=91%,N58*O58*P58*F!$B$91,IF(Q58=92%,N58*O58*P58*F!$B$92,IF(Q58=93%,N58*O58*P58*F!$B$93,IF(Q58=94%,N58*O58*P58*F!$B$94,IF(Q58=95%,N58*O58*P58*F!$B$95,IF(Q58=96%,N58*O58*P58*F!$B$96,IF(Q58=97%,N58*O58*P58*F!$B$97,IF(Q58=98%,N58*O58*P58*F!$B$98,IF(Q58=99%,N58*O58*P58*F!$B$99,IF(Q58&gt;99%,N58*O58*P58*F!$B$100,))))))))))))))))))))))))))))))))))))))))))))))))))))))))+IF(U58&lt;30%,0,IF(U58&lt;35%,R58*S58*T58*F!$B$33,IF(U58&lt;40%,R58*S58*T58*F!$B$38,IF(U58&lt;45%,R58*S58*T58*F!$B$43,IF(U58&lt;50%,R58*S58*T58*F!$B$48,IF(U58=50%,R58*S58*T58*F!$B$50,IF(U58=51%,R58*S58*T58*F!$B$51,IF(U58=52%,R58*S58*T58*F!$B$52,IF(U58=53%,R58*S58*T58*F!$B$53,IF(U58=54%,R58*S58*T58*F!$B$54,IF(U58=55%,R58*S58*T58*F!$B$55,IF(U58=56%,R58*S58*T58*F!$B$56,IF(U58=57%,R58*S58*T58*F!$B$57,IF(U58=58%,R58*S58*T58*F!$B$58,IF(U58=59%,R58*S58*T58*F!$B$59,IF(U58=60%,R58*S58*T58*F!$B$60,IF(U58=61%,R58*S58*T58*F!$B$61,IF(U58=62%,R58*S58*T58*F!$B$62,IF(U58=63%,R58*S58*T58*F!$B$63,IF(U58=64%,R58*S58*T58*F!$B$64,IF(U58=65%,R58*S58*T58*F!$B$65,IF(U58=66%,R58*S58*T58*F!$B$66,IF(U58=67%,R58*S58*T58*F!$B$67,IF(U58=68%,R58*S58*T58*F!$B$68,IF(U58=69%,R58*S58*T58*F!$B$69,IF(U58=70%,R58*S58*T58*F!$B$70,IF(U58=71%,R58*S58*T58*F!$B$71,IF(U58=72%,R58*S58*T58*F!$B$72,IF(U58=73%,R58*S58*T58*F!$B$73,IF(U58=74%,R58*S58*T58*F!$B$74,IF(U58=75%,R58*S58*T58*F!$B$75,IF(U58=76%,R58*S58*T58*F!$B$76,IF(U58=77%,R58*S58*T58*F!$B$77,IF(U58=78%,R58*S58*T58*F!$B$78,IF(U58=79%,R58*S58*T58*F!$B$79,IF(U58=80%,R58*S58*T58*F!$B$80,IF(U58=81%,R58*S58*T58*F!$B$81,IF(U58=82%,R58*S58*T58*F!$B$82,IF(U58=83%,R58*S58*T58*F!$B$83,IF(U58=84%,R58*S58*T58*F!$B$84,IF(U58=85%,R58*S58*T58*F!$B$85,IF(U58=86%,R58*S58*T58*F!$B$86,IF(U58=87%,R58*S58*T58*F!$B$87,IF(U58=88%,R58*S58*T58*F!$B$88,IF(U58=89%,R58*S58*T58*F!$B$89,IF(U58=90%,R58*S58*T58*F!$B$90,IF(U58=91%,R58*S58*T58*F!$B$91,IF(U58=92%,R58*S58*T58*F!$B$92,IF(U58=93%,R58*S58*T58*F!$B$93,IF(U58=94%,R58*S58*T58*F!$B$94,IF(U58=95%,R58*S58*T58*F!$B$95,IF(U58=96%,R58*S58*T58*F!$B$96,IF(U58=97%,R58*S58*T58*F!$B$97,IF(U58=98%,R58*S58*T58*F!$B$98,IF(U58=99%,R58*S58*T58*F!$B$99,IF(U58&gt;99%,R58*S58*T58*F!$B$100)))))))))))))))))))))))))))))))))))))))))))))))))))))))))*IF(ISNUMBER(E58),E58,1)*IF(ISNUMBER(D58),D58,1)</f>
        <v>660.36000000000013</v>
      </c>
      <c r="AA58" s="69">
        <f t="shared" si="70"/>
        <v>39</v>
      </c>
      <c r="AB58" s="70">
        <f t="shared" si="71"/>
        <v>9.3000000000000007</v>
      </c>
      <c r="AF58" s="127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</row>
    <row r="59" spans="1:46" x14ac:dyDescent="0.25">
      <c r="A59" s="325"/>
      <c r="B59" s="198" t="str">
        <f t="shared" si="76"/>
        <v/>
      </c>
      <c r="C59" s="200" t="str">
        <f t="shared" si="76"/>
        <v/>
      </c>
      <c r="D59" s="167">
        <f t="shared" ref="D59" si="80">D22</f>
        <v>0</v>
      </c>
      <c r="E59" s="199" t="str">
        <f t="shared" si="76"/>
        <v/>
      </c>
      <c r="F59" s="303"/>
      <c r="G59" s="170"/>
      <c r="H59" s="170"/>
      <c r="I59" s="171">
        <f t="shared" si="66"/>
        <v>0</v>
      </c>
      <c r="J59" s="303"/>
      <c r="K59" s="170"/>
      <c r="L59" s="170"/>
      <c r="M59" s="171">
        <f t="shared" si="67"/>
        <v>0</v>
      </c>
      <c r="N59" s="303"/>
      <c r="O59" s="170"/>
      <c r="P59" s="170"/>
      <c r="Q59" s="171">
        <f t="shared" si="68"/>
        <v>0</v>
      </c>
      <c r="R59" s="303"/>
      <c r="S59" s="170"/>
      <c r="T59" s="170"/>
      <c r="U59" s="171">
        <f t="shared" si="69"/>
        <v>0</v>
      </c>
      <c r="V59" s="121">
        <f t="shared" si="55"/>
        <v>0</v>
      </c>
      <c r="W59" s="60">
        <f t="shared" si="73"/>
        <v>0</v>
      </c>
      <c r="X59" s="61">
        <f t="shared" si="79"/>
        <v>0</v>
      </c>
      <c r="Y59" s="203" t="str">
        <f t="shared" si="49"/>
        <v/>
      </c>
      <c r="Z59" s="17">
        <f>(IF(I59&lt;30%,0,IF(I59&lt;35%,F59*G59*H59*F!$B$33,IF(I59&lt;40%,F59*G59*H59*F!$B$38,IF(I59&lt;45%,F59*G59*H59*F!$B$43,IF(I59&lt;50%,F59*G59*H59*F!$B$48,IF(I59=50%,F59*G59*H59*F!$B$50,IF(I59=51%,F59*G59*H59*F!$B$51,IF(I59=52%,F59*G59*H59*F!$B$52,IF(I59=53%,F59*G59*H59*F!$B$53,IF(I59=54%,F59*G59*H59*F!$B$54,IF(I59=55%,F59*G59*H59*F!$B$55,IF(I59=56%,F59*G59*H59*F!$B$56,IF(I59=57%,F59*G59*H59*F!$B$57,IF(I59=58%,F59*G59*H59*F!$B$58,IF(I59=59%,F59*G59*H59*F!$B$59,IF(I59=60%,F59*G59*H59*F!$B$60,IF(I59=61%,F59*G59*H59*F!$B$61,IF(I59=62%,F59*G59*H59*F!$B$62,IF(I59=63%,F59*G59*H59*F!$B$63,IF(I59=64%,F59*G59*H59*F!$B$64,IF(I59=65%,F59*G59*H59*F!$B$65,IF(I59=66%,F59*G59*H59*F!$B$66,IF(I59=67%,F59*G59*H59*F!$B$67,IF(I59=68%,F59*G59*H59*F!$B$68,IF(I59=69%,F59*G59*H59*F!$B$69,IF(I59=70%,F59*G59*H59*F!$B$70,IF(I59=71%,F59*G59*H59*F!$B$71,IF(I59=72%,F59*G59*H59*F!$B$72,IF(I59=73%,F59*G59*H59*F!$B$73,IF(I59=74%,F59*G59*H59*F!$B$74,IF(I59=75%,F59*G59*H59*F!$B$75,IF(I59=76%,F59*G59*H59*F!$B$76,IF(I59=77%,F59*G59*H59*F!$B$77,IF(I59=78%,F59*G59*H59*F!$B$78,IF(I59=79%,F59*G59*H59*F!$B$79,IF(I59=80%,F59*G59*H59*F!$B$80,IF(I59=81%,F59*G59*H59*F!$B$81,IF(I59=82%,F59*G59*H59*F!$B$82,IF(I59=83%,F59*G59*H59*F!$B$83,IF(I59=84%,F59*G59*H59*F!$B$84,IF(I59=85%,F59*G59*H59*F!$B$85,IF(I59=86%,F59*G59*H59*F!$B$86,IF(I59=87%,F59*G59*H59*F!$B$87,IF(I59=88%,F59*G59*H59*F!$B$88,IF(I59=89%,F59*G59*H59*F!$B$89,IF(I59=90%,F59*G59*H59*F!$B$90,IF(I59=91%,F59*G59*H59*F!$B$91,IF(I59=92%,F59*G59*H59*F!$B$92,IF(I59=93%,F59*G59*H59*F!$B$93,IF(I59=94%,F59*G59*H59*F!$B$94,IF(I59=95%,F59*G59*H59*F!$B$95,IF(I59=96%,F59*G59*H59*F!$B$96,IF(I59=97%,F59*G59*H59*F!$B$97,IF(I59=98%,F59*G59*H59*F!$B$98,IF(I59=99%,F59*G59*H59*F!$B$99,IF(I59&gt;99%,F59*G59*H59*F!$B$100,))))))))))))))))))))))))))))))))))))))))))))))))))))))))+IF(M59&lt;30%,0,IF(M59&lt;35%,J59*K59*L59*F!$B$33,IF(M59&lt;40%,J59*K59*L59*F!$B$38,IF(M59&lt;45%,J59*K59*L59*F!$B$43,IF(M59&lt;50%,J59*K59*L59*F!$B$48,IF(M59=50%,J59*K59*L59*F!$B$50,IF(M59=51%,J59*K59*L59*F!$B$51,IF(M59=52%,J59*K59*L59*F!$B$52,IF(M59=53%,J59*K59*L59*F!$B$53,IF(M59=54%,J59*K59*L59*F!$B$54,IF(M59=55%,J59*K59*L59*F!$B$55,IF(M59=56%,J59*K59*L59*F!$B$56,IF(M59=57%,J59*K59*L59*F!$B$57,IF(M59=58%,J59*K59*L59*F!$B$58,IF(M59=59%,J59*K59*L59*F!$B$59,IF(M59=60%,J59*K59*L59*F!$B$60,IF(M59=61%,J59*K59*L59*F!$B$61,IF(M59=62%,J59*K59*L59*F!$B$62,IF(M59=63%,J59*K59*L59*F!$B$63,IF(M59=64%,J59*K59*L59*F!$B$64,IF(M59=65%,J59*K59*L59*F!$B$65,IF(M59=66%,J59*K59*L59*F!$B$66,IF(M59=67%,J59*K59*L59*F!$B$67,IF(M59=68%,J59*K59*L59*F!$B$68,IF(M59=69%,J59*K59*L59*F!$B$69,IF(M59=70%,J59*K59*L59*F!$B$70,IF(M59=71%,J59*K59*L59*F!$B$71,IF(M59=72%,J59*K59*L59*F!$B$72,IF(M59=73%,J59*K59*L59*F!$B$73,IF(M59=74%,J59*K59*L59*F!$B$74,IF(M59=75%,J59*K59*L59*F!$B$75,IF(M59=76%,J59*K59*L59*F!$B$76,IF(M59=77%,J59*K59*L59*F!$B$77,IF(M59=78%,J59*K59*L59*F!$B$78,IF(M59=79%,J59*K59*L59*F!$B$79,IF(M59=80%,J59*K59*L59*F!$B$80,IF(M59=81%,J59*K59*L59*F!$B$81,IF(M59=82%,J59*K59*L59*F!$B$82,IF(M59=83%,J59*K59*L59*F!$B$83,IF(M59=84%,J59*K59*L59*F!$B$84,IF(M59=85%,J59*K59*L59*F!$B$85,IF(M59=86%,J59*K59*L59*F!$B$86,IF(M59=87%,J59*K59*L59*F!$B$87,IF(M59=88%,J59*K59*L59*F!$B$88,IF(M59=89%,J59*K59*L59*F!$B$89,IF(M59=90%,J59*K59*L59*F!$B$90,IF(M59=91%,J59*K59*L59*F!$B$91,IF(M59=92%,J59*K59*L59*F!$B$92,IF(M59=93%,J59*K59*L59*F!$B$93,IF(M59=94%,J59*K59*L59*F!$B$94,IF(M59=95%,J59*K59*L59*F!$B$95,IF(M59=96%,J59*K59*L59*F!$B$96,IF(M59=97%,J59*K59*L59*F!$B$97,IF(M59=98%,J59*K59*L59*F!$B$98,IF(M59=99%,J59*K59*L59*F!$B$99,IF(M59&gt;99%,J59*K59*L59*F!$B$100,))))))))))))))))))))))))))))))))))))))))))))))))))))))))+IF(Q59&lt;30%,0,IF(Q59&lt;35%,N59*O59*P59*F!$B$33,IF(Q59&lt;40%,N59*O59*P59*F!$B$38,IF(Q59&lt;45%,N59*O59*P59*F!$B$43,IF(Q59&lt;50%,N59*O59*P59*F!$B$48,IF(Q59=50%,N59*O59*P59*F!$B$50,IF(Q59=51%,N59*O59*P59*F!$B$51,IF(Q59=52%,N59*O59*P59*F!$B$52,IF(Q59=53%,N59*O59*P59*F!$B$53,IF(Q59=54%,N59*O59*P59*F!$B$54,IF(Q59=55%,N59*O59*P59*F!$B$55,IF(Q59=56%,N59*O59*P59*F!$B$56,IF(Q59=57%,N59*O59*P59*F!$B$57,IF(Q59=58%,N59*O59*P59*F!$B$58,IF(Q59=59%,N59*O59*P59*F!$B$59,IF(Q59=60%,N59*O59*P59*F!$B$60,IF(Q59=61%,N59*O59*P59*F!$B$61,IF(Q59=62%,N59*O59*P59*F!$B$62,IF(Q59=63%,N59*O59*P59*F!$B$63,IF(Q59=64%,N59*O59*P59*F!$B$64,IF(Q59=65%,N59*O59*P59*F!$B$65,IF(Q59=66%,N59*O59*P59*F!$B$66,IF(Q59=67%,N59*O59*P59*F!$B$67,IF(Q59=68%,N59*O59*P59*F!$B$68,IF(Q59=69%,N59*O59*P59*F!$B$69,IF(Q59=70%,N59*O59*P59*F!$B$70,IF(Q59=71%,N59*O59*P59*F!$B$71,IF(Q59=72%,N59*O59*P59*F!$B$72,IF(Q59=73%,N59*O59*P59*F!$B$73,IF(Q59=74%,N59*O59*P59*F!$B$74,IF(Q59=75%,N59*O59*P59*F!$B$75,IF(Q59=76%,N59*O59*P59*F!$B$76,IF(Q59=77%,N59*O59*P59*F!$B$77,IF(Q59=78%,N59*O59*P59*F!$B$78,IF(Q59=79%,N59*O59*P59*F!$B$79,IF(Q59=80%,N59*O59*P59*F!$B$80,IF(Q59=81%,N59*O59*P59*F!$B$81,IF(Q59=82%,N59*O59*P59*F!$B$82,IF(Q59=83%,N59*O59*P59*F!$B$83,IF(Q59=84%,N59*O59*P59*F!$B$84,IF(Q59=85%,N59*O59*P59*F!$B$85,IF(Q59=86%,N59*O59*P59*F!$B$86,IF(Q59=87%,N59*O59*P59*F!$B$87,IF(Q59=88%,N59*O59*P59*F!$B$88,IF(Q59=89%,N59*O59*P59*F!$B$89,IF(Q59=90%,N59*O59*P59*F!$B$90,IF(Q59=91%,N59*O59*P59*F!$B$91,IF(Q59=92%,N59*O59*P59*F!$B$92,IF(Q59=93%,N59*O59*P59*F!$B$93,IF(Q59=94%,N59*O59*P59*F!$B$94,IF(Q59=95%,N59*O59*P59*F!$B$95,IF(Q59=96%,N59*O59*P59*F!$B$96,IF(Q59=97%,N59*O59*P59*F!$B$97,IF(Q59=98%,N59*O59*P59*F!$B$98,IF(Q59=99%,N59*O59*P59*F!$B$99,IF(Q59&gt;99%,N59*O59*P59*F!$B$100,))))))))))))))))))))))))))))))))))))))))))))))))))))))))+IF(U59&lt;30%,0,IF(U59&lt;35%,R59*S59*T59*F!$B$33,IF(U59&lt;40%,R59*S59*T59*F!$B$38,IF(U59&lt;45%,R59*S59*T59*F!$B$43,IF(U59&lt;50%,R59*S59*T59*F!$B$48,IF(U59=50%,R59*S59*T59*F!$B$50,IF(U59=51%,R59*S59*T59*F!$B$51,IF(U59=52%,R59*S59*T59*F!$B$52,IF(U59=53%,R59*S59*T59*F!$B$53,IF(U59=54%,R59*S59*T59*F!$B$54,IF(U59=55%,R59*S59*T59*F!$B$55,IF(U59=56%,R59*S59*T59*F!$B$56,IF(U59=57%,R59*S59*T59*F!$B$57,IF(U59=58%,R59*S59*T59*F!$B$58,IF(U59=59%,R59*S59*T59*F!$B$59,IF(U59=60%,R59*S59*T59*F!$B$60,IF(U59=61%,R59*S59*T59*F!$B$61,IF(U59=62%,R59*S59*T59*F!$B$62,IF(U59=63%,R59*S59*T59*F!$B$63,IF(U59=64%,R59*S59*T59*F!$B$64,IF(U59=65%,R59*S59*T59*F!$B$65,IF(U59=66%,R59*S59*T59*F!$B$66,IF(U59=67%,R59*S59*T59*F!$B$67,IF(U59=68%,R59*S59*T59*F!$B$68,IF(U59=69%,R59*S59*T59*F!$B$69,IF(U59=70%,R59*S59*T59*F!$B$70,IF(U59=71%,R59*S59*T59*F!$B$71,IF(U59=72%,R59*S59*T59*F!$B$72,IF(U59=73%,R59*S59*T59*F!$B$73,IF(U59=74%,R59*S59*T59*F!$B$74,IF(U59=75%,R59*S59*T59*F!$B$75,IF(U59=76%,R59*S59*T59*F!$B$76,IF(U59=77%,R59*S59*T59*F!$B$77,IF(U59=78%,R59*S59*T59*F!$B$78,IF(U59=79%,R59*S59*T59*F!$B$79,IF(U59=80%,R59*S59*T59*F!$B$80,IF(U59=81%,R59*S59*T59*F!$B$81,IF(U59=82%,R59*S59*T59*F!$B$82,IF(U59=83%,R59*S59*T59*F!$B$83,IF(U59=84%,R59*S59*T59*F!$B$84,IF(U59=85%,R59*S59*T59*F!$B$85,IF(U59=86%,R59*S59*T59*F!$B$86,IF(U59=87%,R59*S59*T59*F!$B$87,IF(U59=88%,R59*S59*T59*F!$B$88,IF(U59=89%,R59*S59*T59*F!$B$89,IF(U59=90%,R59*S59*T59*F!$B$90,IF(U59=91%,R59*S59*T59*F!$B$91,IF(U59=92%,R59*S59*T59*F!$B$92,IF(U59=93%,R59*S59*T59*F!$B$93,IF(U59=94%,R59*S59*T59*F!$B$94,IF(U59=95%,R59*S59*T59*F!$B$95,IF(U59=96%,R59*S59*T59*F!$B$96,IF(U59=97%,R59*S59*T59*F!$B$97,IF(U59=98%,R59*S59*T59*F!$B$98,IF(U59=99%,R59*S59*T59*F!$B$99,IF(U59&gt;99%,R59*S59*T59*F!$B$100)))))))))))))))))))))))))))))))))))))))))))))))))))))))))*IF(ISNUMBER(E59),E59,1)*IF(ISNUMBER(D59),D59,1)</f>
        <v>0</v>
      </c>
      <c r="AA59" s="62">
        <f t="shared" si="70"/>
        <v>0</v>
      </c>
      <c r="AB59" s="63">
        <f t="shared" si="71"/>
        <v>0</v>
      </c>
      <c r="AF59" s="127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</row>
    <row r="60" spans="1:46" ht="15.75" thickBot="1" x14ac:dyDescent="0.3">
      <c r="A60" s="326"/>
      <c r="B60" s="217" t="str">
        <f t="shared" si="76"/>
        <v/>
      </c>
      <c r="C60" s="218" t="str">
        <f t="shared" si="76"/>
        <v/>
      </c>
      <c r="D60" s="299">
        <f>ROUND(IFERROR((D54*(G54*H54+K54*L54+O54*P54+S54*T54)+D55*(G55*H55+K55*L55+O55*P55+S55*T55)+D56*(G56*H56+K56*L56+O56*P56+S56*T56)+D57*(G57*H57+K57*L57+O57*P57+S57*T57)+D58*(G58*H58+K58*L58+O58*P58+S58*T58)+D59*(G59*H59+K59*L59+O59*P59+S59*T59))/((G54*H54+K54*L54+O54*P54+S54*T54)+(G55*H55+K55*L55+O55*P55+S55*T55)+(G56*H56+K56*L56+O56*P56+S56*T56)+(G57*H57+K57*L57+O57*P57+S57*T57)+(G58*H58+K58*L58+O58*P58+S58*T58)+(G59*H59+K59*L59+O59*P59+S59*T59)),0),2)</f>
        <v>0.99</v>
      </c>
      <c r="E60" s="223" t="str">
        <f t="shared" si="76"/>
        <v/>
      </c>
      <c r="F60" s="306"/>
      <c r="G60" s="227"/>
      <c r="H60" s="227"/>
      <c r="I60" s="221"/>
      <c r="J60" s="306"/>
      <c r="K60" s="227"/>
      <c r="L60" s="227"/>
      <c r="M60" s="221"/>
      <c r="N60" s="306"/>
      <c r="O60" s="227"/>
      <c r="P60" s="227"/>
      <c r="Q60" s="221"/>
      <c r="R60" s="306"/>
      <c r="S60" s="227"/>
      <c r="T60" s="227"/>
      <c r="U60" s="221"/>
      <c r="V60" s="79">
        <f>SUM(V54:V59)</f>
        <v>12275</v>
      </c>
      <c r="W60" s="21">
        <f>IFERROR(V60/AA60,0)</f>
        <v>84.075342465753423</v>
      </c>
      <c r="X60" s="80">
        <f>ROUND(IFERROR(((I54*G54*H54+M54*K54*L54+Q54*O54*P54+U54*S54*T54)+(I55*G55*H55+M55*K55*L55+Q55*O55*P55+U55*S55*T55)+(I56*G56*H56+M56*K56*L56+Q56*O56*P56+U56*S56*T56)+(I57*G57*H57+M57*K57*L57+Q57*O57*P57+U57*S57*T57)+(I58*G58*H58+M58*K58*L58+Q58*O58*P58+U58*S58*T58)+(I59*G59*H59+M59*K59*L59+Q59*O59*P59+U59*S59*T59))/((G54*H54+K54*L54+O54*P54+S54*T54)+(G55*H55+K55*L55+O55*P55+S55*T55)+(G56*H56+K56*L56+O56*P56+S56*T56)+(G57*H57+K57*L57+O57*P57+S57*T57)+(G58*H58+K58*L58+O58*P58+S58*T58)+(G59*H59+K59*L59+O59*P59+S59*T59)),0),3)</f>
        <v>0.48399999999999999</v>
      </c>
      <c r="Y60" s="81"/>
      <c r="Z60" s="21">
        <f>SUM(Z54:Z59)</f>
        <v>8454.31</v>
      </c>
      <c r="AA60" s="82">
        <f>SUM(AA54:AA59)</f>
        <v>146</v>
      </c>
      <c r="AB60" s="83">
        <f>IF(SUM(AB54:AB59)=0,TIME(,0,),TIME(,SUM(AB54:AB59)+30,))</f>
        <v>0.10347222222222223</v>
      </c>
      <c r="AF60" s="127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</row>
    <row r="61" spans="1:46" x14ac:dyDescent="0.25">
      <c r="A61" s="319">
        <f>A62</f>
        <v>42216</v>
      </c>
      <c r="B61" s="178" t="str">
        <f t="shared" si="76"/>
        <v>Средняя</v>
      </c>
      <c r="C61" s="179" t="str">
        <f t="shared" si="76"/>
        <v>Жим лежа</v>
      </c>
      <c r="D61" s="160">
        <f>D24</f>
        <v>1</v>
      </c>
      <c r="E61" s="201" t="str">
        <f t="shared" si="76"/>
        <v/>
      </c>
      <c r="F61" s="307">
        <f>IF(I61&lt;&gt;0,(IFERROR(IF($Y61&gt;50,MROUND($Y61*I61,2.5),IF($Y61&lt;15,MROUND($Y61*I61,0.1),MROUND($Y61*I61,1))),)),"")</f>
        <v>102.5</v>
      </c>
      <c r="G61" s="181">
        <v>5</v>
      </c>
      <c r="H61" s="181">
        <v>1</v>
      </c>
      <c r="I61" s="182">
        <v>0.5</v>
      </c>
      <c r="J61" s="307">
        <f>IF(M61&lt;&gt;0,(IFERROR(IF($Y61&gt;50,MROUND($Y61*M61,2.5),IF($Y61&lt;15,MROUND($Y61*M61,0.1),MROUND($Y61*M61,1))),)),"")</f>
        <v>122.5</v>
      </c>
      <c r="K61" s="181">
        <v>4</v>
      </c>
      <c r="L61" s="181">
        <v>1</v>
      </c>
      <c r="M61" s="182">
        <v>0.6</v>
      </c>
      <c r="N61" s="307">
        <f>IF(Q61&lt;&gt;0,(IFERROR(IF($Y61&gt;50,MROUND($Y61*Q61,2.5),IF($Y61&lt;15,MROUND($Y61*Q61,0.1),MROUND($Y61*Q61,1))),)),"")</f>
        <v>140</v>
      </c>
      <c r="O61" s="181">
        <v>3</v>
      </c>
      <c r="P61" s="181">
        <v>3</v>
      </c>
      <c r="Q61" s="182">
        <v>0.68</v>
      </c>
      <c r="R61" s="307">
        <f>IF(U61&lt;&gt;0,(IFERROR(IF($Y61&gt;50,MROUND($Y61*U61,2.5),IF($Y61&lt;15,MROUND($Y61*U61,0.1),MROUND($Y61*U61,1))),)),"")</f>
        <v>155</v>
      </c>
      <c r="S61" s="181">
        <v>2</v>
      </c>
      <c r="T61" s="181">
        <v>3</v>
      </c>
      <c r="U61" s="182">
        <v>0.75</v>
      </c>
      <c r="V61" s="90">
        <f t="shared" si="55"/>
        <v>3192.5</v>
      </c>
      <c r="W61" s="91">
        <f>IFERROR((IF(ISNUMBER(F61),F61,1)*G61*H61+IF(ISNUMBER(J61),J61,1)*K61*L61+IF(ISNUMBER(N61),N61,1)*O61*P61+IF(ISNUMBER(R61),R61,1)*S61*T61)*IF(ISNUMBER(E61),E61,1)/(G61*H61+K61*L61+O61*P61+S61*T61),0)</f>
        <v>133.02083333333334</v>
      </c>
      <c r="X61" s="92">
        <f>ROUND(IFERROR((W61/(Y61*IF(ISNUMBER(E61),E61,1))),0),2)</f>
        <v>0.65</v>
      </c>
      <c r="Y61" s="202">
        <f t="shared" si="49"/>
        <v>206.02500000000001</v>
      </c>
      <c r="Z61" s="19">
        <f>(IF(I61&lt;30%,0,IF(I61&lt;35%,F61*G61*H61*F!$B$33,IF(I61&lt;40%,F61*G61*H61*F!$B$38,IF(I61&lt;45%,F61*G61*H61*F!$B$43,IF(I61&lt;50%,F61*G61*H61*F!$B$48,IF(I61=50%,F61*G61*H61*F!$B$50,IF(I61=51%,F61*G61*H61*F!$B$51,IF(I61=52%,F61*G61*H61*F!$B$52,IF(I61=53%,F61*G61*H61*F!$B$53,IF(I61=54%,F61*G61*H61*F!$B$54,IF(I61=55%,F61*G61*H61*F!$B$55,IF(I61=56%,F61*G61*H61*F!$B$56,IF(I61=57%,F61*G61*H61*F!$B$57,IF(I61=58%,F61*G61*H61*F!$B$58,IF(I61=59%,F61*G61*H61*F!$B$59,IF(I61=60%,F61*G61*H61*F!$B$60,IF(I61=61%,F61*G61*H61*F!$B$61,IF(I61=62%,F61*G61*H61*F!$B$62,IF(I61=63%,F61*G61*H61*F!$B$63,IF(I61=64%,F61*G61*H61*F!$B$64,IF(I61=65%,F61*G61*H61*F!$B$65,IF(I61=66%,F61*G61*H61*F!$B$66,IF(I61=67%,F61*G61*H61*F!$B$67,IF(I61=68%,F61*G61*H61*F!$B$68,IF(I61=69%,F61*G61*H61*F!$B$69,IF(I61=70%,F61*G61*H61*F!$B$70,IF(I61=71%,F61*G61*H61*F!$B$71,IF(I61=72%,F61*G61*H61*F!$B$72,IF(I61=73%,F61*G61*H61*F!$B$73,IF(I61=74%,F61*G61*H61*F!$B$74,IF(I61=75%,F61*G61*H61*F!$B$75,IF(I61=76%,F61*G61*H61*F!$B$76,IF(I61=77%,F61*G61*H61*F!$B$77,IF(I61=78%,F61*G61*H61*F!$B$78,IF(I61=79%,F61*G61*H61*F!$B$79,IF(I61=80%,F61*G61*H61*F!$B$80,IF(I61=81%,F61*G61*H61*F!$B$81,IF(I61=82%,F61*G61*H61*F!$B$82,IF(I61=83%,F61*G61*H61*F!$B$83,IF(I61=84%,F61*G61*H61*F!$B$84,IF(I61=85%,F61*G61*H61*F!$B$85,IF(I61=86%,F61*G61*H61*F!$B$86,IF(I61=87%,F61*G61*H61*F!$B$87,IF(I61=88%,F61*G61*H61*F!$B$88,IF(I61=89%,F61*G61*H61*F!$B$89,IF(I61=90%,F61*G61*H61*F!$B$90,IF(I61=91%,F61*G61*H61*F!$B$91,IF(I61=92%,F61*G61*H61*F!$B$92,IF(I61=93%,F61*G61*H61*F!$B$93,IF(I61=94%,F61*G61*H61*F!$B$94,IF(I61=95%,F61*G61*H61*F!$B$95,IF(I61=96%,F61*G61*H61*F!$B$96,IF(I61=97%,F61*G61*H61*F!$B$97,IF(I61=98%,F61*G61*H61*F!$B$98,IF(I61=99%,F61*G61*H61*F!$B$99,IF(I61&gt;99%,F61*G61*H61*F!$B$100,))))))))))))))))))))))))))))))))))))))))))))))))))))))))+IF(M61&lt;30%,0,IF(M61&lt;35%,J61*K61*L61*F!$B$33,IF(M61&lt;40%,J61*K61*L61*F!$B$38,IF(M61&lt;45%,J61*K61*L61*F!$B$43,IF(M61&lt;50%,J61*K61*L61*F!$B$48,IF(M61=50%,J61*K61*L61*F!$B$50,IF(M61=51%,J61*K61*L61*F!$B$51,IF(M61=52%,J61*K61*L61*F!$B$52,IF(M61=53%,J61*K61*L61*F!$B$53,IF(M61=54%,J61*K61*L61*F!$B$54,IF(M61=55%,J61*K61*L61*F!$B$55,IF(M61=56%,J61*K61*L61*F!$B$56,IF(M61=57%,J61*K61*L61*F!$B$57,IF(M61=58%,J61*K61*L61*F!$B$58,IF(M61=59%,J61*K61*L61*F!$B$59,IF(M61=60%,J61*K61*L61*F!$B$60,IF(M61=61%,J61*K61*L61*F!$B$61,IF(M61=62%,J61*K61*L61*F!$B$62,IF(M61=63%,J61*K61*L61*F!$B$63,IF(M61=64%,J61*K61*L61*F!$B$64,IF(M61=65%,J61*K61*L61*F!$B$65,IF(M61=66%,J61*K61*L61*F!$B$66,IF(M61=67%,J61*K61*L61*F!$B$67,IF(M61=68%,J61*K61*L61*F!$B$68,IF(M61=69%,J61*K61*L61*F!$B$69,IF(M61=70%,J61*K61*L61*F!$B$70,IF(M61=71%,J61*K61*L61*F!$B$71,IF(M61=72%,J61*K61*L61*F!$B$72,IF(M61=73%,J61*K61*L61*F!$B$73,IF(M61=74%,J61*K61*L61*F!$B$74,IF(M61=75%,J61*K61*L61*F!$B$75,IF(M61=76%,J61*K61*L61*F!$B$76,IF(M61=77%,J61*K61*L61*F!$B$77,IF(M61=78%,J61*K61*L61*F!$B$78,IF(M61=79%,J61*K61*L61*F!$B$79,IF(M61=80%,J61*K61*L61*F!$B$80,IF(M61=81%,J61*K61*L61*F!$B$81,IF(M61=82%,J61*K61*L61*F!$B$82,IF(M61=83%,J61*K61*L61*F!$B$83,IF(M61=84%,J61*K61*L61*F!$B$84,IF(M61=85%,J61*K61*L61*F!$B$85,IF(M61=86%,J61*K61*L61*F!$B$86,IF(M61=87%,J61*K61*L61*F!$B$87,IF(M61=88%,J61*K61*L61*F!$B$88,IF(M61=89%,J61*K61*L61*F!$B$89,IF(M61=90%,J61*K61*L61*F!$B$90,IF(M61=91%,J61*K61*L61*F!$B$91,IF(M61=92%,J61*K61*L61*F!$B$92,IF(M61=93%,J61*K61*L61*F!$B$93,IF(M61=94%,J61*K61*L61*F!$B$94,IF(M61=95%,J61*K61*L61*F!$B$95,IF(M61=96%,J61*K61*L61*F!$B$96,IF(M61=97%,J61*K61*L61*F!$B$97,IF(M61=98%,J61*K61*L61*F!$B$98,IF(M61=99%,J61*K61*L61*F!$B$99,IF(M61&gt;99%,J61*K61*L61*F!$B$100,))))))))))))))))))))))))))))))))))))))))))))))))))))))))+IF(Q61&lt;30%,0,IF(Q61&lt;35%,N61*O61*P61*F!$B$33,IF(Q61&lt;40%,N61*O61*P61*F!$B$38,IF(Q61&lt;45%,N61*O61*P61*F!$B$43,IF(Q61&lt;50%,N61*O61*P61*F!$B$48,IF(Q61=50%,N61*O61*P61*F!$B$50,IF(Q61=51%,N61*O61*P61*F!$B$51,IF(Q61=52%,N61*O61*P61*F!$B$52,IF(Q61=53%,N61*O61*P61*F!$B$53,IF(Q61=54%,N61*O61*P61*F!$B$54,IF(Q61=55%,N61*O61*P61*F!$B$55,IF(Q61=56%,N61*O61*P61*F!$B$56,IF(Q61=57%,N61*O61*P61*F!$B$57,IF(Q61=58%,N61*O61*P61*F!$B$58,IF(Q61=59%,N61*O61*P61*F!$B$59,IF(Q61=60%,N61*O61*P61*F!$B$60,IF(Q61=61%,N61*O61*P61*F!$B$61,IF(Q61=62%,N61*O61*P61*F!$B$62,IF(Q61=63%,N61*O61*P61*F!$B$63,IF(Q61=64%,N61*O61*P61*F!$B$64,IF(Q61=65%,N61*O61*P61*F!$B$65,IF(Q61=66%,N61*O61*P61*F!$B$66,IF(Q61=67%,N61*O61*P61*F!$B$67,IF(Q61=68%,N61*O61*P61*F!$B$68,IF(Q61=69%,N61*O61*P61*F!$B$69,IF(Q61=70%,N61*O61*P61*F!$B$70,IF(Q61=71%,N61*O61*P61*F!$B$71,IF(Q61=72%,N61*O61*P61*F!$B$72,IF(Q61=73%,N61*O61*P61*F!$B$73,IF(Q61=74%,N61*O61*P61*F!$B$74,IF(Q61=75%,N61*O61*P61*F!$B$75,IF(Q61=76%,N61*O61*P61*F!$B$76,IF(Q61=77%,N61*O61*P61*F!$B$77,IF(Q61=78%,N61*O61*P61*F!$B$78,IF(Q61=79%,N61*O61*P61*F!$B$79,IF(Q61=80%,N61*O61*P61*F!$B$80,IF(Q61=81%,N61*O61*P61*F!$B$81,IF(Q61=82%,N61*O61*P61*F!$B$82,IF(Q61=83%,N61*O61*P61*F!$B$83,IF(Q61=84%,N61*O61*P61*F!$B$84,IF(Q61=85%,N61*O61*P61*F!$B$85,IF(Q61=86%,N61*O61*P61*F!$B$86,IF(Q61=87%,N61*O61*P61*F!$B$87,IF(Q61=88%,N61*O61*P61*F!$B$88,IF(Q61=89%,N61*O61*P61*F!$B$89,IF(Q61=90%,N61*O61*P61*F!$B$90,IF(Q61=91%,N61*O61*P61*F!$B$91,IF(Q61=92%,N61*O61*P61*F!$B$92,IF(Q61=93%,N61*O61*P61*F!$B$93,IF(Q61=94%,N61*O61*P61*F!$B$94,IF(Q61=95%,N61*O61*P61*F!$B$95,IF(Q61=96%,N61*O61*P61*F!$B$96,IF(Q61=97%,N61*O61*P61*F!$B$97,IF(Q61=98%,N61*O61*P61*F!$B$98,IF(Q61=99%,N61*O61*P61*F!$B$99,IF(Q61&gt;99%,N61*O61*P61*F!$B$100,))))))))))))))))))))))))))))))))))))))))))))))))))))))))+IF(U61&lt;30%,0,IF(U61&lt;35%,R61*S61*T61*F!$B$33,IF(U61&lt;40%,R61*S61*T61*F!$B$38,IF(U61&lt;45%,R61*S61*T61*F!$B$43,IF(U61&lt;50%,R61*S61*T61*F!$B$48,IF(U61=50%,R61*S61*T61*F!$B$50,IF(U61=51%,R61*S61*T61*F!$B$51,IF(U61=52%,R61*S61*T61*F!$B$52,IF(U61=53%,R61*S61*T61*F!$B$53,IF(U61=54%,R61*S61*T61*F!$B$54,IF(U61=55%,R61*S61*T61*F!$B$55,IF(U61=56%,R61*S61*T61*F!$B$56,IF(U61=57%,R61*S61*T61*F!$B$57,IF(U61=58%,R61*S61*T61*F!$B$58,IF(U61=59%,R61*S61*T61*F!$B$59,IF(U61=60%,R61*S61*T61*F!$B$60,IF(U61=61%,R61*S61*T61*F!$B$61,IF(U61=62%,R61*S61*T61*F!$B$62,IF(U61=63%,R61*S61*T61*F!$B$63,IF(U61=64%,R61*S61*T61*F!$B$64,IF(U61=65%,R61*S61*T61*F!$B$65,IF(U61=66%,R61*S61*T61*F!$B$66,IF(U61=67%,R61*S61*T61*F!$B$67,IF(U61=68%,R61*S61*T61*F!$B$68,IF(U61=69%,R61*S61*T61*F!$B$69,IF(U61=70%,R61*S61*T61*F!$B$70,IF(U61=71%,R61*S61*T61*F!$B$71,IF(U61=72%,R61*S61*T61*F!$B$72,IF(U61=73%,R61*S61*T61*F!$B$73,IF(U61=74%,R61*S61*T61*F!$B$74,IF(U61=75%,R61*S61*T61*F!$B$75,IF(U61=76%,R61*S61*T61*F!$B$76,IF(U61=77%,R61*S61*T61*F!$B$77,IF(U61=78%,R61*S61*T61*F!$B$78,IF(U61=79%,R61*S61*T61*F!$B$79,IF(U61=80%,R61*S61*T61*F!$B$80,IF(U61=81%,R61*S61*T61*F!$B$81,IF(U61=82%,R61*S61*T61*F!$B$82,IF(U61=83%,R61*S61*T61*F!$B$83,IF(U61=84%,R61*S61*T61*F!$B$84,IF(U61=85%,R61*S61*T61*F!$B$85,IF(U61=86%,R61*S61*T61*F!$B$86,IF(U61=87%,R61*S61*T61*F!$B$87,IF(U61=88%,R61*S61*T61*F!$B$88,IF(U61=89%,R61*S61*T61*F!$B$89,IF(U61=90%,R61*S61*T61*F!$B$90,IF(U61=91%,R61*S61*T61*F!$B$91,IF(U61=92%,R61*S61*T61*F!$B$92,IF(U61=93%,R61*S61*T61*F!$B$93,IF(U61=94%,R61*S61*T61*F!$B$94,IF(U61=95%,R61*S61*T61*F!$B$95,IF(U61=96%,R61*S61*T61*F!$B$96,IF(U61=97%,R61*S61*T61*F!$B$97,IF(U61=98%,R61*S61*T61*F!$B$98,IF(U61=99%,R61*S61*T61*F!$B$99,IF(U61&gt;99%,R61*S61*T61*F!$B$100)))))))))))))))))))))))))))))))))))))))))))))))))))))))))*IF(ISNUMBER(E61),E61,1)*IF(ISNUMBER(D61),D61,1)</f>
        <v>2811.45</v>
      </c>
      <c r="AA61" s="93">
        <f t="shared" ref="AA61:AA66" si="81">G61*H61+K61*L61+O61*P61+S61*T61</f>
        <v>24</v>
      </c>
      <c r="AB61" s="94">
        <f t="shared" ref="AB61:AB66" si="82">(H61*(IF(I61&lt;45%,0.5,IF(I61&lt;55%,0.8,IF(I61&lt;65%,0.9,IF(I61&lt;75%,1,IF(I61&lt;85%,1.1,1.2))))))+L61*(IF(M61&lt;45%,0.5,IF(M61&lt;55%,0.8,IF(M61&lt;65%,0.9,IF(M61&lt;75%,1,IF(M61&lt;85%,1.1,1.2))))))+P61*(IF(Q61&lt;45%,0.5,IF(Q61&lt;55%,0.8,IF(Q61&lt;65%,0.9,IF(Q61&lt;75%,1,IF(Q61&lt;85%,1.1,1.2))))))+T61*(IF(U61&lt;45%,0.5,IF(U61&lt;55%,0.8,IF(U61&lt;65%,0.9,IF(U61&lt;75%,1,IF(U61&lt;85%,1.1,1.2)))))))*IF(D61&gt;=0.8,6,IF(D61&lt;=0.4,1.5,3))</f>
        <v>48</v>
      </c>
      <c r="AF61" s="127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</row>
    <row r="62" spans="1:46" ht="15" customHeight="1" x14ac:dyDescent="0.25">
      <c r="A62" s="325">
        <f>A55+1</f>
        <v>42216</v>
      </c>
      <c r="B62" s="183" t="str">
        <f t="shared" si="76"/>
        <v>Средняя</v>
      </c>
      <c r="C62" s="184" t="str">
        <f t="shared" si="76"/>
        <v>Жим с бруса 5 см</v>
      </c>
      <c r="D62" s="167">
        <f t="shared" ref="D62" si="83">D25</f>
        <v>1</v>
      </c>
      <c r="E62" s="191" t="str">
        <f t="shared" si="76"/>
        <v/>
      </c>
      <c r="F62" s="308">
        <f>IF(I62&lt;&gt;0,(IFERROR(IF($Y62&gt;50,MROUND($Y62*I62,2.5),IF($Y62&lt;15,MROUND($Y62*I62,0.1),MROUND($Y62*I62,1))),)),"")</f>
        <v>162.5</v>
      </c>
      <c r="G62" s="186">
        <v>2</v>
      </c>
      <c r="H62" s="186">
        <v>4</v>
      </c>
      <c r="I62" s="174">
        <v>0.77</v>
      </c>
      <c r="J62" s="308" t="str">
        <f>IF(M62&lt;&gt;0,(IFERROR(IF($Y62&gt;50,MROUND($Y62*M62,2.5),IF($Y62&lt;15,MROUND($Y62*M62,0.1),MROUND($Y62*M62,1))),)),"")</f>
        <v/>
      </c>
      <c r="K62" s="186"/>
      <c r="L62" s="186"/>
      <c r="M62" s="174">
        <v>0</v>
      </c>
      <c r="N62" s="308" t="str">
        <f>IF(Q62&lt;&gt;0,(IFERROR(IF($Y62&gt;50,MROUND($Y62*Q62,2.5),IF($Y62&lt;15,MROUND($Y62*Q62,0.1),MROUND($Y62*Q62,1))),)),"")</f>
        <v/>
      </c>
      <c r="O62" s="186"/>
      <c r="P62" s="186"/>
      <c r="Q62" s="174">
        <v>0</v>
      </c>
      <c r="R62" s="308" t="str">
        <f>IF(U62&lt;&gt;0,(IFERROR(IF($Y62&gt;50,MROUND($Y62*U62,2.5),IF($Y62&lt;15,MROUND($Y62*U62,0.1),MROUND($Y62*U62,1))),)),"")</f>
        <v/>
      </c>
      <c r="S62" s="186"/>
      <c r="T62" s="186"/>
      <c r="U62" s="174">
        <v>0</v>
      </c>
      <c r="V62" s="98">
        <f t="shared" si="55"/>
        <v>1300</v>
      </c>
      <c r="W62" s="99">
        <f t="shared" ref="W62:W66" si="84">IFERROR((IF(ISNUMBER(F62),F62,1)*G62*H62+IF(ISNUMBER(J62),J62,1)*K62*L62+IF(ISNUMBER(N62),N62,1)*O62*P62+IF(ISNUMBER(R62),R62,1)*S62*T62)*IF(ISNUMBER(E62),E62,1)/(G62*H62+K62*L62+O62*P62+S62*T62),0)</f>
        <v>162.5</v>
      </c>
      <c r="X62" s="68">
        <f t="shared" ref="X62:X63" si="85">ROUND(IFERROR((W62/(Y62*IF(ISNUMBER(E62),E62,1))),0),2)</f>
        <v>0.77</v>
      </c>
      <c r="Y62" s="203">
        <f t="shared" si="49"/>
        <v>212.20574999999999</v>
      </c>
      <c r="Z62" s="18">
        <f>(IF(I62&lt;30%,0,IF(I62&lt;35%,F62*G62*H62*F!$B$33,IF(I62&lt;40%,F62*G62*H62*F!$B$38,IF(I62&lt;45%,F62*G62*H62*F!$B$43,IF(I62&lt;50%,F62*G62*H62*F!$B$48,IF(I62=50%,F62*G62*H62*F!$B$50,IF(I62=51%,F62*G62*H62*F!$B$51,IF(I62=52%,F62*G62*H62*F!$B$52,IF(I62=53%,F62*G62*H62*F!$B$53,IF(I62=54%,F62*G62*H62*F!$B$54,IF(I62=55%,F62*G62*H62*F!$B$55,IF(I62=56%,F62*G62*H62*F!$B$56,IF(I62=57%,F62*G62*H62*F!$B$57,IF(I62=58%,F62*G62*H62*F!$B$58,IF(I62=59%,F62*G62*H62*F!$B$59,IF(I62=60%,F62*G62*H62*F!$B$60,IF(I62=61%,F62*G62*H62*F!$B$61,IF(I62=62%,F62*G62*H62*F!$B$62,IF(I62=63%,F62*G62*H62*F!$B$63,IF(I62=64%,F62*G62*H62*F!$B$64,IF(I62=65%,F62*G62*H62*F!$B$65,IF(I62=66%,F62*G62*H62*F!$B$66,IF(I62=67%,F62*G62*H62*F!$B$67,IF(I62=68%,F62*G62*H62*F!$B$68,IF(I62=69%,F62*G62*H62*F!$B$69,IF(I62=70%,F62*G62*H62*F!$B$70,IF(I62=71%,F62*G62*H62*F!$B$71,IF(I62=72%,F62*G62*H62*F!$B$72,IF(I62=73%,F62*G62*H62*F!$B$73,IF(I62=74%,F62*G62*H62*F!$B$74,IF(I62=75%,F62*G62*H62*F!$B$75,IF(I62=76%,F62*G62*H62*F!$B$76,IF(I62=77%,F62*G62*H62*F!$B$77,IF(I62=78%,F62*G62*H62*F!$B$78,IF(I62=79%,F62*G62*H62*F!$B$79,IF(I62=80%,F62*G62*H62*F!$B$80,IF(I62=81%,F62*G62*H62*F!$B$81,IF(I62=82%,F62*G62*H62*F!$B$82,IF(I62=83%,F62*G62*H62*F!$B$83,IF(I62=84%,F62*G62*H62*F!$B$84,IF(I62=85%,F62*G62*H62*F!$B$85,IF(I62=86%,F62*G62*H62*F!$B$86,IF(I62=87%,F62*G62*H62*F!$B$87,IF(I62=88%,F62*G62*H62*F!$B$88,IF(I62=89%,F62*G62*H62*F!$B$89,IF(I62=90%,F62*G62*H62*F!$B$90,IF(I62=91%,F62*G62*H62*F!$B$91,IF(I62=92%,F62*G62*H62*F!$B$92,IF(I62=93%,F62*G62*H62*F!$B$93,IF(I62=94%,F62*G62*H62*F!$B$94,IF(I62=95%,F62*G62*H62*F!$B$95,IF(I62=96%,F62*G62*H62*F!$B$96,IF(I62=97%,F62*G62*H62*F!$B$97,IF(I62=98%,F62*G62*H62*F!$B$98,IF(I62=99%,F62*G62*H62*F!$B$99,IF(I62&gt;99%,F62*G62*H62*F!$B$100,))))))))))))))))))))))))))))))))))))))))))))))))))))))))+IF(M62&lt;30%,0,IF(M62&lt;35%,J62*K62*L62*F!$B$33,IF(M62&lt;40%,J62*K62*L62*F!$B$38,IF(M62&lt;45%,J62*K62*L62*F!$B$43,IF(M62&lt;50%,J62*K62*L62*F!$B$48,IF(M62=50%,J62*K62*L62*F!$B$50,IF(M62=51%,J62*K62*L62*F!$B$51,IF(M62=52%,J62*K62*L62*F!$B$52,IF(M62=53%,J62*K62*L62*F!$B$53,IF(M62=54%,J62*K62*L62*F!$B$54,IF(M62=55%,J62*K62*L62*F!$B$55,IF(M62=56%,J62*K62*L62*F!$B$56,IF(M62=57%,J62*K62*L62*F!$B$57,IF(M62=58%,J62*K62*L62*F!$B$58,IF(M62=59%,J62*K62*L62*F!$B$59,IF(M62=60%,J62*K62*L62*F!$B$60,IF(M62=61%,J62*K62*L62*F!$B$61,IF(M62=62%,J62*K62*L62*F!$B$62,IF(M62=63%,J62*K62*L62*F!$B$63,IF(M62=64%,J62*K62*L62*F!$B$64,IF(M62=65%,J62*K62*L62*F!$B$65,IF(M62=66%,J62*K62*L62*F!$B$66,IF(M62=67%,J62*K62*L62*F!$B$67,IF(M62=68%,J62*K62*L62*F!$B$68,IF(M62=69%,J62*K62*L62*F!$B$69,IF(M62=70%,J62*K62*L62*F!$B$70,IF(M62=71%,J62*K62*L62*F!$B$71,IF(M62=72%,J62*K62*L62*F!$B$72,IF(M62=73%,J62*K62*L62*F!$B$73,IF(M62=74%,J62*K62*L62*F!$B$74,IF(M62=75%,J62*K62*L62*F!$B$75,IF(M62=76%,J62*K62*L62*F!$B$76,IF(M62=77%,J62*K62*L62*F!$B$77,IF(M62=78%,J62*K62*L62*F!$B$78,IF(M62=79%,J62*K62*L62*F!$B$79,IF(M62=80%,J62*K62*L62*F!$B$80,IF(M62=81%,J62*K62*L62*F!$B$81,IF(M62=82%,J62*K62*L62*F!$B$82,IF(M62=83%,J62*K62*L62*F!$B$83,IF(M62=84%,J62*K62*L62*F!$B$84,IF(M62=85%,J62*K62*L62*F!$B$85,IF(M62=86%,J62*K62*L62*F!$B$86,IF(M62=87%,J62*K62*L62*F!$B$87,IF(M62=88%,J62*K62*L62*F!$B$88,IF(M62=89%,J62*K62*L62*F!$B$89,IF(M62=90%,J62*K62*L62*F!$B$90,IF(M62=91%,J62*K62*L62*F!$B$91,IF(M62=92%,J62*K62*L62*F!$B$92,IF(M62=93%,J62*K62*L62*F!$B$93,IF(M62=94%,J62*K62*L62*F!$B$94,IF(M62=95%,J62*K62*L62*F!$B$95,IF(M62=96%,J62*K62*L62*F!$B$96,IF(M62=97%,J62*K62*L62*F!$B$97,IF(M62=98%,J62*K62*L62*F!$B$98,IF(M62=99%,J62*K62*L62*F!$B$99,IF(M62&gt;99%,J62*K62*L62*F!$B$100,))))))))))))))))))))))))))))))))))))))))))))))))))))))))+IF(Q62&lt;30%,0,IF(Q62&lt;35%,N62*O62*P62*F!$B$33,IF(Q62&lt;40%,N62*O62*P62*F!$B$38,IF(Q62&lt;45%,N62*O62*P62*F!$B$43,IF(Q62&lt;50%,N62*O62*P62*F!$B$48,IF(Q62=50%,N62*O62*P62*F!$B$50,IF(Q62=51%,N62*O62*P62*F!$B$51,IF(Q62=52%,N62*O62*P62*F!$B$52,IF(Q62=53%,N62*O62*P62*F!$B$53,IF(Q62=54%,N62*O62*P62*F!$B$54,IF(Q62=55%,N62*O62*P62*F!$B$55,IF(Q62=56%,N62*O62*P62*F!$B$56,IF(Q62=57%,N62*O62*P62*F!$B$57,IF(Q62=58%,N62*O62*P62*F!$B$58,IF(Q62=59%,N62*O62*P62*F!$B$59,IF(Q62=60%,N62*O62*P62*F!$B$60,IF(Q62=61%,N62*O62*P62*F!$B$61,IF(Q62=62%,N62*O62*P62*F!$B$62,IF(Q62=63%,N62*O62*P62*F!$B$63,IF(Q62=64%,N62*O62*P62*F!$B$64,IF(Q62=65%,N62*O62*P62*F!$B$65,IF(Q62=66%,N62*O62*P62*F!$B$66,IF(Q62=67%,N62*O62*P62*F!$B$67,IF(Q62=68%,N62*O62*P62*F!$B$68,IF(Q62=69%,N62*O62*P62*F!$B$69,IF(Q62=70%,N62*O62*P62*F!$B$70,IF(Q62=71%,N62*O62*P62*F!$B$71,IF(Q62=72%,N62*O62*P62*F!$B$72,IF(Q62=73%,N62*O62*P62*F!$B$73,IF(Q62=74%,N62*O62*P62*F!$B$74,IF(Q62=75%,N62*O62*P62*F!$B$75,IF(Q62=76%,N62*O62*P62*F!$B$76,IF(Q62=77%,N62*O62*P62*F!$B$77,IF(Q62=78%,N62*O62*P62*F!$B$78,IF(Q62=79%,N62*O62*P62*F!$B$79,IF(Q62=80%,N62*O62*P62*F!$B$80,IF(Q62=81%,N62*O62*P62*F!$B$81,IF(Q62=82%,N62*O62*P62*F!$B$82,IF(Q62=83%,N62*O62*P62*F!$B$83,IF(Q62=84%,N62*O62*P62*F!$B$84,IF(Q62=85%,N62*O62*P62*F!$B$85,IF(Q62=86%,N62*O62*P62*F!$B$86,IF(Q62=87%,N62*O62*P62*F!$B$87,IF(Q62=88%,N62*O62*P62*F!$B$88,IF(Q62=89%,N62*O62*P62*F!$B$89,IF(Q62=90%,N62*O62*P62*F!$B$90,IF(Q62=91%,N62*O62*P62*F!$B$91,IF(Q62=92%,N62*O62*P62*F!$B$92,IF(Q62=93%,N62*O62*P62*F!$B$93,IF(Q62=94%,N62*O62*P62*F!$B$94,IF(Q62=95%,N62*O62*P62*F!$B$95,IF(Q62=96%,N62*O62*P62*F!$B$96,IF(Q62=97%,N62*O62*P62*F!$B$97,IF(Q62=98%,N62*O62*P62*F!$B$98,IF(Q62=99%,N62*O62*P62*F!$B$99,IF(Q62&gt;99%,N62*O62*P62*F!$B$100,))))))))))))))))))))))))))))))))))))))))))))))))))))))))+IF(U62&lt;30%,0,IF(U62&lt;35%,R62*S62*T62*F!$B$33,IF(U62&lt;40%,R62*S62*T62*F!$B$38,IF(U62&lt;45%,R62*S62*T62*F!$B$43,IF(U62&lt;50%,R62*S62*T62*F!$B$48,IF(U62=50%,R62*S62*T62*F!$B$50,IF(U62=51%,R62*S62*T62*F!$B$51,IF(U62=52%,R62*S62*T62*F!$B$52,IF(U62=53%,R62*S62*T62*F!$B$53,IF(U62=54%,R62*S62*T62*F!$B$54,IF(U62=55%,R62*S62*T62*F!$B$55,IF(U62=56%,R62*S62*T62*F!$B$56,IF(U62=57%,R62*S62*T62*F!$B$57,IF(U62=58%,R62*S62*T62*F!$B$58,IF(U62=59%,R62*S62*T62*F!$B$59,IF(U62=60%,R62*S62*T62*F!$B$60,IF(U62=61%,R62*S62*T62*F!$B$61,IF(U62=62%,R62*S62*T62*F!$B$62,IF(U62=63%,R62*S62*T62*F!$B$63,IF(U62=64%,R62*S62*T62*F!$B$64,IF(U62=65%,R62*S62*T62*F!$B$65,IF(U62=66%,R62*S62*T62*F!$B$66,IF(U62=67%,R62*S62*T62*F!$B$67,IF(U62=68%,R62*S62*T62*F!$B$68,IF(U62=69%,R62*S62*T62*F!$B$69,IF(U62=70%,R62*S62*T62*F!$B$70,IF(U62=71%,R62*S62*T62*F!$B$71,IF(U62=72%,R62*S62*T62*F!$B$72,IF(U62=73%,R62*S62*T62*F!$B$73,IF(U62=74%,R62*S62*T62*F!$B$74,IF(U62=75%,R62*S62*T62*F!$B$75,IF(U62=76%,R62*S62*T62*F!$B$76,IF(U62=77%,R62*S62*T62*F!$B$77,IF(U62=78%,R62*S62*T62*F!$B$78,IF(U62=79%,R62*S62*T62*F!$B$79,IF(U62=80%,R62*S62*T62*F!$B$80,IF(U62=81%,R62*S62*T62*F!$B$81,IF(U62=82%,R62*S62*T62*F!$B$82,IF(U62=83%,R62*S62*T62*F!$B$83,IF(U62=84%,R62*S62*T62*F!$B$84,IF(U62=85%,R62*S62*T62*F!$B$85,IF(U62=86%,R62*S62*T62*F!$B$86,IF(U62=87%,R62*S62*T62*F!$B$87,IF(U62=88%,R62*S62*T62*F!$B$88,IF(U62=89%,R62*S62*T62*F!$B$89,IF(U62=90%,R62*S62*T62*F!$B$90,IF(U62=91%,R62*S62*T62*F!$B$91,IF(U62=92%,R62*S62*T62*F!$B$92,IF(U62=93%,R62*S62*T62*F!$B$93,IF(U62=94%,R62*S62*T62*F!$B$94,IF(U62=95%,R62*S62*T62*F!$B$95,IF(U62=96%,R62*S62*T62*F!$B$96,IF(U62=97%,R62*S62*T62*F!$B$97,IF(U62=98%,R62*S62*T62*F!$B$98,IF(U62=99%,R62*S62*T62*F!$B$99,IF(U62&gt;99%,R62*S62*T62*F!$B$100)))))))))))))))))))))))))))))))))))))))))))))))))))))))))*IF(ISNUMBER(E62),E62,1)*IF(ISNUMBER(D62),D62,1)</f>
        <v>1742</v>
      </c>
      <c r="AA62" s="69">
        <f t="shared" si="81"/>
        <v>8</v>
      </c>
      <c r="AB62" s="70">
        <f t="shared" si="82"/>
        <v>26.400000000000002</v>
      </c>
      <c r="AF62" s="127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</row>
    <row r="63" spans="1:46" x14ac:dyDescent="0.25">
      <c r="A63" s="325"/>
      <c r="B63" s="183" t="str">
        <f t="shared" si="76"/>
        <v>Легкая</v>
      </c>
      <c r="C63" s="184" t="str">
        <f t="shared" si="76"/>
        <v>Жим на наклонной</v>
      </c>
      <c r="D63" s="167">
        <f t="shared" ref="D63" si="86">D26</f>
        <v>1</v>
      </c>
      <c r="E63" s="191" t="str">
        <f t="shared" si="76"/>
        <v/>
      </c>
      <c r="F63" s="309">
        <f>IF(I63&lt;&gt;0,(IFERROR(IF($Y63&gt;50,MROUND($Y63*I63,2.5),IF($Y63&lt;15,MROUND($Y63*I63,0.1),MROUND($Y63*I63,1))),)),"")</f>
        <v>52.5</v>
      </c>
      <c r="G63" s="188">
        <v>5</v>
      </c>
      <c r="H63" s="188">
        <v>5</v>
      </c>
      <c r="I63" s="189">
        <v>0.32</v>
      </c>
      <c r="J63" s="309" t="str">
        <f>IF(M63&lt;&gt;0,(IFERROR(IF($Y63&gt;50,MROUND($Y63*M63,2.5),IF($Y63&lt;15,MROUND($Y63*M63,0.1),MROUND($Y63*M63,1))),)),"")</f>
        <v/>
      </c>
      <c r="K63" s="188"/>
      <c r="L63" s="188"/>
      <c r="M63" s="189">
        <v>0</v>
      </c>
      <c r="N63" s="309" t="str">
        <f>IF(Q63&lt;&gt;0,(IFERROR(IF($Y63&gt;50,MROUND($Y63*Q63,2.5),IF($Y63&lt;15,MROUND($Y63*Q63,0.1),MROUND($Y63*Q63,1))),)),"")</f>
        <v/>
      </c>
      <c r="O63" s="188"/>
      <c r="P63" s="188"/>
      <c r="Q63" s="189">
        <v>0</v>
      </c>
      <c r="R63" s="309" t="str">
        <f>IF(U63&lt;&gt;0,(IFERROR(IF($Y63&gt;50,MROUND($Y63*U63,2.5),IF($Y63&lt;15,MROUND($Y63*U63,0.1),MROUND($Y63*U63,1))),)),"")</f>
        <v/>
      </c>
      <c r="S63" s="188"/>
      <c r="T63" s="188"/>
      <c r="U63" s="189">
        <v>0</v>
      </c>
      <c r="V63" s="101">
        <f t="shared" si="55"/>
        <v>1312.5</v>
      </c>
      <c r="W63" s="102">
        <f t="shared" si="84"/>
        <v>52.5</v>
      </c>
      <c r="X63" s="103">
        <f t="shared" si="85"/>
        <v>0.32</v>
      </c>
      <c r="Y63" s="203">
        <f t="shared" si="49"/>
        <v>164.82</v>
      </c>
      <c r="Z63" s="20">
        <f>(IF(I63&lt;30%,0,IF(I63&lt;35%,F63*G63*H63*F!$B$33,IF(I63&lt;40%,F63*G63*H63*F!$B$38,IF(I63&lt;45%,F63*G63*H63*F!$B$43,IF(I63&lt;50%,F63*G63*H63*F!$B$48,IF(I63=50%,F63*G63*H63*F!$B$50,IF(I63=51%,F63*G63*H63*F!$B$51,IF(I63=52%,F63*G63*H63*F!$B$52,IF(I63=53%,F63*G63*H63*F!$B$53,IF(I63=54%,F63*G63*H63*F!$B$54,IF(I63=55%,F63*G63*H63*F!$B$55,IF(I63=56%,F63*G63*H63*F!$B$56,IF(I63=57%,F63*G63*H63*F!$B$57,IF(I63=58%,F63*G63*H63*F!$B$58,IF(I63=59%,F63*G63*H63*F!$B$59,IF(I63=60%,F63*G63*H63*F!$B$60,IF(I63=61%,F63*G63*H63*F!$B$61,IF(I63=62%,F63*G63*H63*F!$B$62,IF(I63=63%,F63*G63*H63*F!$B$63,IF(I63=64%,F63*G63*H63*F!$B$64,IF(I63=65%,F63*G63*H63*F!$B$65,IF(I63=66%,F63*G63*H63*F!$B$66,IF(I63=67%,F63*G63*H63*F!$B$67,IF(I63=68%,F63*G63*H63*F!$B$68,IF(I63=69%,F63*G63*H63*F!$B$69,IF(I63=70%,F63*G63*H63*F!$B$70,IF(I63=71%,F63*G63*H63*F!$B$71,IF(I63=72%,F63*G63*H63*F!$B$72,IF(I63=73%,F63*G63*H63*F!$B$73,IF(I63=74%,F63*G63*H63*F!$B$74,IF(I63=75%,F63*G63*H63*F!$B$75,IF(I63=76%,F63*G63*H63*F!$B$76,IF(I63=77%,F63*G63*H63*F!$B$77,IF(I63=78%,F63*G63*H63*F!$B$78,IF(I63=79%,F63*G63*H63*F!$B$79,IF(I63=80%,F63*G63*H63*F!$B$80,IF(I63=81%,F63*G63*H63*F!$B$81,IF(I63=82%,F63*G63*H63*F!$B$82,IF(I63=83%,F63*G63*H63*F!$B$83,IF(I63=84%,F63*G63*H63*F!$B$84,IF(I63=85%,F63*G63*H63*F!$B$85,IF(I63=86%,F63*G63*H63*F!$B$86,IF(I63=87%,F63*G63*H63*F!$B$87,IF(I63=88%,F63*G63*H63*F!$B$88,IF(I63=89%,F63*G63*H63*F!$B$89,IF(I63=90%,F63*G63*H63*F!$B$90,IF(I63=91%,F63*G63*H63*F!$B$91,IF(I63=92%,F63*G63*H63*F!$B$92,IF(I63=93%,F63*G63*H63*F!$B$93,IF(I63=94%,F63*G63*H63*F!$B$94,IF(I63=95%,F63*G63*H63*F!$B$95,IF(I63=96%,F63*G63*H63*F!$B$96,IF(I63=97%,F63*G63*H63*F!$B$97,IF(I63=98%,F63*G63*H63*F!$B$98,IF(I63=99%,F63*G63*H63*F!$B$99,IF(I63&gt;99%,F63*G63*H63*F!$B$100,))))))))))))))))))))))))))))))))))))))))))))))))))))))))+IF(M63&lt;30%,0,IF(M63&lt;35%,J63*K63*L63*F!$B$33,IF(M63&lt;40%,J63*K63*L63*F!$B$38,IF(M63&lt;45%,J63*K63*L63*F!$B$43,IF(M63&lt;50%,J63*K63*L63*F!$B$48,IF(M63=50%,J63*K63*L63*F!$B$50,IF(M63=51%,J63*K63*L63*F!$B$51,IF(M63=52%,J63*K63*L63*F!$B$52,IF(M63=53%,J63*K63*L63*F!$B$53,IF(M63=54%,J63*K63*L63*F!$B$54,IF(M63=55%,J63*K63*L63*F!$B$55,IF(M63=56%,J63*K63*L63*F!$B$56,IF(M63=57%,J63*K63*L63*F!$B$57,IF(M63=58%,J63*K63*L63*F!$B$58,IF(M63=59%,J63*K63*L63*F!$B$59,IF(M63=60%,J63*K63*L63*F!$B$60,IF(M63=61%,J63*K63*L63*F!$B$61,IF(M63=62%,J63*K63*L63*F!$B$62,IF(M63=63%,J63*K63*L63*F!$B$63,IF(M63=64%,J63*K63*L63*F!$B$64,IF(M63=65%,J63*K63*L63*F!$B$65,IF(M63=66%,J63*K63*L63*F!$B$66,IF(M63=67%,J63*K63*L63*F!$B$67,IF(M63=68%,J63*K63*L63*F!$B$68,IF(M63=69%,J63*K63*L63*F!$B$69,IF(M63=70%,J63*K63*L63*F!$B$70,IF(M63=71%,J63*K63*L63*F!$B$71,IF(M63=72%,J63*K63*L63*F!$B$72,IF(M63=73%,J63*K63*L63*F!$B$73,IF(M63=74%,J63*K63*L63*F!$B$74,IF(M63=75%,J63*K63*L63*F!$B$75,IF(M63=76%,J63*K63*L63*F!$B$76,IF(M63=77%,J63*K63*L63*F!$B$77,IF(M63=78%,J63*K63*L63*F!$B$78,IF(M63=79%,J63*K63*L63*F!$B$79,IF(M63=80%,J63*K63*L63*F!$B$80,IF(M63=81%,J63*K63*L63*F!$B$81,IF(M63=82%,J63*K63*L63*F!$B$82,IF(M63=83%,J63*K63*L63*F!$B$83,IF(M63=84%,J63*K63*L63*F!$B$84,IF(M63=85%,J63*K63*L63*F!$B$85,IF(M63=86%,J63*K63*L63*F!$B$86,IF(M63=87%,J63*K63*L63*F!$B$87,IF(M63=88%,J63*K63*L63*F!$B$88,IF(M63=89%,J63*K63*L63*F!$B$89,IF(M63=90%,J63*K63*L63*F!$B$90,IF(M63=91%,J63*K63*L63*F!$B$91,IF(M63=92%,J63*K63*L63*F!$B$92,IF(M63=93%,J63*K63*L63*F!$B$93,IF(M63=94%,J63*K63*L63*F!$B$94,IF(M63=95%,J63*K63*L63*F!$B$95,IF(M63=96%,J63*K63*L63*F!$B$96,IF(M63=97%,J63*K63*L63*F!$B$97,IF(M63=98%,J63*K63*L63*F!$B$98,IF(M63=99%,J63*K63*L63*F!$B$99,IF(M63&gt;99%,J63*K63*L63*F!$B$100,))))))))))))))))))))))))))))))))))))))))))))))))))))))))+IF(Q63&lt;30%,0,IF(Q63&lt;35%,N63*O63*P63*F!$B$33,IF(Q63&lt;40%,N63*O63*P63*F!$B$38,IF(Q63&lt;45%,N63*O63*P63*F!$B$43,IF(Q63&lt;50%,N63*O63*P63*F!$B$48,IF(Q63=50%,N63*O63*P63*F!$B$50,IF(Q63=51%,N63*O63*P63*F!$B$51,IF(Q63=52%,N63*O63*P63*F!$B$52,IF(Q63=53%,N63*O63*P63*F!$B$53,IF(Q63=54%,N63*O63*P63*F!$B$54,IF(Q63=55%,N63*O63*P63*F!$B$55,IF(Q63=56%,N63*O63*P63*F!$B$56,IF(Q63=57%,N63*O63*P63*F!$B$57,IF(Q63=58%,N63*O63*P63*F!$B$58,IF(Q63=59%,N63*O63*P63*F!$B$59,IF(Q63=60%,N63*O63*P63*F!$B$60,IF(Q63=61%,N63*O63*P63*F!$B$61,IF(Q63=62%,N63*O63*P63*F!$B$62,IF(Q63=63%,N63*O63*P63*F!$B$63,IF(Q63=64%,N63*O63*P63*F!$B$64,IF(Q63=65%,N63*O63*P63*F!$B$65,IF(Q63=66%,N63*O63*P63*F!$B$66,IF(Q63=67%,N63*O63*P63*F!$B$67,IF(Q63=68%,N63*O63*P63*F!$B$68,IF(Q63=69%,N63*O63*P63*F!$B$69,IF(Q63=70%,N63*O63*P63*F!$B$70,IF(Q63=71%,N63*O63*P63*F!$B$71,IF(Q63=72%,N63*O63*P63*F!$B$72,IF(Q63=73%,N63*O63*P63*F!$B$73,IF(Q63=74%,N63*O63*P63*F!$B$74,IF(Q63=75%,N63*O63*P63*F!$B$75,IF(Q63=76%,N63*O63*P63*F!$B$76,IF(Q63=77%,N63*O63*P63*F!$B$77,IF(Q63=78%,N63*O63*P63*F!$B$78,IF(Q63=79%,N63*O63*P63*F!$B$79,IF(Q63=80%,N63*O63*P63*F!$B$80,IF(Q63=81%,N63*O63*P63*F!$B$81,IF(Q63=82%,N63*O63*P63*F!$B$82,IF(Q63=83%,N63*O63*P63*F!$B$83,IF(Q63=84%,N63*O63*P63*F!$B$84,IF(Q63=85%,N63*O63*P63*F!$B$85,IF(Q63=86%,N63*O63*P63*F!$B$86,IF(Q63=87%,N63*O63*P63*F!$B$87,IF(Q63=88%,N63*O63*P63*F!$B$88,IF(Q63=89%,N63*O63*P63*F!$B$89,IF(Q63=90%,N63*O63*P63*F!$B$90,IF(Q63=91%,N63*O63*P63*F!$B$91,IF(Q63=92%,N63*O63*P63*F!$B$92,IF(Q63=93%,N63*O63*P63*F!$B$93,IF(Q63=94%,N63*O63*P63*F!$B$94,IF(Q63=95%,N63*O63*P63*F!$B$95,IF(Q63=96%,N63*O63*P63*F!$B$96,IF(Q63=97%,N63*O63*P63*F!$B$97,IF(Q63=98%,N63*O63*P63*F!$B$98,IF(Q63=99%,N63*O63*P63*F!$B$99,IF(Q63&gt;99%,N63*O63*P63*F!$B$100,))))))))))))))))))))))))))))))))))))))))))))))))))))))))+IF(U63&lt;30%,0,IF(U63&lt;35%,R63*S63*T63*F!$B$33,IF(U63&lt;40%,R63*S63*T63*F!$B$38,IF(U63&lt;45%,R63*S63*T63*F!$B$43,IF(U63&lt;50%,R63*S63*T63*F!$B$48,IF(U63=50%,R63*S63*T63*F!$B$50,IF(U63=51%,R63*S63*T63*F!$B$51,IF(U63=52%,R63*S63*T63*F!$B$52,IF(U63=53%,R63*S63*T63*F!$B$53,IF(U63=54%,R63*S63*T63*F!$B$54,IF(U63=55%,R63*S63*T63*F!$B$55,IF(U63=56%,R63*S63*T63*F!$B$56,IF(U63=57%,R63*S63*T63*F!$B$57,IF(U63=58%,R63*S63*T63*F!$B$58,IF(U63=59%,R63*S63*T63*F!$B$59,IF(U63=60%,R63*S63*T63*F!$B$60,IF(U63=61%,R63*S63*T63*F!$B$61,IF(U63=62%,R63*S63*T63*F!$B$62,IF(U63=63%,R63*S63*T63*F!$B$63,IF(U63=64%,R63*S63*T63*F!$B$64,IF(U63=65%,R63*S63*T63*F!$B$65,IF(U63=66%,R63*S63*T63*F!$B$66,IF(U63=67%,R63*S63*T63*F!$B$67,IF(U63=68%,R63*S63*T63*F!$B$68,IF(U63=69%,R63*S63*T63*F!$B$69,IF(U63=70%,R63*S63*T63*F!$B$70,IF(U63=71%,R63*S63*T63*F!$B$71,IF(U63=72%,R63*S63*T63*F!$B$72,IF(U63=73%,R63*S63*T63*F!$B$73,IF(U63=74%,R63*S63*T63*F!$B$74,IF(U63=75%,R63*S63*T63*F!$B$75,IF(U63=76%,R63*S63*T63*F!$B$76,IF(U63=77%,R63*S63*T63*F!$B$77,IF(U63=78%,R63*S63*T63*F!$B$78,IF(U63=79%,R63*S63*T63*F!$B$79,IF(U63=80%,R63*S63*T63*F!$B$80,IF(U63=81%,R63*S63*T63*F!$B$81,IF(U63=82%,R63*S63*T63*F!$B$82,IF(U63=83%,R63*S63*T63*F!$B$83,IF(U63=84%,R63*S63*T63*F!$B$84,IF(U63=85%,R63*S63*T63*F!$B$85,IF(U63=86%,R63*S63*T63*F!$B$86,IF(U63=87%,R63*S63*T63*F!$B$87,IF(U63=88%,R63*S63*T63*F!$B$88,IF(U63=89%,R63*S63*T63*F!$B$89,IF(U63=90%,R63*S63*T63*F!$B$90,IF(U63=91%,R63*S63*T63*F!$B$91,IF(U63=92%,R63*S63*T63*F!$B$92,IF(U63=93%,R63*S63*T63*F!$B$93,IF(U63=94%,R63*S63*T63*F!$B$94,IF(U63=95%,R63*S63*T63*F!$B$95,IF(U63=96%,R63*S63*T63*F!$B$96,IF(U63=97%,R63*S63*T63*F!$B$97,IF(U63=98%,R63*S63*T63*F!$B$98,IF(U63=99%,R63*S63*T63*F!$B$99,IF(U63&gt;99%,R63*S63*T63*F!$B$100)))))))))))))))))))))))))))))))))))))))))))))))))))))))))*IF(ISNUMBER(E63),E63,1)*IF(ISNUMBER(D63),D63,1)</f>
        <v>236.25</v>
      </c>
      <c r="AA63" s="104">
        <f t="shared" si="81"/>
        <v>25</v>
      </c>
      <c r="AB63" s="105">
        <f t="shared" si="82"/>
        <v>15</v>
      </c>
      <c r="AF63" s="127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</row>
    <row r="64" spans="1:46" x14ac:dyDescent="0.25">
      <c r="A64" s="325"/>
      <c r="B64" s="183" t="str">
        <f t="shared" si="76"/>
        <v>Легкая</v>
      </c>
      <c r="C64" s="184" t="str">
        <f t="shared" si="76"/>
        <v>Жим гантелей</v>
      </c>
      <c r="D64" s="167">
        <f t="shared" ref="D64" si="87">D27</f>
        <v>1</v>
      </c>
      <c r="E64" s="191">
        <f t="shared" si="76"/>
        <v>2</v>
      </c>
      <c r="F64" s="308">
        <f>IF(I64&lt;&gt;0,(IFERROR(IF($Y64&gt;50,MROUND($Y64*I64,2.5),IF($Y64&lt;15,MROUND($Y64*I64,0.1),MROUND($Y64*I64,1))),)),"")</f>
        <v>17.5</v>
      </c>
      <c r="G64" s="186">
        <v>6</v>
      </c>
      <c r="H64" s="186">
        <v>5</v>
      </c>
      <c r="I64" s="174">
        <v>0.32</v>
      </c>
      <c r="J64" s="308" t="str">
        <f>IF(M64&lt;&gt;0,(IFERROR(IF($Y64&gt;50,MROUND($Y64*M64,2.5),IF($Y64&lt;15,MROUND($Y64*M64,0.1),MROUND($Y64*M64,1))),)),"")</f>
        <v/>
      </c>
      <c r="K64" s="186"/>
      <c r="L64" s="186"/>
      <c r="M64" s="174">
        <v>0</v>
      </c>
      <c r="N64" s="308" t="str">
        <f>IF(Q64&lt;&gt;0,(IFERROR(IF($Y64&gt;50,MROUND($Y64*Q64,2.5),IF($Y64&lt;15,MROUND($Y64*Q64,0.1),MROUND($Y64*Q64,1))),)),"")</f>
        <v/>
      </c>
      <c r="O64" s="186"/>
      <c r="P64" s="186"/>
      <c r="Q64" s="174">
        <v>0</v>
      </c>
      <c r="R64" s="308" t="str">
        <f>IF(U64&lt;&gt;0,(IFERROR(IF($Y64&gt;50,MROUND($Y64*U64,2.5),IF($Y64&lt;15,MROUND($Y64*U64,0.1),MROUND($Y64*U64,1))),)),"")</f>
        <v/>
      </c>
      <c r="S64" s="186"/>
      <c r="T64" s="186"/>
      <c r="U64" s="174">
        <v>0</v>
      </c>
      <c r="V64" s="98">
        <f t="shared" si="55"/>
        <v>1050</v>
      </c>
      <c r="W64" s="99">
        <f t="shared" si="84"/>
        <v>35</v>
      </c>
      <c r="X64" s="68">
        <f>ROUND(IFERROR((W64/(Y64*IF(ISNUMBER(E64),E64,1))),0),2)</f>
        <v>0.31</v>
      </c>
      <c r="Y64" s="203">
        <f t="shared" si="49"/>
        <v>55.626750000000001</v>
      </c>
      <c r="Z64" s="18">
        <f>(IF(I64&lt;30%,0,IF(I64&lt;35%,F64*G64*H64*F!$B$33,IF(I64&lt;40%,F64*G64*H64*F!$B$38,IF(I64&lt;45%,F64*G64*H64*F!$B$43,IF(I64&lt;50%,F64*G64*H64*F!$B$48,IF(I64=50%,F64*G64*H64*F!$B$50,IF(I64=51%,F64*G64*H64*F!$B$51,IF(I64=52%,F64*G64*H64*F!$B$52,IF(I64=53%,F64*G64*H64*F!$B$53,IF(I64=54%,F64*G64*H64*F!$B$54,IF(I64=55%,F64*G64*H64*F!$B$55,IF(I64=56%,F64*G64*H64*F!$B$56,IF(I64=57%,F64*G64*H64*F!$B$57,IF(I64=58%,F64*G64*H64*F!$B$58,IF(I64=59%,F64*G64*H64*F!$B$59,IF(I64=60%,F64*G64*H64*F!$B$60,IF(I64=61%,F64*G64*H64*F!$B$61,IF(I64=62%,F64*G64*H64*F!$B$62,IF(I64=63%,F64*G64*H64*F!$B$63,IF(I64=64%,F64*G64*H64*F!$B$64,IF(I64=65%,F64*G64*H64*F!$B$65,IF(I64=66%,F64*G64*H64*F!$B$66,IF(I64=67%,F64*G64*H64*F!$B$67,IF(I64=68%,F64*G64*H64*F!$B$68,IF(I64=69%,F64*G64*H64*F!$B$69,IF(I64=70%,F64*G64*H64*F!$B$70,IF(I64=71%,F64*G64*H64*F!$B$71,IF(I64=72%,F64*G64*H64*F!$B$72,IF(I64=73%,F64*G64*H64*F!$B$73,IF(I64=74%,F64*G64*H64*F!$B$74,IF(I64=75%,F64*G64*H64*F!$B$75,IF(I64=76%,F64*G64*H64*F!$B$76,IF(I64=77%,F64*G64*H64*F!$B$77,IF(I64=78%,F64*G64*H64*F!$B$78,IF(I64=79%,F64*G64*H64*F!$B$79,IF(I64=80%,F64*G64*H64*F!$B$80,IF(I64=81%,F64*G64*H64*F!$B$81,IF(I64=82%,F64*G64*H64*F!$B$82,IF(I64=83%,F64*G64*H64*F!$B$83,IF(I64=84%,F64*G64*H64*F!$B$84,IF(I64=85%,F64*G64*H64*F!$B$85,IF(I64=86%,F64*G64*H64*F!$B$86,IF(I64=87%,F64*G64*H64*F!$B$87,IF(I64=88%,F64*G64*H64*F!$B$88,IF(I64=89%,F64*G64*H64*F!$B$89,IF(I64=90%,F64*G64*H64*F!$B$90,IF(I64=91%,F64*G64*H64*F!$B$91,IF(I64=92%,F64*G64*H64*F!$B$92,IF(I64=93%,F64*G64*H64*F!$B$93,IF(I64=94%,F64*G64*H64*F!$B$94,IF(I64=95%,F64*G64*H64*F!$B$95,IF(I64=96%,F64*G64*H64*F!$B$96,IF(I64=97%,F64*G64*H64*F!$B$97,IF(I64=98%,F64*G64*H64*F!$B$98,IF(I64=99%,F64*G64*H64*F!$B$99,IF(I64&gt;99%,F64*G64*H64*F!$B$100,))))))))))))))))))))))))))))))))))))))))))))))))))))))))+IF(M64&lt;30%,0,IF(M64&lt;35%,J64*K64*L64*F!$B$33,IF(M64&lt;40%,J64*K64*L64*F!$B$38,IF(M64&lt;45%,J64*K64*L64*F!$B$43,IF(M64&lt;50%,J64*K64*L64*F!$B$48,IF(M64=50%,J64*K64*L64*F!$B$50,IF(M64=51%,J64*K64*L64*F!$B$51,IF(M64=52%,J64*K64*L64*F!$B$52,IF(M64=53%,J64*K64*L64*F!$B$53,IF(M64=54%,J64*K64*L64*F!$B$54,IF(M64=55%,J64*K64*L64*F!$B$55,IF(M64=56%,J64*K64*L64*F!$B$56,IF(M64=57%,J64*K64*L64*F!$B$57,IF(M64=58%,J64*K64*L64*F!$B$58,IF(M64=59%,J64*K64*L64*F!$B$59,IF(M64=60%,J64*K64*L64*F!$B$60,IF(M64=61%,J64*K64*L64*F!$B$61,IF(M64=62%,J64*K64*L64*F!$B$62,IF(M64=63%,J64*K64*L64*F!$B$63,IF(M64=64%,J64*K64*L64*F!$B$64,IF(M64=65%,J64*K64*L64*F!$B$65,IF(M64=66%,J64*K64*L64*F!$B$66,IF(M64=67%,J64*K64*L64*F!$B$67,IF(M64=68%,J64*K64*L64*F!$B$68,IF(M64=69%,J64*K64*L64*F!$B$69,IF(M64=70%,J64*K64*L64*F!$B$70,IF(M64=71%,J64*K64*L64*F!$B$71,IF(M64=72%,J64*K64*L64*F!$B$72,IF(M64=73%,J64*K64*L64*F!$B$73,IF(M64=74%,J64*K64*L64*F!$B$74,IF(M64=75%,J64*K64*L64*F!$B$75,IF(M64=76%,J64*K64*L64*F!$B$76,IF(M64=77%,J64*K64*L64*F!$B$77,IF(M64=78%,J64*K64*L64*F!$B$78,IF(M64=79%,J64*K64*L64*F!$B$79,IF(M64=80%,J64*K64*L64*F!$B$80,IF(M64=81%,J64*K64*L64*F!$B$81,IF(M64=82%,J64*K64*L64*F!$B$82,IF(M64=83%,J64*K64*L64*F!$B$83,IF(M64=84%,J64*K64*L64*F!$B$84,IF(M64=85%,J64*K64*L64*F!$B$85,IF(M64=86%,J64*K64*L64*F!$B$86,IF(M64=87%,J64*K64*L64*F!$B$87,IF(M64=88%,J64*K64*L64*F!$B$88,IF(M64=89%,J64*K64*L64*F!$B$89,IF(M64=90%,J64*K64*L64*F!$B$90,IF(M64=91%,J64*K64*L64*F!$B$91,IF(M64=92%,J64*K64*L64*F!$B$92,IF(M64=93%,J64*K64*L64*F!$B$93,IF(M64=94%,J64*K64*L64*F!$B$94,IF(M64=95%,J64*K64*L64*F!$B$95,IF(M64=96%,J64*K64*L64*F!$B$96,IF(M64=97%,J64*K64*L64*F!$B$97,IF(M64=98%,J64*K64*L64*F!$B$98,IF(M64=99%,J64*K64*L64*F!$B$99,IF(M64&gt;99%,J64*K64*L64*F!$B$100,))))))))))))))))))))))))))))))))))))))))))))))))))))))))+IF(Q64&lt;30%,0,IF(Q64&lt;35%,N64*O64*P64*F!$B$33,IF(Q64&lt;40%,N64*O64*P64*F!$B$38,IF(Q64&lt;45%,N64*O64*P64*F!$B$43,IF(Q64&lt;50%,N64*O64*P64*F!$B$48,IF(Q64=50%,N64*O64*P64*F!$B$50,IF(Q64=51%,N64*O64*P64*F!$B$51,IF(Q64=52%,N64*O64*P64*F!$B$52,IF(Q64=53%,N64*O64*P64*F!$B$53,IF(Q64=54%,N64*O64*P64*F!$B$54,IF(Q64=55%,N64*O64*P64*F!$B$55,IF(Q64=56%,N64*O64*P64*F!$B$56,IF(Q64=57%,N64*O64*P64*F!$B$57,IF(Q64=58%,N64*O64*P64*F!$B$58,IF(Q64=59%,N64*O64*P64*F!$B$59,IF(Q64=60%,N64*O64*P64*F!$B$60,IF(Q64=61%,N64*O64*P64*F!$B$61,IF(Q64=62%,N64*O64*P64*F!$B$62,IF(Q64=63%,N64*O64*P64*F!$B$63,IF(Q64=64%,N64*O64*P64*F!$B$64,IF(Q64=65%,N64*O64*P64*F!$B$65,IF(Q64=66%,N64*O64*P64*F!$B$66,IF(Q64=67%,N64*O64*P64*F!$B$67,IF(Q64=68%,N64*O64*P64*F!$B$68,IF(Q64=69%,N64*O64*P64*F!$B$69,IF(Q64=70%,N64*O64*P64*F!$B$70,IF(Q64=71%,N64*O64*P64*F!$B$71,IF(Q64=72%,N64*O64*P64*F!$B$72,IF(Q64=73%,N64*O64*P64*F!$B$73,IF(Q64=74%,N64*O64*P64*F!$B$74,IF(Q64=75%,N64*O64*P64*F!$B$75,IF(Q64=76%,N64*O64*P64*F!$B$76,IF(Q64=77%,N64*O64*P64*F!$B$77,IF(Q64=78%,N64*O64*P64*F!$B$78,IF(Q64=79%,N64*O64*P64*F!$B$79,IF(Q64=80%,N64*O64*P64*F!$B$80,IF(Q64=81%,N64*O64*P64*F!$B$81,IF(Q64=82%,N64*O64*P64*F!$B$82,IF(Q64=83%,N64*O64*P64*F!$B$83,IF(Q64=84%,N64*O64*P64*F!$B$84,IF(Q64=85%,N64*O64*P64*F!$B$85,IF(Q64=86%,N64*O64*P64*F!$B$86,IF(Q64=87%,N64*O64*P64*F!$B$87,IF(Q64=88%,N64*O64*P64*F!$B$88,IF(Q64=89%,N64*O64*P64*F!$B$89,IF(Q64=90%,N64*O64*P64*F!$B$90,IF(Q64=91%,N64*O64*P64*F!$B$91,IF(Q64=92%,N64*O64*P64*F!$B$92,IF(Q64=93%,N64*O64*P64*F!$B$93,IF(Q64=94%,N64*O64*P64*F!$B$94,IF(Q64=95%,N64*O64*P64*F!$B$95,IF(Q64=96%,N64*O64*P64*F!$B$96,IF(Q64=97%,N64*O64*P64*F!$B$97,IF(Q64=98%,N64*O64*P64*F!$B$98,IF(Q64=99%,N64*O64*P64*F!$B$99,IF(Q64&gt;99%,N64*O64*P64*F!$B$100,))))))))))))))))))))))))))))))))))))))))))))))))))))))))+IF(U64&lt;30%,0,IF(U64&lt;35%,R64*S64*T64*F!$B$33,IF(U64&lt;40%,R64*S64*T64*F!$B$38,IF(U64&lt;45%,R64*S64*T64*F!$B$43,IF(U64&lt;50%,R64*S64*T64*F!$B$48,IF(U64=50%,R64*S64*T64*F!$B$50,IF(U64=51%,R64*S64*T64*F!$B$51,IF(U64=52%,R64*S64*T64*F!$B$52,IF(U64=53%,R64*S64*T64*F!$B$53,IF(U64=54%,R64*S64*T64*F!$B$54,IF(U64=55%,R64*S64*T64*F!$B$55,IF(U64=56%,R64*S64*T64*F!$B$56,IF(U64=57%,R64*S64*T64*F!$B$57,IF(U64=58%,R64*S64*T64*F!$B$58,IF(U64=59%,R64*S64*T64*F!$B$59,IF(U64=60%,R64*S64*T64*F!$B$60,IF(U64=61%,R64*S64*T64*F!$B$61,IF(U64=62%,R64*S64*T64*F!$B$62,IF(U64=63%,R64*S64*T64*F!$B$63,IF(U64=64%,R64*S64*T64*F!$B$64,IF(U64=65%,R64*S64*T64*F!$B$65,IF(U64=66%,R64*S64*T64*F!$B$66,IF(U64=67%,R64*S64*T64*F!$B$67,IF(U64=68%,R64*S64*T64*F!$B$68,IF(U64=69%,R64*S64*T64*F!$B$69,IF(U64=70%,R64*S64*T64*F!$B$70,IF(U64=71%,R64*S64*T64*F!$B$71,IF(U64=72%,R64*S64*T64*F!$B$72,IF(U64=73%,R64*S64*T64*F!$B$73,IF(U64=74%,R64*S64*T64*F!$B$74,IF(U64=75%,R64*S64*T64*F!$B$75,IF(U64=76%,R64*S64*T64*F!$B$76,IF(U64=77%,R64*S64*T64*F!$B$77,IF(U64=78%,R64*S64*T64*F!$B$78,IF(U64=79%,R64*S64*T64*F!$B$79,IF(U64=80%,R64*S64*T64*F!$B$80,IF(U64=81%,R64*S64*T64*F!$B$81,IF(U64=82%,R64*S64*T64*F!$B$82,IF(U64=83%,R64*S64*T64*F!$B$83,IF(U64=84%,R64*S64*T64*F!$B$84,IF(U64=85%,R64*S64*T64*F!$B$85,IF(U64=86%,R64*S64*T64*F!$B$86,IF(U64=87%,R64*S64*T64*F!$B$87,IF(U64=88%,R64*S64*T64*F!$B$88,IF(U64=89%,R64*S64*T64*F!$B$89,IF(U64=90%,R64*S64*T64*F!$B$90,IF(U64=91%,R64*S64*T64*F!$B$91,IF(U64=92%,R64*S64*T64*F!$B$92,IF(U64=93%,R64*S64*T64*F!$B$93,IF(U64=94%,R64*S64*T64*F!$B$94,IF(U64=95%,R64*S64*T64*F!$B$95,IF(U64=96%,R64*S64*T64*F!$B$96,IF(U64=97%,R64*S64*T64*F!$B$97,IF(U64=98%,R64*S64*T64*F!$B$98,IF(U64=99%,R64*S64*T64*F!$B$99,IF(U64&gt;99%,R64*S64*T64*F!$B$100)))))))))))))))))))))))))))))))))))))))))))))))))))))))))*IF(ISNUMBER(E64),E64,1)*IF(ISNUMBER(D64),D64,1)</f>
        <v>189</v>
      </c>
      <c r="AA64" s="69">
        <f t="shared" si="81"/>
        <v>30</v>
      </c>
      <c r="AB64" s="70">
        <f t="shared" si="82"/>
        <v>15</v>
      </c>
      <c r="AF64" s="127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</row>
    <row r="65" spans="1:49" x14ac:dyDescent="0.25">
      <c r="A65" s="325"/>
      <c r="B65" s="183" t="str">
        <f t="shared" si="76"/>
        <v>Средняя</v>
      </c>
      <c r="C65" s="190" t="str">
        <f t="shared" si="76"/>
        <v>Бицепс стоя</v>
      </c>
      <c r="D65" s="167">
        <f t="shared" ref="D65" si="88">D28</f>
        <v>0.5</v>
      </c>
      <c r="E65" s="191" t="str">
        <f t="shared" si="76"/>
        <v/>
      </c>
      <c r="F65" s="310">
        <f>IF(I65&lt;&gt;0,(IFERROR(IF($Y65&gt;50,MROUND($Y65*I65,2.5),IF($Y65&lt;15,MROUND($Y65*I65,0.1),MROUND($Y65*I65,1))),)),"")</f>
        <v>30</v>
      </c>
      <c r="G65" s="188">
        <v>6</v>
      </c>
      <c r="H65" s="188">
        <v>1</v>
      </c>
      <c r="I65" s="189">
        <v>0.4</v>
      </c>
      <c r="J65" s="310">
        <f>IF(M65&lt;&gt;0,(IFERROR(IF($Y65&gt;50,MROUND($Y65*M65,2.5),IF($Y65&lt;15,MROUND($Y65*M65,0.1),MROUND($Y65*M65,1))),)),"")</f>
        <v>40</v>
      </c>
      <c r="K65" s="188">
        <v>6</v>
      </c>
      <c r="L65" s="188">
        <v>5</v>
      </c>
      <c r="M65" s="189">
        <v>0.55000000000000004</v>
      </c>
      <c r="N65" s="310" t="str">
        <f>IF(Q65&lt;&gt;0,(IFERROR(IF($Y65&gt;50,MROUND($Y65*Q65,2.5),IF($Y65&lt;15,MROUND($Y65*Q65,0.1),MROUND($Y65*Q65,1))),)),"")</f>
        <v/>
      </c>
      <c r="O65" s="188"/>
      <c r="P65" s="188"/>
      <c r="Q65" s="189">
        <v>0</v>
      </c>
      <c r="R65" s="310" t="str">
        <f>IF(U65&lt;&gt;0,(IFERROR(IF($Y65&gt;50,MROUND($Y65*U65,2.5),IF($Y65&lt;15,MROUND($Y65*U65,0.1),MROUND($Y65*U65,1))),)),"")</f>
        <v/>
      </c>
      <c r="S65" s="188"/>
      <c r="T65" s="188"/>
      <c r="U65" s="189">
        <v>0</v>
      </c>
      <c r="V65" s="101">
        <f t="shared" si="55"/>
        <v>1380</v>
      </c>
      <c r="W65" s="102">
        <f t="shared" si="84"/>
        <v>38.333333333333336</v>
      </c>
      <c r="X65" s="114">
        <f t="shared" ref="X65:X66" si="89">ROUND(IFERROR((W65/(Y65*IF(ISNUMBER(E65),E65,1))),0),2)</f>
        <v>0.53</v>
      </c>
      <c r="Y65" s="203">
        <f t="shared" si="49"/>
        <v>72.108750000000001</v>
      </c>
      <c r="Z65" s="20">
        <f>(IF(I65&lt;30%,0,IF(I65&lt;35%,F65*G65*H65*F!$B$33,IF(I65&lt;40%,F65*G65*H65*F!$B$38,IF(I65&lt;45%,F65*G65*H65*F!$B$43,IF(I65&lt;50%,F65*G65*H65*F!$B$48,IF(I65=50%,F65*G65*H65*F!$B$50,IF(I65=51%,F65*G65*H65*F!$B$51,IF(I65=52%,F65*G65*H65*F!$B$52,IF(I65=53%,F65*G65*H65*F!$B$53,IF(I65=54%,F65*G65*H65*F!$B$54,IF(I65=55%,F65*G65*H65*F!$B$55,IF(I65=56%,F65*G65*H65*F!$B$56,IF(I65=57%,F65*G65*H65*F!$B$57,IF(I65=58%,F65*G65*H65*F!$B$58,IF(I65=59%,F65*G65*H65*F!$B$59,IF(I65=60%,F65*G65*H65*F!$B$60,IF(I65=61%,F65*G65*H65*F!$B$61,IF(I65=62%,F65*G65*H65*F!$B$62,IF(I65=63%,F65*G65*H65*F!$B$63,IF(I65=64%,F65*G65*H65*F!$B$64,IF(I65=65%,F65*G65*H65*F!$B$65,IF(I65=66%,F65*G65*H65*F!$B$66,IF(I65=67%,F65*G65*H65*F!$B$67,IF(I65=68%,F65*G65*H65*F!$B$68,IF(I65=69%,F65*G65*H65*F!$B$69,IF(I65=70%,F65*G65*H65*F!$B$70,IF(I65=71%,F65*G65*H65*F!$B$71,IF(I65=72%,F65*G65*H65*F!$B$72,IF(I65=73%,F65*G65*H65*F!$B$73,IF(I65=74%,F65*G65*H65*F!$B$74,IF(I65=75%,F65*G65*H65*F!$B$75,IF(I65=76%,F65*G65*H65*F!$B$76,IF(I65=77%,F65*G65*H65*F!$B$77,IF(I65=78%,F65*G65*H65*F!$B$78,IF(I65=79%,F65*G65*H65*F!$B$79,IF(I65=80%,F65*G65*H65*F!$B$80,IF(I65=81%,F65*G65*H65*F!$B$81,IF(I65=82%,F65*G65*H65*F!$B$82,IF(I65=83%,F65*G65*H65*F!$B$83,IF(I65=84%,F65*G65*H65*F!$B$84,IF(I65=85%,F65*G65*H65*F!$B$85,IF(I65=86%,F65*G65*H65*F!$B$86,IF(I65=87%,F65*G65*H65*F!$B$87,IF(I65=88%,F65*G65*H65*F!$B$88,IF(I65=89%,F65*G65*H65*F!$B$89,IF(I65=90%,F65*G65*H65*F!$B$90,IF(I65=91%,F65*G65*H65*F!$B$91,IF(I65=92%,F65*G65*H65*F!$B$92,IF(I65=93%,F65*G65*H65*F!$B$93,IF(I65=94%,F65*G65*H65*F!$B$94,IF(I65=95%,F65*G65*H65*F!$B$95,IF(I65=96%,F65*G65*H65*F!$B$96,IF(I65=97%,F65*G65*H65*F!$B$97,IF(I65=98%,F65*G65*H65*F!$B$98,IF(I65=99%,F65*G65*H65*F!$B$99,IF(I65&gt;99%,F65*G65*H65*F!$B$100,))))))))))))))))))))))))))))))))))))))))))))))))))))))))+IF(M65&lt;30%,0,IF(M65&lt;35%,J65*K65*L65*F!$B$33,IF(M65&lt;40%,J65*K65*L65*F!$B$38,IF(M65&lt;45%,J65*K65*L65*F!$B$43,IF(M65&lt;50%,J65*K65*L65*F!$B$48,IF(M65=50%,J65*K65*L65*F!$B$50,IF(M65=51%,J65*K65*L65*F!$B$51,IF(M65=52%,J65*K65*L65*F!$B$52,IF(M65=53%,J65*K65*L65*F!$B$53,IF(M65=54%,J65*K65*L65*F!$B$54,IF(M65=55%,J65*K65*L65*F!$B$55,IF(M65=56%,J65*K65*L65*F!$B$56,IF(M65=57%,J65*K65*L65*F!$B$57,IF(M65=58%,J65*K65*L65*F!$B$58,IF(M65=59%,J65*K65*L65*F!$B$59,IF(M65=60%,J65*K65*L65*F!$B$60,IF(M65=61%,J65*K65*L65*F!$B$61,IF(M65=62%,J65*K65*L65*F!$B$62,IF(M65=63%,J65*K65*L65*F!$B$63,IF(M65=64%,J65*K65*L65*F!$B$64,IF(M65=65%,J65*K65*L65*F!$B$65,IF(M65=66%,J65*K65*L65*F!$B$66,IF(M65=67%,J65*K65*L65*F!$B$67,IF(M65=68%,J65*K65*L65*F!$B$68,IF(M65=69%,J65*K65*L65*F!$B$69,IF(M65=70%,J65*K65*L65*F!$B$70,IF(M65=71%,J65*K65*L65*F!$B$71,IF(M65=72%,J65*K65*L65*F!$B$72,IF(M65=73%,J65*K65*L65*F!$B$73,IF(M65=74%,J65*K65*L65*F!$B$74,IF(M65=75%,J65*K65*L65*F!$B$75,IF(M65=76%,J65*K65*L65*F!$B$76,IF(M65=77%,J65*K65*L65*F!$B$77,IF(M65=78%,J65*K65*L65*F!$B$78,IF(M65=79%,J65*K65*L65*F!$B$79,IF(M65=80%,J65*K65*L65*F!$B$80,IF(M65=81%,J65*K65*L65*F!$B$81,IF(M65=82%,J65*K65*L65*F!$B$82,IF(M65=83%,J65*K65*L65*F!$B$83,IF(M65=84%,J65*K65*L65*F!$B$84,IF(M65=85%,J65*K65*L65*F!$B$85,IF(M65=86%,J65*K65*L65*F!$B$86,IF(M65=87%,J65*K65*L65*F!$B$87,IF(M65=88%,J65*K65*L65*F!$B$88,IF(M65=89%,J65*K65*L65*F!$B$89,IF(M65=90%,J65*K65*L65*F!$B$90,IF(M65=91%,J65*K65*L65*F!$B$91,IF(M65=92%,J65*K65*L65*F!$B$92,IF(M65=93%,J65*K65*L65*F!$B$93,IF(M65=94%,J65*K65*L65*F!$B$94,IF(M65=95%,J65*K65*L65*F!$B$95,IF(M65=96%,J65*K65*L65*F!$B$96,IF(M65=97%,J65*K65*L65*F!$B$97,IF(M65=98%,J65*K65*L65*F!$B$98,IF(M65=99%,J65*K65*L65*F!$B$99,IF(M65&gt;99%,J65*K65*L65*F!$B$100,))))))))))))))))))))))))))))))))))))))))))))))))))))))))+IF(Q65&lt;30%,0,IF(Q65&lt;35%,N65*O65*P65*F!$B$33,IF(Q65&lt;40%,N65*O65*P65*F!$B$38,IF(Q65&lt;45%,N65*O65*P65*F!$B$43,IF(Q65&lt;50%,N65*O65*P65*F!$B$48,IF(Q65=50%,N65*O65*P65*F!$B$50,IF(Q65=51%,N65*O65*P65*F!$B$51,IF(Q65=52%,N65*O65*P65*F!$B$52,IF(Q65=53%,N65*O65*P65*F!$B$53,IF(Q65=54%,N65*O65*P65*F!$B$54,IF(Q65=55%,N65*O65*P65*F!$B$55,IF(Q65=56%,N65*O65*P65*F!$B$56,IF(Q65=57%,N65*O65*P65*F!$B$57,IF(Q65=58%,N65*O65*P65*F!$B$58,IF(Q65=59%,N65*O65*P65*F!$B$59,IF(Q65=60%,N65*O65*P65*F!$B$60,IF(Q65=61%,N65*O65*P65*F!$B$61,IF(Q65=62%,N65*O65*P65*F!$B$62,IF(Q65=63%,N65*O65*P65*F!$B$63,IF(Q65=64%,N65*O65*P65*F!$B$64,IF(Q65=65%,N65*O65*P65*F!$B$65,IF(Q65=66%,N65*O65*P65*F!$B$66,IF(Q65=67%,N65*O65*P65*F!$B$67,IF(Q65=68%,N65*O65*P65*F!$B$68,IF(Q65=69%,N65*O65*P65*F!$B$69,IF(Q65=70%,N65*O65*P65*F!$B$70,IF(Q65=71%,N65*O65*P65*F!$B$71,IF(Q65=72%,N65*O65*P65*F!$B$72,IF(Q65=73%,N65*O65*P65*F!$B$73,IF(Q65=74%,N65*O65*P65*F!$B$74,IF(Q65=75%,N65*O65*P65*F!$B$75,IF(Q65=76%,N65*O65*P65*F!$B$76,IF(Q65=77%,N65*O65*P65*F!$B$77,IF(Q65=78%,N65*O65*P65*F!$B$78,IF(Q65=79%,N65*O65*P65*F!$B$79,IF(Q65=80%,N65*O65*P65*F!$B$80,IF(Q65=81%,N65*O65*P65*F!$B$81,IF(Q65=82%,N65*O65*P65*F!$B$82,IF(Q65=83%,N65*O65*P65*F!$B$83,IF(Q65=84%,N65*O65*P65*F!$B$84,IF(Q65=85%,N65*O65*P65*F!$B$85,IF(Q65=86%,N65*O65*P65*F!$B$86,IF(Q65=87%,N65*O65*P65*F!$B$87,IF(Q65=88%,N65*O65*P65*F!$B$88,IF(Q65=89%,N65*O65*P65*F!$B$89,IF(Q65=90%,N65*O65*P65*F!$B$90,IF(Q65=91%,N65*O65*P65*F!$B$91,IF(Q65=92%,N65*O65*P65*F!$B$92,IF(Q65=93%,N65*O65*P65*F!$B$93,IF(Q65=94%,N65*O65*P65*F!$B$94,IF(Q65=95%,N65*O65*P65*F!$B$95,IF(Q65=96%,N65*O65*P65*F!$B$96,IF(Q65=97%,N65*O65*P65*F!$B$97,IF(Q65=98%,N65*O65*P65*F!$B$98,IF(Q65=99%,N65*O65*P65*F!$B$99,IF(Q65&gt;99%,N65*O65*P65*F!$B$100,))))))))))))))))))))))))))))))))))))))))))))))))))))))))+IF(U65&lt;30%,0,IF(U65&lt;35%,R65*S65*T65*F!$B$33,IF(U65&lt;40%,R65*S65*T65*F!$B$38,IF(U65&lt;45%,R65*S65*T65*F!$B$43,IF(U65&lt;50%,R65*S65*T65*F!$B$48,IF(U65=50%,R65*S65*T65*F!$B$50,IF(U65=51%,R65*S65*T65*F!$B$51,IF(U65=52%,R65*S65*T65*F!$B$52,IF(U65=53%,R65*S65*T65*F!$B$53,IF(U65=54%,R65*S65*T65*F!$B$54,IF(U65=55%,R65*S65*T65*F!$B$55,IF(U65=56%,R65*S65*T65*F!$B$56,IF(U65=57%,R65*S65*T65*F!$B$57,IF(U65=58%,R65*S65*T65*F!$B$58,IF(U65=59%,R65*S65*T65*F!$B$59,IF(U65=60%,R65*S65*T65*F!$B$60,IF(U65=61%,R65*S65*T65*F!$B$61,IF(U65=62%,R65*S65*T65*F!$B$62,IF(U65=63%,R65*S65*T65*F!$B$63,IF(U65=64%,R65*S65*T65*F!$B$64,IF(U65=65%,R65*S65*T65*F!$B$65,IF(U65=66%,R65*S65*T65*F!$B$66,IF(U65=67%,R65*S65*T65*F!$B$67,IF(U65=68%,R65*S65*T65*F!$B$68,IF(U65=69%,R65*S65*T65*F!$B$69,IF(U65=70%,R65*S65*T65*F!$B$70,IF(U65=71%,R65*S65*T65*F!$B$71,IF(U65=72%,R65*S65*T65*F!$B$72,IF(U65=73%,R65*S65*T65*F!$B$73,IF(U65=74%,R65*S65*T65*F!$B$74,IF(U65=75%,R65*S65*T65*F!$B$75,IF(U65=76%,R65*S65*T65*F!$B$76,IF(U65=77%,R65*S65*T65*F!$B$77,IF(U65=78%,R65*S65*T65*F!$B$78,IF(U65=79%,R65*S65*T65*F!$B$79,IF(U65=80%,R65*S65*T65*F!$B$80,IF(U65=81%,R65*S65*T65*F!$B$81,IF(U65=82%,R65*S65*T65*F!$B$82,IF(U65=83%,R65*S65*T65*F!$B$83,IF(U65=84%,R65*S65*T65*F!$B$84,IF(U65=85%,R65*S65*T65*F!$B$85,IF(U65=86%,R65*S65*T65*F!$B$86,IF(U65=87%,R65*S65*T65*F!$B$87,IF(U65=88%,R65*S65*T65*F!$B$88,IF(U65=89%,R65*S65*T65*F!$B$89,IF(U65=90%,R65*S65*T65*F!$B$90,IF(U65=91%,R65*S65*T65*F!$B$91,IF(U65=92%,R65*S65*T65*F!$B$92,IF(U65=93%,R65*S65*T65*F!$B$93,IF(U65=94%,R65*S65*T65*F!$B$94,IF(U65=95%,R65*S65*T65*F!$B$95,IF(U65=96%,R65*S65*T65*F!$B$96,IF(U65=97%,R65*S65*T65*F!$B$97,IF(U65=98%,R65*S65*T65*F!$B$98,IF(U65=99%,R65*S65*T65*F!$B$99,IF(U65&gt;99%,R65*S65*T65*F!$B$100)))))))))))))))))))))))))))))))))))))))))))))))))))))))))*IF(ISNUMBER(E65),E65,1)*IF(ISNUMBER(D65),D65,1)</f>
        <v>382.2</v>
      </c>
      <c r="AA65" s="104">
        <f t="shared" si="81"/>
        <v>36</v>
      </c>
      <c r="AB65" s="105">
        <f t="shared" si="82"/>
        <v>15</v>
      </c>
      <c r="AF65" s="127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</row>
    <row r="66" spans="1:49" x14ac:dyDescent="0.25">
      <c r="A66" s="325"/>
      <c r="B66" s="183" t="str">
        <f t="shared" si="76"/>
        <v/>
      </c>
      <c r="C66" s="190" t="str">
        <f t="shared" si="76"/>
        <v/>
      </c>
      <c r="D66" s="167">
        <f t="shared" ref="D66" si="90">D29</f>
        <v>0</v>
      </c>
      <c r="E66" s="191" t="str">
        <f t="shared" si="76"/>
        <v/>
      </c>
      <c r="F66" s="308"/>
      <c r="G66" s="186"/>
      <c r="H66" s="186"/>
      <c r="I66" s="174">
        <f t="shared" si="66"/>
        <v>0</v>
      </c>
      <c r="J66" s="308"/>
      <c r="K66" s="186"/>
      <c r="L66" s="186"/>
      <c r="M66" s="174">
        <f t="shared" si="67"/>
        <v>0</v>
      </c>
      <c r="N66" s="308"/>
      <c r="O66" s="186"/>
      <c r="P66" s="186"/>
      <c r="Q66" s="174">
        <f t="shared" si="68"/>
        <v>0</v>
      </c>
      <c r="R66" s="308"/>
      <c r="S66" s="186"/>
      <c r="T66" s="186"/>
      <c r="U66" s="174">
        <f t="shared" si="69"/>
        <v>0</v>
      </c>
      <c r="V66" s="98">
        <f t="shared" si="55"/>
        <v>0</v>
      </c>
      <c r="W66" s="99">
        <f t="shared" si="84"/>
        <v>0</v>
      </c>
      <c r="X66" s="68">
        <f t="shared" si="89"/>
        <v>0</v>
      </c>
      <c r="Y66" s="203" t="str">
        <f t="shared" si="49"/>
        <v/>
      </c>
      <c r="Z66" s="18">
        <f>(IF(I66&lt;30%,0,IF(I66&lt;35%,F66*G66*H66*F!$B$33,IF(I66&lt;40%,F66*G66*H66*F!$B$38,IF(I66&lt;45%,F66*G66*H66*F!$B$43,IF(I66&lt;50%,F66*G66*H66*F!$B$48,IF(I66=50%,F66*G66*H66*F!$B$50,IF(I66=51%,F66*G66*H66*F!$B$51,IF(I66=52%,F66*G66*H66*F!$B$52,IF(I66=53%,F66*G66*H66*F!$B$53,IF(I66=54%,F66*G66*H66*F!$B$54,IF(I66=55%,F66*G66*H66*F!$B$55,IF(I66=56%,F66*G66*H66*F!$B$56,IF(I66=57%,F66*G66*H66*F!$B$57,IF(I66=58%,F66*G66*H66*F!$B$58,IF(I66=59%,F66*G66*H66*F!$B$59,IF(I66=60%,F66*G66*H66*F!$B$60,IF(I66=61%,F66*G66*H66*F!$B$61,IF(I66=62%,F66*G66*H66*F!$B$62,IF(I66=63%,F66*G66*H66*F!$B$63,IF(I66=64%,F66*G66*H66*F!$B$64,IF(I66=65%,F66*G66*H66*F!$B$65,IF(I66=66%,F66*G66*H66*F!$B$66,IF(I66=67%,F66*G66*H66*F!$B$67,IF(I66=68%,F66*G66*H66*F!$B$68,IF(I66=69%,F66*G66*H66*F!$B$69,IF(I66=70%,F66*G66*H66*F!$B$70,IF(I66=71%,F66*G66*H66*F!$B$71,IF(I66=72%,F66*G66*H66*F!$B$72,IF(I66=73%,F66*G66*H66*F!$B$73,IF(I66=74%,F66*G66*H66*F!$B$74,IF(I66=75%,F66*G66*H66*F!$B$75,IF(I66=76%,F66*G66*H66*F!$B$76,IF(I66=77%,F66*G66*H66*F!$B$77,IF(I66=78%,F66*G66*H66*F!$B$78,IF(I66=79%,F66*G66*H66*F!$B$79,IF(I66=80%,F66*G66*H66*F!$B$80,IF(I66=81%,F66*G66*H66*F!$B$81,IF(I66=82%,F66*G66*H66*F!$B$82,IF(I66=83%,F66*G66*H66*F!$B$83,IF(I66=84%,F66*G66*H66*F!$B$84,IF(I66=85%,F66*G66*H66*F!$B$85,IF(I66=86%,F66*G66*H66*F!$B$86,IF(I66=87%,F66*G66*H66*F!$B$87,IF(I66=88%,F66*G66*H66*F!$B$88,IF(I66=89%,F66*G66*H66*F!$B$89,IF(I66=90%,F66*G66*H66*F!$B$90,IF(I66=91%,F66*G66*H66*F!$B$91,IF(I66=92%,F66*G66*H66*F!$B$92,IF(I66=93%,F66*G66*H66*F!$B$93,IF(I66=94%,F66*G66*H66*F!$B$94,IF(I66=95%,F66*G66*H66*F!$B$95,IF(I66=96%,F66*G66*H66*F!$B$96,IF(I66=97%,F66*G66*H66*F!$B$97,IF(I66=98%,F66*G66*H66*F!$B$98,IF(I66=99%,F66*G66*H66*F!$B$99,IF(I66&gt;99%,F66*G66*H66*F!$B$100,))))))))))))))))))))))))))))))))))))))))))))))))))))))))+IF(M66&lt;30%,0,IF(M66&lt;35%,J66*K66*L66*F!$B$33,IF(M66&lt;40%,J66*K66*L66*F!$B$38,IF(M66&lt;45%,J66*K66*L66*F!$B$43,IF(M66&lt;50%,J66*K66*L66*F!$B$48,IF(M66=50%,J66*K66*L66*F!$B$50,IF(M66=51%,J66*K66*L66*F!$B$51,IF(M66=52%,J66*K66*L66*F!$B$52,IF(M66=53%,J66*K66*L66*F!$B$53,IF(M66=54%,J66*K66*L66*F!$B$54,IF(M66=55%,J66*K66*L66*F!$B$55,IF(M66=56%,J66*K66*L66*F!$B$56,IF(M66=57%,J66*K66*L66*F!$B$57,IF(M66=58%,J66*K66*L66*F!$B$58,IF(M66=59%,J66*K66*L66*F!$B$59,IF(M66=60%,J66*K66*L66*F!$B$60,IF(M66=61%,J66*K66*L66*F!$B$61,IF(M66=62%,J66*K66*L66*F!$B$62,IF(M66=63%,J66*K66*L66*F!$B$63,IF(M66=64%,J66*K66*L66*F!$B$64,IF(M66=65%,J66*K66*L66*F!$B$65,IF(M66=66%,J66*K66*L66*F!$B$66,IF(M66=67%,J66*K66*L66*F!$B$67,IF(M66=68%,J66*K66*L66*F!$B$68,IF(M66=69%,J66*K66*L66*F!$B$69,IF(M66=70%,J66*K66*L66*F!$B$70,IF(M66=71%,J66*K66*L66*F!$B$71,IF(M66=72%,J66*K66*L66*F!$B$72,IF(M66=73%,J66*K66*L66*F!$B$73,IF(M66=74%,J66*K66*L66*F!$B$74,IF(M66=75%,J66*K66*L66*F!$B$75,IF(M66=76%,J66*K66*L66*F!$B$76,IF(M66=77%,J66*K66*L66*F!$B$77,IF(M66=78%,J66*K66*L66*F!$B$78,IF(M66=79%,J66*K66*L66*F!$B$79,IF(M66=80%,J66*K66*L66*F!$B$80,IF(M66=81%,J66*K66*L66*F!$B$81,IF(M66=82%,J66*K66*L66*F!$B$82,IF(M66=83%,J66*K66*L66*F!$B$83,IF(M66=84%,J66*K66*L66*F!$B$84,IF(M66=85%,J66*K66*L66*F!$B$85,IF(M66=86%,J66*K66*L66*F!$B$86,IF(M66=87%,J66*K66*L66*F!$B$87,IF(M66=88%,J66*K66*L66*F!$B$88,IF(M66=89%,J66*K66*L66*F!$B$89,IF(M66=90%,J66*K66*L66*F!$B$90,IF(M66=91%,J66*K66*L66*F!$B$91,IF(M66=92%,J66*K66*L66*F!$B$92,IF(M66=93%,J66*K66*L66*F!$B$93,IF(M66=94%,J66*K66*L66*F!$B$94,IF(M66=95%,J66*K66*L66*F!$B$95,IF(M66=96%,J66*K66*L66*F!$B$96,IF(M66=97%,J66*K66*L66*F!$B$97,IF(M66=98%,J66*K66*L66*F!$B$98,IF(M66=99%,J66*K66*L66*F!$B$99,IF(M66&gt;99%,J66*K66*L66*F!$B$100,))))))))))))))))))))))))))))))))))))))))))))))))))))))))+IF(Q66&lt;30%,0,IF(Q66&lt;35%,N66*O66*P66*F!$B$33,IF(Q66&lt;40%,N66*O66*P66*F!$B$38,IF(Q66&lt;45%,N66*O66*P66*F!$B$43,IF(Q66&lt;50%,N66*O66*P66*F!$B$48,IF(Q66=50%,N66*O66*P66*F!$B$50,IF(Q66=51%,N66*O66*P66*F!$B$51,IF(Q66=52%,N66*O66*P66*F!$B$52,IF(Q66=53%,N66*O66*P66*F!$B$53,IF(Q66=54%,N66*O66*P66*F!$B$54,IF(Q66=55%,N66*O66*P66*F!$B$55,IF(Q66=56%,N66*O66*P66*F!$B$56,IF(Q66=57%,N66*O66*P66*F!$B$57,IF(Q66=58%,N66*O66*P66*F!$B$58,IF(Q66=59%,N66*O66*P66*F!$B$59,IF(Q66=60%,N66*O66*P66*F!$B$60,IF(Q66=61%,N66*O66*P66*F!$B$61,IF(Q66=62%,N66*O66*P66*F!$B$62,IF(Q66=63%,N66*O66*P66*F!$B$63,IF(Q66=64%,N66*O66*P66*F!$B$64,IF(Q66=65%,N66*O66*P66*F!$B$65,IF(Q66=66%,N66*O66*P66*F!$B$66,IF(Q66=67%,N66*O66*P66*F!$B$67,IF(Q66=68%,N66*O66*P66*F!$B$68,IF(Q66=69%,N66*O66*P66*F!$B$69,IF(Q66=70%,N66*O66*P66*F!$B$70,IF(Q66=71%,N66*O66*P66*F!$B$71,IF(Q66=72%,N66*O66*P66*F!$B$72,IF(Q66=73%,N66*O66*P66*F!$B$73,IF(Q66=74%,N66*O66*P66*F!$B$74,IF(Q66=75%,N66*O66*P66*F!$B$75,IF(Q66=76%,N66*O66*P66*F!$B$76,IF(Q66=77%,N66*O66*P66*F!$B$77,IF(Q66=78%,N66*O66*P66*F!$B$78,IF(Q66=79%,N66*O66*P66*F!$B$79,IF(Q66=80%,N66*O66*P66*F!$B$80,IF(Q66=81%,N66*O66*P66*F!$B$81,IF(Q66=82%,N66*O66*P66*F!$B$82,IF(Q66=83%,N66*O66*P66*F!$B$83,IF(Q66=84%,N66*O66*P66*F!$B$84,IF(Q66=85%,N66*O66*P66*F!$B$85,IF(Q66=86%,N66*O66*P66*F!$B$86,IF(Q66=87%,N66*O66*P66*F!$B$87,IF(Q66=88%,N66*O66*P66*F!$B$88,IF(Q66=89%,N66*O66*P66*F!$B$89,IF(Q66=90%,N66*O66*P66*F!$B$90,IF(Q66=91%,N66*O66*P66*F!$B$91,IF(Q66=92%,N66*O66*P66*F!$B$92,IF(Q66=93%,N66*O66*P66*F!$B$93,IF(Q66=94%,N66*O66*P66*F!$B$94,IF(Q66=95%,N66*O66*P66*F!$B$95,IF(Q66=96%,N66*O66*P66*F!$B$96,IF(Q66=97%,N66*O66*P66*F!$B$97,IF(Q66=98%,N66*O66*P66*F!$B$98,IF(Q66=99%,N66*O66*P66*F!$B$99,IF(Q66&gt;99%,N66*O66*P66*F!$B$100,))))))))))))))))))))))))))))))))))))))))))))))))))))))))+IF(U66&lt;30%,0,IF(U66&lt;35%,R66*S66*T66*F!$B$33,IF(U66&lt;40%,R66*S66*T66*F!$B$38,IF(U66&lt;45%,R66*S66*T66*F!$B$43,IF(U66&lt;50%,R66*S66*T66*F!$B$48,IF(U66=50%,R66*S66*T66*F!$B$50,IF(U66=51%,R66*S66*T66*F!$B$51,IF(U66=52%,R66*S66*T66*F!$B$52,IF(U66=53%,R66*S66*T66*F!$B$53,IF(U66=54%,R66*S66*T66*F!$B$54,IF(U66=55%,R66*S66*T66*F!$B$55,IF(U66=56%,R66*S66*T66*F!$B$56,IF(U66=57%,R66*S66*T66*F!$B$57,IF(U66=58%,R66*S66*T66*F!$B$58,IF(U66=59%,R66*S66*T66*F!$B$59,IF(U66=60%,R66*S66*T66*F!$B$60,IF(U66=61%,R66*S66*T66*F!$B$61,IF(U66=62%,R66*S66*T66*F!$B$62,IF(U66=63%,R66*S66*T66*F!$B$63,IF(U66=64%,R66*S66*T66*F!$B$64,IF(U66=65%,R66*S66*T66*F!$B$65,IF(U66=66%,R66*S66*T66*F!$B$66,IF(U66=67%,R66*S66*T66*F!$B$67,IF(U66=68%,R66*S66*T66*F!$B$68,IF(U66=69%,R66*S66*T66*F!$B$69,IF(U66=70%,R66*S66*T66*F!$B$70,IF(U66=71%,R66*S66*T66*F!$B$71,IF(U66=72%,R66*S66*T66*F!$B$72,IF(U66=73%,R66*S66*T66*F!$B$73,IF(U66=74%,R66*S66*T66*F!$B$74,IF(U66=75%,R66*S66*T66*F!$B$75,IF(U66=76%,R66*S66*T66*F!$B$76,IF(U66=77%,R66*S66*T66*F!$B$77,IF(U66=78%,R66*S66*T66*F!$B$78,IF(U66=79%,R66*S66*T66*F!$B$79,IF(U66=80%,R66*S66*T66*F!$B$80,IF(U66=81%,R66*S66*T66*F!$B$81,IF(U66=82%,R66*S66*T66*F!$B$82,IF(U66=83%,R66*S66*T66*F!$B$83,IF(U66=84%,R66*S66*T66*F!$B$84,IF(U66=85%,R66*S66*T66*F!$B$85,IF(U66=86%,R66*S66*T66*F!$B$86,IF(U66=87%,R66*S66*T66*F!$B$87,IF(U66=88%,R66*S66*T66*F!$B$88,IF(U66=89%,R66*S66*T66*F!$B$89,IF(U66=90%,R66*S66*T66*F!$B$90,IF(U66=91%,R66*S66*T66*F!$B$91,IF(U66=92%,R66*S66*T66*F!$B$92,IF(U66=93%,R66*S66*T66*F!$B$93,IF(U66=94%,R66*S66*T66*F!$B$94,IF(U66=95%,R66*S66*T66*F!$B$95,IF(U66=96%,R66*S66*T66*F!$B$96,IF(U66=97%,R66*S66*T66*F!$B$97,IF(U66=98%,R66*S66*T66*F!$B$98,IF(U66=99%,R66*S66*T66*F!$B$99,IF(U66&gt;99%,R66*S66*T66*F!$B$100)))))))))))))))))))))))))))))))))))))))))))))))))))))))))*IF(ISNUMBER(E66),E66,1)*IF(ISNUMBER(D66),D66,1)</f>
        <v>0</v>
      </c>
      <c r="AA66" s="69">
        <f t="shared" si="81"/>
        <v>0</v>
      </c>
      <c r="AB66" s="70">
        <f t="shared" si="82"/>
        <v>0</v>
      </c>
      <c r="AF66" s="127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</row>
    <row r="67" spans="1:49" ht="15.75" thickBot="1" x14ac:dyDescent="0.3">
      <c r="A67" s="326"/>
      <c r="B67" s="219" t="str">
        <f t="shared" si="76"/>
        <v/>
      </c>
      <c r="C67" s="228" t="str">
        <f t="shared" si="76"/>
        <v/>
      </c>
      <c r="D67" s="299">
        <f>ROUND(IFERROR((D61*(G61*H61+K61*L61+O61*P61+S61*T61)+D62*(G62*H62+K62*L62+O62*P62+S62*T62)+D63*(G63*H63+K63*L63+O63*P63+S63*T63)+D64*(G64*H64+K64*L64+O64*P64+S64*T64)+D65*(G65*H65+K65*L65+O65*P65+S65*T65)+D66*(G66*H66+K66*L66+O66*P66+S66*T66))/((G61*H61+K61*L61+O61*P61+S61*T61)+(G62*H62+K62*L62+O62*P62+S62*T62)+(G63*H63+K63*L63+O63*P63+S63*T63)+(G64*H64+K64*L64+O64*P64+S64*T64)+(G65*H65+K65*L65+O65*P65+S65*T65)+(G66*H66+K66*L66+O66*P66+S66*T66)),0),2)</f>
        <v>0.85</v>
      </c>
      <c r="E67" s="230" t="str">
        <f t="shared" si="76"/>
        <v/>
      </c>
      <c r="F67" s="312"/>
      <c r="G67" s="229"/>
      <c r="H67" s="229"/>
      <c r="I67" s="225"/>
      <c r="J67" s="312"/>
      <c r="K67" s="229"/>
      <c r="L67" s="229"/>
      <c r="M67" s="225"/>
      <c r="N67" s="312"/>
      <c r="O67" s="229"/>
      <c r="P67" s="229"/>
      <c r="Q67" s="225"/>
      <c r="R67" s="312"/>
      <c r="S67" s="229"/>
      <c r="T67" s="229"/>
      <c r="U67" s="225"/>
      <c r="V67" s="79">
        <f>SUM(V61:V66)</f>
        <v>8235</v>
      </c>
      <c r="W67" s="21">
        <f>IFERROR(V67/AA67,0)</f>
        <v>66.951219512195124</v>
      </c>
      <c r="X67" s="80">
        <f>ROUND(IFERROR(((I61*G61*H61+M61*K61*L61+Q61*O61*P61+U61*S61*T61)+(I62*G62*H62+M62*K62*L62+Q62*O62*P62+U62*S62*T62)+(I63*G63*H63+M63*K63*L63+Q63*O63*P63+U63*S63*T63)+(I64*G64*H64+M64*K64*L64+Q64*O64*P64+U64*S64*T64)+(I65*G65*H65+M65*K65*L65+Q65*O65*P65+U65*S65*T65)+(I66*G66*H66+M66*K66*L66+Q66*O66*P66+U66*S66*T66))/((G61*H61+K61*L61+O61*P61+S61*T61)+(G62*H62+K62*L62+O62*P62+S62*T62)+(G63*H63+K63*L63+O63*P63+S63*T63)+(G64*H64+K64*L64+O64*P64+S64*T64)+(G65*H65+K65*L65+O65*P65+S65*T65)+(G66*H66+K66*L66+O66*P66+S66*T66)),0),3)</f>
        <v>0.47299999999999998</v>
      </c>
      <c r="Y67" s="81"/>
      <c r="Z67" s="21">
        <f>SUM(Z61:Z66)</f>
        <v>5360.9</v>
      </c>
      <c r="AA67" s="82">
        <f>SUM(AA61:AA66)</f>
        <v>123</v>
      </c>
      <c r="AB67" s="83">
        <f>IF(SUM(AB61:AB66)=0,TIME(,0,),TIME(,SUM(AB61:AB66)+30,))</f>
        <v>0.10347222222222223</v>
      </c>
      <c r="AF67" s="127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</row>
    <row r="68" spans="1:49" x14ac:dyDescent="0.25">
      <c r="A68" s="318">
        <f>A69</f>
        <v>42217</v>
      </c>
      <c r="B68" s="158" t="str">
        <f t="shared" si="76"/>
        <v>Легкая</v>
      </c>
      <c r="C68" s="159" t="str">
        <f t="shared" si="76"/>
        <v>Присед</v>
      </c>
      <c r="D68" s="160">
        <f>D31</f>
        <v>1.2</v>
      </c>
      <c r="E68" s="161" t="str">
        <f t="shared" si="76"/>
        <v/>
      </c>
      <c r="F68" s="302">
        <f>IF(I68&lt;&gt;0,(IFERROR(IF($Y68&gt;50,MROUND($Y68*I68,2.5),IF($Y68&lt;15,MROUND($Y68*I68,0.1),MROUND($Y68*I68,1))),)),"")</f>
        <v>85</v>
      </c>
      <c r="G68" s="162">
        <v>6</v>
      </c>
      <c r="H68" s="162">
        <v>5</v>
      </c>
      <c r="I68" s="163">
        <v>0.33</v>
      </c>
      <c r="J68" s="302" t="str">
        <f>IF(M68&lt;&gt;0,(IFERROR(IF($Y68&gt;50,MROUND($Y68*M68,2.5),IF($Y68&lt;15,MROUND($Y68*M68,0.1),MROUND($Y68*M68,1))),)),"")</f>
        <v/>
      </c>
      <c r="K68" s="162"/>
      <c r="L68" s="162"/>
      <c r="M68" s="163">
        <v>0</v>
      </c>
      <c r="N68" s="302" t="str">
        <f>IF(Q68&lt;&gt;0,(IFERROR(IF($Y68&gt;50,MROUND($Y68*Q68,2.5),IF($Y68&lt;15,MROUND($Y68*Q68,0.1),MROUND($Y68*Q68,1))),)),"")</f>
        <v/>
      </c>
      <c r="O68" s="162"/>
      <c r="P68" s="162"/>
      <c r="Q68" s="163">
        <v>0</v>
      </c>
      <c r="R68" s="302" t="str">
        <f>IF(U68&lt;&gt;0,(IFERROR(IF($Y68&gt;50,MROUND($Y68*U68,2.5),IF($Y68&lt;15,MROUND($Y68*U68,0.1),MROUND($Y68*U68,1))),)),"")</f>
        <v/>
      </c>
      <c r="S68" s="162"/>
      <c r="T68" s="162"/>
      <c r="U68" s="164">
        <v>0</v>
      </c>
      <c r="V68" s="120">
        <f t="shared" si="55"/>
        <v>2550</v>
      </c>
      <c r="W68" s="48">
        <f>IFERROR((IF(ISNUMBER(F68),F68,1)*G68*H68+IF(ISNUMBER(J68),J68,1)*K68*L68+IF(ISNUMBER(N68),N68,1)*O68*P68+IF(ISNUMBER(R68),R68,1)*S68*T68)*IF(ISNUMBER(E68),E68,1)/(G68*H68+K68*L68+O68*P68+S68*T68),0)</f>
        <v>85</v>
      </c>
      <c r="X68" s="49">
        <f>ROUND(IFERROR((W68/(Y68*IF(ISNUMBER(E68),E68,1))),0),2)</f>
        <v>0.33</v>
      </c>
      <c r="Y68" s="202">
        <f t="shared" si="49"/>
        <v>261.3</v>
      </c>
      <c r="Z68" s="16">
        <f>(IF(I68&lt;30%,0,IF(I68&lt;35%,F68*G68*H68*F!$B$33,IF(I68&lt;40%,F68*G68*H68*F!$B$38,IF(I68&lt;45%,F68*G68*H68*F!$B$43,IF(I68&lt;50%,F68*G68*H68*F!$B$48,IF(I68=50%,F68*G68*H68*F!$B$50,IF(I68=51%,F68*G68*H68*F!$B$51,IF(I68=52%,F68*G68*H68*F!$B$52,IF(I68=53%,F68*G68*H68*F!$B$53,IF(I68=54%,F68*G68*H68*F!$B$54,IF(I68=55%,F68*G68*H68*F!$B$55,IF(I68=56%,F68*G68*H68*F!$B$56,IF(I68=57%,F68*G68*H68*F!$B$57,IF(I68=58%,F68*G68*H68*F!$B$58,IF(I68=59%,F68*G68*H68*F!$B$59,IF(I68=60%,F68*G68*H68*F!$B$60,IF(I68=61%,F68*G68*H68*F!$B$61,IF(I68=62%,F68*G68*H68*F!$B$62,IF(I68=63%,F68*G68*H68*F!$B$63,IF(I68=64%,F68*G68*H68*F!$B$64,IF(I68=65%,F68*G68*H68*F!$B$65,IF(I68=66%,F68*G68*H68*F!$B$66,IF(I68=67%,F68*G68*H68*F!$B$67,IF(I68=68%,F68*G68*H68*F!$B$68,IF(I68=69%,F68*G68*H68*F!$B$69,IF(I68=70%,F68*G68*H68*F!$B$70,IF(I68=71%,F68*G68*H68*F!$B$71,IF(I68=72%,F68*G68*H68*F!$B$72,IF(I68=73%,F68*G68*H68*F!$B$73,IF(I68=74%,F68*G68*H68*F!$B$74,IF(I68=75%,F68*G68*H68*F!$B$75,IF(I68=76%,F68*G68*H68*F!$B$76,IF(I68=77%,F68*G68*H68*F!$B$77,IF(I68=78%,F68*G68*H68*F!$B$78,IF(I68=79%,F68*G68*H68*F!$B$79,IF(I68=80%,F68*G68*H68*F!$B$80,IF(I68=81%,F68*G68*H68*F!$B$81,IF(I68=82%,F68*G68*H68*F!$B$82,IF(I68=83%,F68*G68*H68*F!$B$83,IF(I68=84%,F68*G68*H68*F!$B$84,IF(I68=85%,F68*G68*H68*F!$B$85,IF(I68=86%,F68*G68*H68*F!$B$86,IF(I68=87%,F68*G68*H68*F!$B$87,IF(I68=88%,F68*G68*H68*F!$B$88,IF(I68=89%,F68*G68*H68*F!$B$89,IF(I68=90%,F68*G68*H68*F!$B$90,IF(I68=91%,F68*G68*H68*F!$B$91,IF(I68=92%,F68*G68*H68*F!$B$92,IF(I68=93%,F68*G68*H68*F!$B$93,IF(I68=94%,F68*G68*H68*F!$B$94,IF(I68=95%,F68*G68*H68*F!$B$95,IF(I68=96%,F68*G68*H68*F!$B$96,IF(I68=97%,F68*G68*H68*F!$B$97,IF(I68=98%,F68*G68*H68*F!$B$98,IF(I68=99%,F68*G68*H68*F!$B$99,IF(I68&gt;99%,F68*G68*H68*F!$B$100,))))))))))))))))))))))))))))))))))))))))))))))))))))))))+IF(M68&lt;30%,0,IF(M68&lt;35%,J68*K68*L68*F!$B$33,IF(M68&lt;40%,J68*K68*L68*F!$B$38,IF(M68&lt;45%,J68*K68*L68*F!$B$43,IF(M68&lt;50%,J68*K68*L68*F!$B$48,IF(M68=50%,J68*K68*L68*F!$B$50,IF(M68=51%,J68*K68*L68*F!$B$51,IF(M68=52%,J68*K68*L68*F!$B$52,IF(M68=53%,J68*K68*L68*F!$B$53,IF(M68=54%,J68*K68*L68*F!$B$54,IF(M68=55%,J68*K68*L68*F!$B$55,IF(M68=56%,J68*K68*L68*F!$B$56,IF(M68=57%,J68*K68*L68*F!$B$57,IF(M68=58%,J68*K68*L68*F!$B$58,IF(M68=59%,J68*K68*L68*F!$B$59,IF(M68=60%,J68*K68*L68*F!$B$60,IF(M68=61%,J68*K68*L68*F!$B$61,IF(M68=62%,J68*K68*L68*F!$B$62,IF(M68=63%,J68*K68*L68*F!$B$63,IF(M68=64%,J68*K68*L68*F!$B$64,IF(M68=65%,J68*K68*L68*F!$B$65,IF(M68=66%,J68*K68*L68*F!$B$66,IF(M68=67%,J68*K68*L68*F!$B$67,IF(M68=68%,J68*K68*L68*F!$B$68,IF(M68=69%,J68*K68*L68*F!$B$69,IF(M68=70%,J68*K68*L68*F!$B$70,IF(M68=71%,J68*K68*L68*F!$B$71,IF(M68=72%,J68*K68*L68*F!$B$72,IF(M68=73%,J68*K68*L68*F!$B$73,IF(M68=74%,J68*K68*L68*F!$B$74,IF(M68=75%,J68*K68*L68*F!$B$75,IF(M68=76%,J68*K68*L68*F!$B$76,IF(M68=77%,J68*K68*L68*F!$B$77,IF(M68=78%,J68*K68*L68*F!$B$78,IF(M68=79%,J68*K68*L68*F!$B$79,IF(M68=80%,J68*K68*L68*F!$B$80,IF(M68=81%,J68*K68*L68*F!$B$81,IF(M68=82%,J68*K68*L68*F!$B$82,IF(M68=83%,J68*K68*L68*F!$B$83,IF(M68=84%,J68*K68*L68*F!$B$84,IF(M68=85%,J68*K68*L68*F!$B$85,IF(M68=86%,J68*K68*L68*F!$B$86,IF(M68=87%,J68*K68*L68*F!$B$87,IF(M68=88%,J68*K68*L68*F!$B$88,IF(M68=89%,J68*K68*L68*F!$B$89,IF(M68=90%,J68*K68*L68*F!$B$90,IF(M68=91%,J68*K68*L68*F!$B$91,IF(M68=92%,J68*K68*L68*F!$B$92,IF(M68=93%,J68*K68*L68*F!$B$93,IF(M68=94%,J68*K68*L68*F!$B$94,IF(M68=95%,J68*K68*L68*F!$B$95,IF(M68=96%,J68*K68*L68*F!$B$96,IF(M68=97%,J68*K68*L68*F!$B$97,IF(M68=98%,J68*K68*L68*F!$B$98,IF(M68=99%,J68*K68*L68*F!$B$99,IF(M68&gt;99%,J68*K68*L68*F!$B$100,))))))))))))))))))))))))))))))))))))))))))))))))))))))))+IF(Q68&lt;30%,0,IF(Q68&lt;35%,N68*O68*P68*F!$B$33,IF(Q68&lt;40%,N68*O68*P68*F!$B$38,IF(Q68&lt;45%,N68*O68*P68*F!$B$43,IF(Q68&lt;50%,N68*O68*P68*F!$B$48,IF(Q68=50%,N68*O68*P68*F!$B$50,IF(Q68=51%,N68*O68*P68*F!$B$51,IF(Q68=52%,N68*O68*P68*F!$B$52,IF(Q68=53%,N68*O68*P68*F!$B$53,IF(Q68=54%,N68*O68*P68*F!$B$54,IF(Q68=55%,N68*O68*P68*F!$B$55,IF(Q68=56%,N68*O68*P68*F!$B$56,IF(Q68=57%,N68*O68*P68*F!$B$57,IF(Q68=58%,N68*O68*P68*F!$B$58,IF(Q68=59%,N68*O68*P68*F!$B$59,IF(Q68=60%,N68*O68*P68*F!$B$60,IF(Q68=61%,N68*O68*P68*F!$B$61,IF(Q68=62%,N68*O68*P68*F!$B$62,IF(Q68=63%,N68*O68*P68*F!$B$63,IF(Q68=64%,N68*O68*P68*F!$B$64,IF(Q68=65%,N68*O68*P68*F!$B$65,IF(Q68=66%,N68*O68*P68*F!$B$66,IF(Q68=67%,N68*O68*P68*F!$B$67,IF(Q68=68%,N68*O68*P68*F!$B$68,IF(Q68=69%,N68*O68*P68*F!$B$69,IF(Q68=70%,N68*O68*P68*F!$B$70,IF(Q68=71%,N68*O68*P68*F!$B$71,IF(Q68=72%,N68*O68*P68*F!$B$72,IF(Q68=73%,N68*O68*P68*F!$B$73,IF(Q68=74%,N68*O68*P68*F!$B$74,IF(Q68=75%,N68*O68*P68*F!$B$75,IF(Q68=76%,N68*O68*P68*F!$B$76,IF(Q68=77%,N68*O68*P68*F!$B$77,IF(Q68=78%,N68*O68*P68*F!$B$78,IF(Q68=79%,N68*O68*P68*F!$B$79,IF(Q68=80%,N68*O68*P68*F!$B$80,IF(Q68=81%,N68*O68*P68*F!$B$81,IF(Q68=82%,N68*O68*P68*F!$B$82,IF(Q68=83%,N68*O68*P68*F!$B$83,IF(Q68=84%,N68*O68*P68*F!$B$84,IF(Q68=85%,N68*O68*P68*F!$B$85,IF(Q68=86%,N68*O68*P68*F!$B$86,IF(Q68=87%,N68*O68*P68*F!$B$87,IF(Q68=88%,N68*O68*P68*F!$B$88,IF(Q68=89%,N68*O68*P68*F!$B$89,IF(Q68=90%,N68*O68*P68*F!$B$90,IF(Q68=91%,N68*O68*P68*F!$B$91,IF(Q68=92%,N68*O68*P68*F!$B$92,IF(Q68=93%,N68*O68*P68*F!$B$93,IF(Q68=94%,N68*O68*P68*F!$B$94,IF(Q68=95%,N68*O68*P68*F!$B$95,IF(Q68=96%,N68*O68*P68*F!$B$96,IF(Q68=97%,N68*O68*P68*F!$B$97,IF(Q68=98%,N68*O68*P68*F!$B$98,IF(Q68=99%,N68*O68*P68*F!$B$99,IF(Q68&gt;99%,N68*O68*P68*F!$B$100,))))))))))))))))))))))))))))))))))))))))))))))))))))))))+IF(U68&lt;30%,0,IF(U68&lt;35%,R68*S68*T68*F!$B$33,IF(U68&lt;40%,R68*S68*T68*F!$B$38,IF(U68&lt;45%,R68*S68*T68*F!$B$43,IF(U68&lt;50%,R68*S68*T68*F!$B$48,IF(U68=50%,R68*S68*T68*F!$B$50,IF(U68=51%,R68*S68*T68*F!$B$51,IF(U68=52%,R68*S68*T68*F!$B$52,IF(U68=53%,R68*S68*T68*F!$B$53,IF(U68=54%,R68*S68*T68*F!$B$54,IF(U68=55%,R68*S68*T68*F!$B$55,IF(U68=56%,R68*S68*T68*F!$B$56,IF(U68=57%,R68*S68*T68*F!$B$57,IF(U68=58%,R68*S68*T68*F!$B$58,IF(U68=59%,R68*S68*T68*F!$B$59,IF(U68=60%,R68*S68*T68*F!$B$60,IF(U68=61%,R68*S68*T68*F!$B$61,IF(U68=62%,R68*S68*T68*F!$B$62,IF(U68=63%,R68*S68*T68*F!$B$63,IF(U68=64%,R68*S68*T68*F!$B$64,IF(U68=65%,R68*S68*T68*F!$B$65,IF(U68=66%,R68*S68*T68*F!$B$66,IF(U68=67%,R68*S68*T68*F!$B$67,IF(U68=68%,R68*S68*T68*F!$B$68,IF(U68=69%,R68*S68*T68*F!$B$69,IF(U68=70%,R68*S68*T68*F!$B$70,IF(U68=71%,R68*S68*T68*F!$B$71,IF(U68=72%,R68*S68*T68*F!$B$72,IF(U68=73%,R68*S68*T68*F!$B$73,IF(U68=74%,R68*S68*T68*F!$B$74,IF(U68=75%,R68*S68*T68*F!$B$75,IF(U68=76%,R68*S68*T68*F!$B$76,IF(U68=77%,R68*S68*T68*F!$B$77,IF(U68=78%,R68*S68*T68*F!$B$78,IF(U68=79%,R68*S68*T68*F!$B$79,IF(U68=80%,R68*S68*T68*F!$B$80,IF(U68=81%,R68*S68*T68*F!$B$81,IF(U68=82%,R68*S68*T68*F!$B$82,IF(U68=83%,R68*S68*T68*F!$B$83,IF(U68=84%,R68*S68*T68*F!$B$84,IF(U68=85%,R68*S68*T68*F!$B$85,IF(U68=86%,R68*S68*T68*F!$B$86,IF(U68=87%,R68*S68*T68*F!$B$87,IF(U68=88%,R68*S68*T68*F!$B$88,IF(U68=89%,R68*S68*T68*F!$B$89,IF(U68=90%,R68*S68*T68*F!$B$90,IF(U68=91%,R68*S68*T68*F!$B$91,IF(U68=92%,R68*S68*T68*F!$B$92,IF(U68=93%,R68*S68*T68*F!$B$93,IF(U68=94%,R68*S68*T68*F!$B$94,IF(U68=95%,R68*S68*T68*F!$B$95,IF(U68=96%,R68*S68*T68*F!$B$96,IF(U68=97%,R68*S68*T68*F!$B$97,IF(U68=98%,R68*S68*T68*F!$B$98,IF(U68=99%,R68*S68*T68*F!$B$99,IF(U68&gt;99%,R68*S68*T68*F!$B$100)))))))))))))))))))))))))))))))))))))))))))))))))))))))))*IF(ISNUMBER(E68),E68,1)*IF(ISNUMBER(D68),D68,1)</f>
        <v>550.79999999999995</v>
      </c>
      <c r="AA68" s="50">
        <f t="shared" ref="AA68:AA73" si="91">G68*H68+K68*L68+O68*P68+S68*T68</f>
        <v>30</v>
      </c>
      <c r="AB68" s="51">
        <f t="shared" ref="AB68:AB73" si="92">(H68*(IF(I68&lt;45%,0.5,IF(I68&lt;55%,0.8,IF(I68&lt;65%,0.9,IF(I68&lt;75%,1,IF(I68&lt;85%,1.1,1.2))))))+L68*(IF(M68&lt;45%,0.5,IF(M68&lt;55%,0.8,IF(M68&lt;65%,0.9,IF(M68&lt;75%,1,IF(M68&lt;85%,1.1,1.2))))))+P68*(IF(Q68&lt;45%,0.5,IF(Q68&lt;55%,0.8,IF(Q68&lt;65%,0.9,IF(Q68&lt;75%,1,IF(Q68&lt;85%,1.1,1.2))))))+T68*(IF(U68&lt;45%,0.5,IF(U68&lt;55%,0.8,IF(U68&lt;65%,0.9,IF(U68&lt;75%,1,IF(U68&lt;85%,1.1,1.2)))))))*IF(D68&gt;=0.8,6,IF(D68&lt;=0.4,1.5,3))</f>
        <v>15</v>
      </c>
      <c r="AF68" s="127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</row>
    <row r="69" spans="1:49" ht="15" customHeight="1" x14ac:dyDescent="0.25">
      <c r="A69" s="325">
        <f>A62+1</f>
        <v>42217</v>
      </c>
      <c r="B69" s="165" t="str">
        <f t="shared" si="76"/>
        <v>Легкая</v>
      </c>
      <c r="C69" s="166" t="str">
        <f t="shared" si="76"/>
        <v>Уступающая тяга</v>
      </c>
      <c r="D69" s="167">
        <f t="shared" ref="D69" si="93">D32</f>
        <v>1.3</v>
      </c>
      <c r="E69" s="168" t="str">
        <f t="shared" si="76"/>
        <v/>
      </c>
      <c r="F69" s="303">
        <f>IF(I69&lt;&gt;0,(IFERROR(IF($Y69&gt;50,MROUND($Y69*I69,2.5),IF($Y69&lt;15,MROUND($Y69*I69,0.1),MROUND($Y69*I69,1))),)),"")</f>
        <v>72.5</v>
      </c>
      <c r="G69" s="170">
        <v>3</v>
      </c>
      <c r="H69" s="170">
        <v>6</v>
      </c>
      <c r="I69" s="171">
        <v>0.3</v>
      </c>
      <c r="J69" s="303" t="str">
        <f>IF(M69&lt;&gt;0,(IFERROR(IF($Y69&gt;50,MROUND($Y69*M69,2.5),IF($Y69&lt;15,MROUND($Y69*M69,0.1),MROUND($Y69*M69,1))),)),"")</f>
        <v/>
      </c>
      <c r="K69" s="170"/>
      <c r="L69" s="170"/>
      <c r="M69" s="171">
        <v>0</v>
      </c>
      <c r="N69" s="303" t="str">
        <f>IF(Q69&lt;&gt;0,(IFERROR(IF($Y69&gt;50,MROUND($Y69*Q69,2.5),IF($Y69&lt;15,MROUND($Y69*Q69,0.1),MROUND($Y69*Q69,1))),)),"")</f>
        <v/>
      </c>
      <c r="O69" s="170"/>
      <c r="P69" s="170"/>
      <c r="Q69" s="171">
        <v>0</v>
      </c>
      <c r="R69" s="303" t="str">
        <f>IF(U69&lt;&gt;0,(IFERROR(IF($Y69&gt;50,MROUND($Y69*U69,2.5),IF($Y69&lt;15,MROUND($Y69*U69,0.1),MROUND($Y69*U69,1))),)),"")</f>
        <v/>
      </c>
      <c r="S69" s="170"/>
      <c r="T69" s="170"/>
      <c r="U69" s="172">
        <v>0</v>
      </c>
      <c r="V69" s="121">
        <f t="shared" si="55"/>
        <v>1305</v>
      </c>
      <c r="W69" s="60">
        <f t="shared" ref="W69:W73" si="94">IFERROR((IF(ISNUMBER(F69),F69,1)*G69*H69+IF(ISNUMBER(J69),J69,1)*K69*L69+IF(ISNUMBER(N69),N69,1)*O69*P69+IF(ISNUMBER(R69),R69,1)*S69*T69)*IF(ISNUMBER(E69),E69,1)/(G69*H69+K69*L69+O69*P69+S69*T69),0)</f>
        <v>72.5</v>
      </c>
      <c r="X69" s="61">
        <f t="shared" ref="X69:X70" si="95">ROUND(IFERROR((W69/(Y69*IF(ISNUMBER(E69),E69,1))),0),2)</f>
        <v>0.3</v>
      </c>
      <c r="Y69" s="203">
        <f t="shared" si="49"/>
        <v>241.2</v>
      </c>
      <c r="Z69" s="17">
        <f>(IF(I69&lt;30%,0,IF(I69&lt;35%,F69*G69*H69*F!$B$33,IF(I69&lt;40%,F69*G69*H69*F!$B$38,IF(I69&lt;45%,F69*G69*H69*F!$B$43,IF(I69&lt;50%,F69*G69*H69*F!$B$48,IF(I69=50%,F69*G69*H69*F!$B$50,IF(I69=51%,F69*G69*H69*F!$B$51,IF(I69=52%,F69*G69*H69*F!$B$52,IF(I69=53%,F69*G69*H69*F!$B$53,IF(I69=54%,F69*G69*H69*F!$B$54,IF(I69=55%,F69*G69*H69*F!$B$55,IF(I69=56%,F69*G69*H69*F!$B$56,IF(I69=57%,F69*G69*H69*F!$B$57,IF(I69=58%,F69*G69*H69*F!$B$58,IF(I69=59%,F69*G69*H69*F!$B$59,IF(I69=60%,F69*G69*H69*F!$B$60,IF(I69=61%,F69*G69*H69*F!$B$61,IF(I69=62%,F69*G69*H69*F!$B$62,IF(I69=63%,F69*G69*H69*F!$B$63,IF(I69=64%,F69*G69*H69*F!$B$64,IF(I69=65%,F69*G69*H69*F!$B$65,IF(I69=66%,F69*G69*H69*F!$B$66,IF(I69=67%,F69*G69*H69*F!$B$67,IF(I69=68%,F69*G69*H69*F!$B$68,IF(I69=69%,F69*G69*H69*F!$B$69,IF(I69=70%,F69*G69*H69*F!$B$70,IF(I69=71%,F69*G69*H69*F!$B$71,IF(I69=72%,F69*G69*H69*F!$B$72,IF(I69=73%,F69*G69*H69*F!$B$73,IF(I69=74%,F69*G69*H69*F!$B$74,IF(I69=75%,F69*G69*H69*F!$B$75,IF(I69=76%,F69*G69*H69*F!$B$76,IF(I69=77%,F69*G69*H69*F!$B$77,IF(I69=78%,F69*G69*H69*F!$B$78,IF(I69=79%,F69*G69*H69*F!$B$79,IF(I69=80%,F69*G69*H69*F!$B$80,IF(I69=81%,F69*G69*H69*F!$B$81,IF(I69=82%,F69*G69*H69*F!$B$82,IF(I69=83%,F69*G69*H69*F!$B$83,IF(I69=84%,F69*G69*H69*F!$B$84,IF(I69=85%,F69*G69*H69*F!$B$85,IF(I69=86%,F69*G69*H69*F!$B$86,IF(I69=87%,F69*G69*H69*F!$B$87,IF(I69=88%,F69*G69*H69*F!$B$88,IF(I69=89%,F69*G69*H69*F!$B$89,IF(I69=90%,F69*G69*H69*F!$B$90,IF(I69=91%,F69*G69*H69*F!$B$91,IF(I69=92%,F69*G69*H69*F!$B$92,IF(I69=93%,F69*G69*H69*F!$B$93,IF(I69=94%,F69*G69*H69*F!$B$94,IF(I69=95%,F69*G69*H69*F!$B$95,IF(I69=96%,F69*G69*H69*F!$B$96,IF(I69=97%,F69*G69*H69*F!$B$97,IF(I69=98%,F69*G69*H69*F!$B$98,IF(I69=99%,F69*G69*H69*F!$B$99,IF(I69&gt;99%,F69*G69*H69*F!$B$100,))))))))))))))))))))))))))))))))))))))))))))))))))))))))+IF(M69&lt;30%,0,IF(M69&lt;35%,J69*K69*L69*F!$B$33,IF(M69&lt;40%,J69*K69*L69*F!$B$38,IF(M69&lt;45%,J69*K69*L69*F!$B$43,IF(M69&lt;50%,J69*K69*L69*F!$B$48,IF(M69=50%,J69*K69*L69*F!$B$50,IF(M69=51%,J69*K69*L69*F!$B$51,IF(M69=52%,J69*K69*L69*F!$B$52,IF(M69=53%,J69*K69*L69*F!$B$53,IF(M69=54%,J69*K69*L69*F!$B$54,IF(M69=55%,J69*K69*L69*F!$B$55,IF(M69=56%,J69*K69*L69*F!$B$56,IF(M69=57%,J69*K69*L69*F!$B$57,IF(M69=58%,J69*K69*L69*F!$B$58,IF(M69=59%,J69*K69*L69*F!$B$59,IF(M69=60%,J69*K69*L69*F!$B$60,IF(M69=61%,J69*K69*L69*F!$B$61,IF(M69=62%,J69*K69*L69*F!$B$62,IF(M69=63%,J69*K69*L69*F!$B$63,IF(M69=64%,J69*K69*L69*F!$B$64,IF(M69=65%,J69*K69*L69*F!$B$65,IF(M69=66%,J69*K69*L69*F!$B$66,IF(M69=67%,J69*K69*L69*F!$B$67,IF(M69=68%,J69*K69*L69*F!$B$68,IF(M69=69%,J69*K69*L69*F!$B$69,IF(M69=70%,J69*K69*L69*F!$B$70,IF(M69=71%,J69*K69*L69*F!$B$71,IF(M69=72%,J69*K69*L69*F!$B$72,IF(M69=73%,J69*K69*L69*F!$B$73,IF(M69=74%,J69*K69*L69*F!$B$74,IF(M69=75%,J69*K69*L69*F!$B$75,IF(M69=76%,J69*K69*L69*F!$B$76,IF(M69=77%,J69*K69*L69*F!$B$77,IF(M69=78%,J69*K69*L69*F!$B$78,IF(M69=79%,J69*K69*L69*F!$B$79,IF(M69=80%,J69*K69*L69*F!$B$80,IF(M69=81%,J69*K69*L69*F!$B$81,IF(M69=82%,J69*K69*L69*F!$B$82,IF(M69=83%,J69*K69*L69*F!$B$83,IF(M69=84%,J69*K69*L69*F!$B$84,IF(M69=85%,J69*K69*L69*F!$B$85,IF(M69=86%,J69*K69*L69*F!$B$86,IF(M69=87%,J69*K69*L69*F!$B$87,IF(M69=88%,J69*K69*L69*F!$B$88,IF(M69=89%,J69*K69*L69*F!$B$89,IF(M69=90%,J69*K69*L69*F!$B$90,IF(M69=91%,J69*K69*L69*F!$B$91,IF(M69=92%,J69*K69*L69*F!$B$92,IF(M69=93%,J69*K69*L69*F!$B$93,IF(M69=94%,J69*K69*L69*F!$B$94,IF(M69=95%,J69*K69*L69*F!$B$95,IF(M69=96%,J69*K69*L69*F!$B$96,IF(M69=97%,J69*K69*L69*F!$B$97,IF(M69=98%,J69*K69*L69*F!$B$98,IF(M69=99%,J69*K69*L69*F!$B$99,IF(M69&gt;99%,J69*K69*L69*F!$B$100,))))))))))))))))))))))))))))))))))))))))))))))))))))))))+IF(Q69&lt;30%,0,IF(Q69&lt;35%,N69*O69*P69*F!$B$33,IF(Q69&lt;40%,N69*O69*P69*F!$B$38,IF(Q69&lt;45%,N69*O69*P69*F!$B$43,IF(Q69&lt;50%,N69*O69*P69*F!$B$48,IF(Q69=50%,N69*O69*P69*F!$B$50,IF(Q69=51%,N69*O69*P69*F!$B$51,IF(Q69=52%,N69*O69*P69*F!$B$52,IF(Q69=53%,N69*O69*P69*F!$B$53,IF(Q69=54%,N69*O69*P69*F!$B$54,IF(Q69=55%,N69*O69*P69*F!$B$55,IF(Q69=56%,N69*O69*P69*F!$B$56,IF(Q69=57%,N69*O69*P69*F!$B$57,IF(Q69=58%,N69*O69*P69*F!$B$58,IF(Q69=59%,N69*O69*P69*F!$B$59,IF(Q69=60%,N69*O69*P69*F!$B$60,IF(Q69=61%,N69*O69*P69*F!$B$61,IF(Q69=62%,N69*O69*P69*F!$B$62,IF(Q69=63%,N69*O69*P69*F!$B$63,IF(Q69=64%,N69*O69*P69*F!$B$64,IF(Q69=65%,N69*O69*P69*F!$B$65,IF(Q69=66%,N69*O69*P69*F!$B$66,IF(Q69=67%,N69*O69*P69*F!$B$67,IF(Q69=68%,N69*O69*P69*F!$B$68,IF(Q69=69%,N69*O69*P69*F!$B$69,IF(Q69=70%,N69*O69*P69*F!$B$70,IF(Q69=71%,N69*O69*P69*F!$B$71,IF(Q69=72%,N69*O69*P69*F!$B$72,IF(Q69=73%,N69*O69*P69*F!$B$73,IF(Q69=74%,N69*O69*P69*F!$B$74,IF(Q69=75%,N69*O69*P69*F!$B$75,IF(Q69=76%,N69*O69*P69*F!$B$76,IF(Q69=77%,N69*O69*P69*F!$B$77,IF(Q69=78%,N69*O69*P69*F!$B$78,IF(Q69=79%,N69*O69*P69*F!$B$79,IF(Q69=80%,N69*O69*P69*F!$B$80,IF(Q69=81%,N69*O69*P69*F!$B$81,IF(Q69=82%,N69*O69*P69*F!$B$82,IF(Q69=83%,N69*O69*P69*F!$B$83,IF(Q69=84%,N69*O69*P69*F!$B$84,IF(Q69=85%,N69*O69*P69*F!$B$85,IF(Q69=86%,N69*O69*P69*F!$B$86,IF(Q69=87%,N69*O69*P69*F!$B$87,IF(Q69=88%,N69*O69*P69*F!$B$88,IF(Q69=89%,N69*O69*P69*F!$B$89,IF(Q69=90%,N69*O69*P69*F!$B$90,IF(Q69=91%,N69*O69*P69*F!$B$91,IF(Q69=92%,N69*O69*P69*F!$B$92,IF(Q69=93%,N69*O69*P69*F!$B$93,IF(Q69=94%,N69*O69*P69*F!$B$94,IF(Q69=95%,N69*O69*P69*F!$B$95,IF(Q69=96%,N69*O69*P69*F!$B$96,IF(Q69=97%,N69*O69*P69*F!$B$97,IF(Q69=98%,N69*O69*P69*F!$B$98,IF(Q69=99%,N69*O69*P69*F!$B$99,IF(Q69&gt;99%,N69*O69*P69*F!$B$100,))))))))))))))))))))))))))))))))))))))))))))))))))))))))+IF(U69&lt;30%,0,IF(U69&lt;35%,R69*S69*T69*F!$B$33,IF(U69&lt;40%,R69*S69*T69*F!$B$38,IF(U69&lt;45%,R69*S69*T69*F!$B$43,IF(U69&lt;50%,R69*S69*T69*F!$B$48,IF(U69=50%,R69*S69*T69*F!$B$50,IF(U69=51%,R69*S69*T69*F!$B$51,IF(U69=52%,R69*S69*T69*F!$B$52,IF(U69=53%,R69*S69*T69*F!$B$53,IF(U69=54%,R69*S69*T69*F!$B$54,IF(U69=55%,R69*S69*T69*F!$B$55,IF(U69=56%,R69*S69*T69*F!$B$56,IF(U69=57%,R69*S69*T69*F!$B$57,IF(U69=58%,R69*S69*T69*F!$B$58,IF(U69=59%,R69*S69*T69*F!$B$59,IF(U69=60%,R69*S69*T69*F!$B$60,IF(U69=61%,R69*S69*T69*F!$B$61,IF(U69=62%,R69*S69*T69*F!$B$62,IF(U69=63%,R69*S69*T69*F!$B$63,IF(U69=64%,R69*S69*T69*F!$B$64,IF(U69=65%,R69*S69*T69*F!$B$65,IF(U69=66%,R69*S69*T69*F!$B$66,IF(U69=67%,R69*S69*T69*F!$B$67,IF(U69=68%,R69*S69*T69*F!$B$68,IF(U69=69%,R69*S69*T69*F!$B$69,IF(U69=70%,R69*S69*T69*F!$B$70,IF(U69=71%,R69*S69*T69*F!$B$71,IF(U69=72%,R69*S69*T69*F!$B$72,IF(U69=73%,R69*S69*T69*F!$B$73,IF(U69=74%,R69*S69*T69*F!$B$74,IF(U69=75%,R69*S69*T69*F!$B$75,IF(U69=76%,R69*S69*T69*F!$B$76,IF(U69=77%,R69*S69*T69*F!$B$77,IF(U69=78%,R69*S69*T69*F!$B$78,IF(U69=79%,R69*S69*T69*F!$B$79,IF(U69=80%,R69*S69*T69*F!$B$80,IF(U69=81%,R69*S69*T69*F!$B$81,IF(U69=82%,R69*S69*T69*F!$B$82,IF(U69=83%,R69*S69*T69*F!$B$83,IF(U69=84%,R69*S69*T69*F!$B$84,IF(U69=85%,R69*S69*T69*F!$B$85,IF(U69=86%,R69*S69*T69*F!$B$86,IF(U69=87%,R69*S69*T69*F!$B$87,IF(U69=88%,R69*S69*T69*F!$B$88,IF(U69=89%,R69*S69*T69*F!$B$89,IF(U69=90%,R69*S69*T69*F!$B$90,IF(U69=91%,R69*S69*T69*F!$B$91,IF(U69=92%,R69*S69*T69*F!$B$92,IF(U69=93%,R69*S69*T69*F!$B$93,IF(U69=94%,R69*S69*T69*F!$B$94,IF(U69=95%,R69*S69*T69*F!$B$95,IF(U69=96%,R69*S69*T69*F!$B$96,IF(U69=97%,R69*S69*T69*F!$B$97,IF(U69=98%,R69*S69*T69*F!$B$98,IF(U69=99%,R69*S69*T69*F!$B$99,IF(U69&gt;99%,R69*S69*T69*F!$B$100)))))))))))))))))))))))))))))))))))))))))))))))))))))))))*IF(ISNUMBER(E69),E69,1)*IF(ISNUMBER(D69),D69,1)</f>
        <v>305.37</v>
      </c>
      <c r="AA69" s="62">
        <f t="shared" si="91"/>
        <v>18</v>
      </c>
      <c r="AB69" s="63">
        <f t="shared" si="92"/>
        <v>18</v>
      </c>
      <c r="AF69" s="127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</row>
    <row r="70" spans="1:49" x14ac:dyDescent="0.25">
      <c r="A70" s="325"/>
      <c r="B70" s="165" t="str">
        <f t="shared" si="76"/>
        <v>Средняя</v>
      </c>
      <c r="C70" s="166" t="str">
        <f t="shared" si="76"/>
        <v>Присед на груди</v>
      </c>
      <c r="D70" s="167">
        <f t="shared" ref="D70" si="96">D33</f>
        <v>1.2</v>
      </c>
      <c r="E70" s="168" t="str">
        <f t="shared" si="76"/>
        <v/>
      </c>
      <c r="F70" s="304">
        <f>IF(I70&lt;&gt;0,(IFERROR(IF($Y70&gt;50,MROUND($Y70*I70,2.5),IF($Y70&lt;15,MROUND($Y70*I70,0.1),MROUND($Y70*I70,1))),)),"")</f>
        <v>105</v>
      </c>
      <c r="G70" s="173">
        <v>6</v>
      </c>
      <c r="H70" s="173">
        <v>1</v>
      </c>
      <c r="I70" s="174">
        <v>0.5</v>
      </c>
      <c r="J70" s="304">
        <f>IF(M70&lt;&gt;0,(IFERROR(IF($Y70&gt;50,MROUND($Y70*M70,2.5),IF($Y70&lt;15,MROUND($Y70*M70,0.1),MROUND($Y70*M70,1))),)),"")</f>
        <v>115</v>
      </c>
      <c r="K70" s="173">
        <v>5</v>
      </c>
      <c r="L70" s="173">
        <v>3</v>
      </c>
      <c r="M70" s="174">
        <v>0.55000000000000004</v>
      </c>
      <c r="N70" s="304">
        <f>IF(Q70&lt;&gt;0,(IFERROR(IF($Y70&gt;50,MROUND($Y70*Q70,2.5),IF($Y70&lt;15,MROUND($Y70*Q70,0.1),MROUND($Y70*Q70,1))),)),"")</f>
        <v>125</v>
      </c>
      <c r="O70" s="173">
        <v>4</v>
      </c>
      <c r="P70" s="173">
        <v>3</v>
      </c>
      <c r="Q70" s="174">
        <v>0.6</v>
      </c>
      <c r="R70" s="304" t="str">
        <f>IF(U70&lt;&gt;0,(IFERROR(IF($Y70&gt;50,MROUND($Y70*U70,2.5),IF($Y70&lt;15,MROUND($Y70*U70,0.1),MROUND($Y70*U70,1))),)),"")</f>
        <v/>
      </c>
      <c r="S70" s="173"/>
      <c r="T70" s="173"/>
      <c r="U70" s="175">
        <v>0</v>
      </c>
      <c r="V70" s="98">
        <f t="shared" si="55"/>
        <v>3855</v>
      </c>
      <c r="W70" s="67">
        <f t="shared" si="94"/>
        <v>116.81818181818181</v>
      </c>
      <c r="X70" s="68">
        <f t="shared" si="95"/>
        <v>0.56000000000000005</v>
      </c>
      <c r="Y70" s="203">
        <f t="shared" si="49"/>
        <v>209.04</v>
      </c>
      <c r="Z70" s="18">
        <f>(IF(I70&lt;30%,0,IF(I70&lt;35%,F70*G70*H70*F!$B$33,IF(I70&lt;40%,F70*G70*H70*F!$B$38,IF(I70&lt;45%,F70*G70*H70*F!$B$43,IF(I70&lt;50%,F70*G70*H70*F!$B$48,IF(I70=50%,F70*G70*H70*F!$B$50,IF(I70=51%,F70*G70*H70*F!$B$51,IF(I70=52%,F70*G70*H70*F!$B$52,IF(I70=53%,F70*G70*H70*F!$B$53,IF(I70=54%,F70*G70*H70*F!$B$54,IF(I70=55%,F70*G70*H70*F!$B$55,IF(I70=56%,F70*G70*H70*F!$B$56,IF(I70=57%,F70*G70*H70*F!$B$57,IF(I70=58%,F70*G70*H70*F!$B$58,IF(I70=59%,F70*G70*H70*F!$B$59,IF(I70=60%,F70*G70*H70*F!$B$60,IF(I70=61%,F70*G70*H70*F!$B$61,IF(I70=62%,F70*G70*H70*F!$B$62,IF(I70=63%,F70*G70*H70*F!$B$63,IF(I70=64%,F70*G70*H70*F!$B$64,IF(I70=65%,F70*G70*H70*F!$B$65,IF(I70=66%,F70*G70*H70*F!$B$66,IF(I70=67%,F70*G70*H70*F!$B$67,IF(I70=68%,F70*G70*H70*F!$B$68,IF(I70=69%,F70*G70*H70*F!$B$69,IF(I70=70%,F70*G70*H70*F!$B$70,IF(I70=71%,F70*G70*H70*F!$B$71,IF(I70=72%,F70*G70*H70*F!$B$72,IF(I70=73%,F70*G70*H70*F!$B$73,IF(I70=74%,F70*G70*H70*F!$B$74,IF(I70=75%,F70*G70*H70*F!$B$75,IF(I70=76%,F70*G70*H70*F!$B$76,IF(I70=77%,F70*G70*H70*F!$B$77,IF(I70=78%,F70*G70*H70*F!$B$78,IF(I70=79%,F70*G70*H70*F!$B$79,IF(I70=80%,F70*G70*H70*F!$B$80,IF(I70=81%,F70*G70*H70*F!$B$81,IF(I70=82%,F70*G70*H70*F!$B$82,IF(I70=83%,F70*G70*H70*F!$B$83,IF(I70=84%,F70*G70*H70*F!$B$84,IF(I70=85%,F70*G70*H70*F!$B$85,IF(I70=86%,F70*G70*H70*F!$B$86,IF(I70=87%,F70*G70*H70*F!$B$87,IF(I70=88%,F70*G70*H70*F!$B$88,IF(I70=89%,F70*G70*H70*F!$B$89,IF(I70=90%,F70*G70*H70*F!$B$90,IF(I70=91%,F70*G70*H70*F!$B$91,IF(I70=92%,F70*G70*H70*F!$B$92,IF(I70=93%,F70*G70*H70*F!$B$93,IF(I70=94%,F70*G70*H70*F!$B$94,IF(I70=95%,F70*G70*H70*F!$B$95,IF(I70=96%,F70*G70*H70*F!$B$96,IF(I70=97%,F70*G70*H70*F!$B$97,IF(I70=98%,F70*G70*H70*F!$B$98,IF(I70=99%,F70*G70*H70*F!$B$99,IF(I70&gt;99%,F70*G70*H70*F!$B$100,))))))))))))))))))))))))))))))))))))))))))))))))))))))))+IF(M70&lt;30%,0,IF(M70&lt;35%,J70*K70*L70*F!$B$33,IF(M70&lt;40%,J70*K70*L70*F!$B$38,IF(M70&lt;45%,J70*K70*L70*F!$B$43,IF(M70&lt;50%,J70*K70*L70*F!$B$48,IF(M70=50%,J70*K70*L70*F!$B$50,IF(M70=51%,J70*K70*L70*F!$B$51,IF(M70=52%,J70*K70*L70*F!$B$52,IF(M70=53%,J70*K70*L70*F!$B$53,IF(M70=54%,J70*K70*L70*F!$B$54,IF(M70=55%,J70*K70*L70*F!$B$55,IF(M70=56%,J70*K70*L70*F!$B$56,IF(M70=57%,J70*K70*L70*F!$B$57,IF(M70=58%,J70*K70*L70*F!$B$58,IF(M70=59%,J70*K70*L70*F!$B$59,IF(M70=60%,J70*K70*L70*F!$B$60,IF(M70=61%,J70*K70*L70*F!$B$61,IF(M70=62%,J70*K70*L70*F!$B$62,IF(M70=63%,J70*K70*L70*F!$B$63,IF(M70=64%,J70*K70*L70*F!$B$64,IF(M70=65%,J70*K70*L70*F!$B$65,IF(M70=66%,J70*K70*L70*F!$B$66,IF(M70=67%,J70*K70*L70*F!$B$67,IF(M70=68%,J70*K70*L70*F!$B$68,IF(M70=69%,J70*K70*L70*F!$B$69,IF(M70=70%,J70*K70*L70*F!$B$70,IF(M70=71%,J70*K70*L70*F!$B$71,IF(M70=72%,J70*K70*L70*F!$B$72,IF(M70=73%,J70*K70*L70*F!$B$73,IF(M70=74%,J70*K70*L70*F!$B$74,IF(M70=75%,J70*K70*L70*F!$B$75,IF(M70=76%,J70*K70*L70*F!$B$76,IF(M70=77%,J70*K70*L70*F!$B$77,IF(M70=78%,J70*K70*L70*F!$B$78,IF(M70=79%,J70*K70*L70*F!$B$79,IF(M70=80%,J70*K70*L70*F!$B$80,IF(M70=81%,J70*K70*L70*F!$B$81,IF(M70=82%,J70*K70*L70*F!$B$82,IF(M70=83%,J70*K70*L70*F!$B$83,IF(M70=84%,J70*K70*L70*F!$B$84,IF(M70=85%,J70*K70*L70*F!$B$85,IF(M70=86%,J70*K70*L70*F!$B$86,IF(M70=87%,J70*K70*L70*F!$B$87,IF(M70=88%,J70*K70*L70*F!$B$88,IF(M70=89%,J70*K70*L70*F!$B$89,IF(M70=90%,J70*K70*L70*F!$B$90,IF(M70=91%,J70*K70*L70*F!$B$91,IF(M70=92%,J70*K70*L70*F!$B$92,IF(M70=93%,J70*K70*L70*F!$B$93,IF(M70=94%,J70*K70*L70*F!$B$94,IF(M70=95%,J70*K70*L70*F!$B$95,IF(M70=96%,J70*K70*L70*F!$B$96,IF(M70=97%,J70*K70*L70*F!$B$97,IF(M70=98%,J70*K70*L70*F!$B$98,IF(M70=99%,J70*K70*L70*F!$B$99,IF(M70&gt;99%,J70*K70*L70*F!$B$100,))))))))))))))))))))))))))))))))))))))))))))))))))))))))+IF(Q70&lt;30%,0,IF(Q70&lt;35%,N70*O70*P70*F!$B$33,IF(Q70&lt;40%,N70*O70*P70*F!$B$38,IF(Q70&lt;45%,N70*O70*P70*F!$B$43,IF(Q70&lt;50%,N70*O70*P70*F!$B$48,IF(Q70=50%,N70*O70*P70*F!$B$50,IF(Q70=51%,N70*O70*P70*F!$B$51,IF(Q70=52%,N70*O70*P70*F!$B$52,IF(Q70=53%,N70*O70*P70*F!$B$53,IF(Q70=54%,N70*O70*P70*F!$B$54,IF(Q70=55%,N70*O70*P70*F!$B$55,IF(Q70=56%,N70*O70*P70*F!$B$56,IF(Q70=57%,N70*O70*P70*F!$B$57,IF(Q70=58%,N70*O70*P70*F!$B$58,IF(Q70=59%,N70*O70*P70*F!$B$59,IF(Q70=60%,N70*O70*P70*F!$B$60,IF(Q70=61%,N70*O70*P70*F!$B$61,IF(Q70=62%,N70*O70*P70*F!$B$62,IF(Q70=63%,N70*O70*P70*F!$B$63,IF(Q70=64%,N70*O70*P70*F!$B$64,IF(Q70=65%,N70*O70*P70*F!$B$65,IF(Q70=66%,N70*O70*P70*F!$B$66,IF(Q70=67%,N70*O70*P70*F!$B$67,IF(Q70=68%,N70*O70*P70*F!$B$68,IF(Q70=69%,N70*O70*P70*F!$B$69,IF(Q70=70%,N70*O70*P70*F!$B$70,IF(Q70=71%,N70*O70*P70*F!$B$71,IF(Q70=72%,N70*O70*P70*F!$B$72,IF(Q70=73%,N70*O70*P70*F!$B$73,IF(Q70=74%,N70*O70*P70*F!$B$74,IF(Q70=75%,N70*O70*P70*F!$B$75,IF(Q70=76%,N70*O70*P70*F!$B$76,IF(Q70=77%,N70*O70*P70*F!$B$77,IF(Q70=78%,N70*O70*P70*F!$B$78,IF(Q70=79%,N70*O70*P70*F!$B$79,IF(Q70=80%,N70*O70*P70*F!$B$80,IF(Q70=81%,N70*O70*P70*F!$B$81,IF(Q70=82%,N70*O70*P70*F!$B$82,IF(Q70=83%,N70*O70*P70*F!$B$83,IF(Q70=84%,N70*O70*P70*F!$B$84,IF(Q70=85%,N70*O70*P70*F!$B$85,IF(Q70=86%,N70*O70*P70*F!$B$86,IF(Q70=87%,N70*O70*P70*F!$B$87,IF(Q70=88%,N70*O70*P70*F!$B$88,IF(Q70=89%,N70*O70*P70*F!$B$89,IF(Q70=90%,N70*O70*P70*F!$B$90,IF(Q70=91%,N70*O70*P70*F!$B$91,IF(Q70=92%,N70*O70*P70*F!$B$92,IF(Q70=93%,N70*O70*P70*F!$B$93,IF(Q70=94%,N70*O70*P70*F!$B$94,IF(Q70=95%,N70*O70*P70*F!$B$95,IF(Q70=96%,N70*O70*P70*F!$B$96,IF(Q70=97%,N70*O70*P70*F!$B$97,IF(Q70=98%,N70*O70*P70*F!$B$98,IF(Q70=99%,N70*O70*P70*F!$B$99,IF(Q70&gt;99%,N70*O70*P70*F!$B$100,))))))))))))))))))))))))))))))))))))))))))))))))))))))))+IF(U70&lt;30%,0,IF(U70&lt;35%,R70*S70*T70*F!$B$33,IF(U70&lt;40%,R70*S70*T70*F!$B$38,IF(U70&lt;45%,R70*S70*T70*F!$B$43,IF(U70&lt;50%,R70*S70*T70*F!$B$48,IF(U70=50%,R70*S70*T70*F!$B$50,IF(U70=51%,R70*S70*T70*F!$B$51,IF(U70=52%,R70*S70*T70*F!$B$52,IF(U70=53%,R70*S70*T70*F!$B$53,IF(U70=54%,R70*S70*T70*F!$B$54,IF(U70=55%,R70*S70*T70*F!$B$55,IF(U70=56%,R70*S70*T70*F!$B$56,IF(U70=57%,R70*S70*T70*F!$B$57,IF(U70=58%,R70*S70*T70*F!$B$58,IF(U70=59%,R70*S70*T70*F!$B$59,IF(U70=60%,R70*S70*T70*F!$B$60,IF(U70=61%,R70*S70*T70*F!$B$61,IF(U70=62%,R70*S70*T70*F!$B$62,IF(U70=63%,R70*S70*T70*F!$B$63,IF(U70=64%,R70*S70*T70*F!$B$64,IF(U70=65%,R70*S70*T70*F!$B$65,IF(U70=66%,R70*S70*T70*F!$B$66,IF(U70=67%,R70*S70*T70*F!$B$67,IF(U70=68%,R70*S70*T70*F!$B$68,IF(U70=69%,R70*S70*T70*F!$B$69,IF(U70=70%,R70*S70*T70*F!$B$70,IF(U70=71%,R70*S70*T70*F!$B$71,IF(U70=72%,R70*S70*T70*F!$B$72,IF(U70=73%,R70*S70*T70*F!$B$73,IF(U70=74%,R70*S70*T70*F!$B$74,IF(U70=75%,R70*S70*T70*F!$B$75,IF(U70=76%,R70*S70*T70*F!$B$76,IF(U70=77%,R70*S70*T70*F!$B$77,IF(U70=78%,R70*S70*T70*F!$B$78,IF(U70=79%,R70*S70*T70*F!$B$79,IF(U70=80%,R70*S70*T70*F!$B$80,IF(U70=81%,R70*S70*T70*F!$B$81,IF(U70=82%,R70*S70*T70*F!$B$82,IF(U70=83%,R70*S70*T70*F!$B$83,IF(U70=84%,R70*S70*T70*F!$B$84,IF(U70=85%,R70*S70*T70*F!$B$85,IF(U70=86%,R70*S70*T70*F!$B$86,IF(U70=87%,R70*S70*T70*F!$B$87,IF(U70=88%,R70*S70*T70*F!$B$88,IF(U70=89%,R70*S70*T70*F!$B$89,IF(U70=90%,R70*S70*T70*F!$B$90,IF(U70=91%,R70*S70*T70*F!$B$91,IF(U70=92%,R70*S70*T70*F!$B$92,IF(U70=93%,R70*S70*T70*F!$B$93,IF(U70=94%,R70*S70*T70*F!$B$94,IF(U70=95%,R70*S70*T70*F!$B$95,IF(U70=96%,R70*S70*T70*F!$B$96,IF(U70=97%,R70*S70*T70*F!$B$97,IF(U70=98%,R70*S70*T70*F!$B$98,IF(U70=99%,R70*S70*T70*F!$B$99,IF(U70&gt;99%,R70*S70*T70*F!$B$100)))))))))))))))))))))))))))))))))))))))))))))))))))))))))*IF(ISNUMBER(E70),E70,1)*IF(ISNUMBER(D70),D70,1)</f>
        <v>2838.6</v>
      </c>
      <c r="AA70" s="69">
        <f t="shared" si="91"/>
        <v>33</v>
      </c>
      <c r="AB70" s="70">
        <f t="shared" si="92"/>
        <v>37.200000000000003</v>
      </c>
      <c r="AF70" s="127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</row>
    <row r="71" spans="1:49" x14ac:dyDescent="0.25">
      <c r="A71" s="325"/>
      <c r="B71" s="165" t="str">
        <f t="shared" si="76"/>
        <v>Легкая</v>
      </c>
      <c r="C71" s="166" t="str">
        <f t="shared" si="76"/>
        <v>Наклоны</v>
      </c>
      <c r="D71" s="167">
        <f t="shared" ref="D71" si="97">D34</f>
        <v>1</v>
      </c>
      <c r="E71" s="168" t="str">
        <f t="shared" si="76"/>
        <v/>
      </c>
      <c r="F71" s="305">
        <f>IF(I71&lt;&gt;0,(IFERROR(IF($Y71&gt;50,MROUND($Y71*I71,2.5),IF($Y71&lt;15,MROUND($Y71*I71,0.1),MROUND($Y71*I71,1))),)),"")</f>
        <v>42.5</v>
      </c>
      <c r="G71" s="170">
        <v>6</v>
      </c>
      <c r="H71" s="170">
        <v>5</v>
      </c>
      <c r="I71" s="171">
        <v>0.32</v>
      </c>
      <c r="J71" s="305" t="str">
        <f>IF(M71&lt;&gt;0,(IFERROR(IF($Y71&gt;50,MROUND($Y71*M71,2.5),IF($Y71&lt;15,MROUND($Y71*M71,0.1),MROUND($Y71*M71,1))),)),"")</f>
        <v/>
      </c>
      <c r="K71" s="170"/>
      <c r="L71" s="170"/>
      <c r="M71" s="171">
        <v>0</v>
      </c>
      <c r="N71" s="305" t="str">
        <f>IF(Q71&lt;&gt;0,(IFERROR(IF($Y71&gt;50,MROUND($Y71*Q71,2.5),IF($Y71&lt;15,MROUND($Y71*Q71,0.1),MROUND($Y71*Q71,1))),)),"")</f>
        <v/>
      </c>
      <c r="O71" s="170"/>
      <c r="P71" s="170"/>
      <c r="Q71" s="171">
        <v>0</v>
      </c>
      <c r="R71" s="305" t="str">
        <f>IF(U71&lt;&gt;0,(IFERROR(IF($Y71&gt;50,MROUND($Y71*U71,2.5),IF($Y71&lt;15,MROUND($Y71*U71,0.1),MROUND($Y71*U71,1))),)),"")</f>
        <v/>
      </c>
      <c r="S71" s="170"/>
      <c r="T71" s="170"/>
      <c r="U71" s="172">
        <v>0</v>
      </c>
      <c r="V71" s="121">
        <f t="shared" si="55"/>
        <v>1275</v>
      </c>
      <c r="W71" s="60">
        <f t="shared" si="94"/>
        <v>42.5</v>
      </c>
      <c r="X71" s="61">
        <f>ROUND(IFERROR((W71/(Y71*IF(ISNUMBER(E71),E71,1))),0),2)</f>
        <v>0.32</v>
      </c>
      <c r="Y71" s="203">
        <f t="shared" si="49"/>
        <v>132.66</v>
      </c>
      <c r="Z71" s="17">
        <f>(IF(I71&lt;30%,0,IF(I71&lt;35%,F71*G71*H71*F!$B$33,IF(I71&lt;40%,F71*G71*H71*F!$B$38,IF(I71&lt;45%,F71*G71*H71*F!$B$43,IF(I71&lt;50%,F71*G71*H71*F!$B$48,IF(I71=50%,F71*G71*H71*F!$B$50,IF(I71=51%,F71*G71*H71*F!$B$51,IF(I71=52%,F71*G71*H71*F!$B$52,IF(I71=53%,F71*G71*H71*F!$B$53,IF(I71=54%,F71*G71*H71*F!$B$54,IF(I71=55%,F71*G71*H71*F!$B$55,IF(I71=56%,F71*G71*H71*F!$B$56,IF(I71=57%,F71*G71*H71*F!$B$57,IF(I71=58%,F71*G71*H71*F!$B$58,IF(I71=59%,F71*G71*H71*F!$B$59,IF(I71=60%,F71*G71*H71*F!$B$60,IF(I71=61%,F71*G71*H71*F!$B$61,IF(I71=62%,F71*G71*H71*F!$B$62,IF(I71=63%,F71*G71*H71*F!$B$63,IF(I71=64%,F71*G71*H71*F!$B$64,IF(I71=65%,F71*G71*H71*F!$B$65,IF(I71=66%,F71*G71*H71*F!$B$66,IF(I71=67%,F71*G71*H71*F!$B$67,IF(I71=68%,F71*G71*H71*F!$B$68,IF(I71=69%,F71*G71*H71*F!$B$69,IF(I71=70%,F71*G71*H71*F!$B$70,IF(I71=71%,F71*G71*H71*F!$B$71,IF(I71=72%,F71*G71*H71*F!$B$72,IF(I71=73%,F71*G71*H71*F!$B$73,IF(I71=74%,F71*G71*H71*F!$B$74,IF(I71=75%,F71*G71*H71*F!$B$75,IF(I71=76%,F71*G71*H71*F!$B$76,IF(I71=77%,F71*G71*H71*F!$B$77,IF(I71=78%,F71*G71*H71*F!$B$78,IF(I71=79%,F71*G71*H71*F!$B$79,IF(I71=80%,F71*G71*H71*F!$B$80,IF(I71=81%,F71*G71*H71*F!$B$81,IF(I71=82%,F71*G71*H71*F!$B$82,IF(I71=83%,F71*G71*H71*F!$B$83,IF(I71=84%,F71*G71*H71*F!$B$84,IF(I71=85%,F71*G71*H71*F!$B$85,IF(I71=86%,F71*G71*H71*F!$B$86,IF(I71=87%,F71*G71*H71*F!$B$87,IF(I71=88%,F71*G71*H71*F!$B$88,IF(I71=89%,F71*G71*H71*F!$B$89,IF(I71=90%,F71*G71*H71*F!$B$90,IF(I71=91%,F71*G71*H71*F!$B$91,IF(I71=92%,F71*G71*H71*F!$B$92,IF(I71=93%,F71*G71*H71*F!$B$93,IF(I71=94%,F71*G71*H71*F!$B$94,IF(I71=95%,F71*G71*H71*F!$B$95,IF(I71=96%,F71*G71*H71*F!$B$96,IF(I71=97%,F71*G71*H71*F!$B$97,IF(I71=98%,F71*G71*H71*F!$B$98,IF(I71=99%,F71*G71*H71*F!$B$99,IF(I71&gt;99%,F71*G71*H71*F!$B$100,))))))))))))))))))))))))))))))))))))))))))))))))))))))))+IF(M71&lt;30%,0,IF(M71&lt;35%,J71*K71*L71*F!$B$33,IF(M71&lt;40%,J71*K71*L71*F!$B$38,IF(M71&lt;45%,J71*K71*L71*F!$B$43,IF(M71&lt;50%,J71*K71*L71*F!$B$48,IF(M71=50%,J71*K71*L71*F!$B$50,IF(M71=51%,J71*K71*L71*F!$B$51,IF(M71=52%,J71*K71*L71*F!$B$52,IF(M71=53%,J71*K71*L71*F!$B$53,IF(M71=54%,J71*K71*L71*F!$B$54,IF(M71=55%,J71*K71*L71*F!$B$55,IF(M71=56%,J71*K71*L71*F!$B$56,IF(M71=57%,J71*K71*L71*F!$B$57,IF(M71=58%,J71*K71*L71*F!$B$58,IF(M71=59%,J71*K71*L71*F!$B$59,IF(M71=60%,J71*K71*L71*F!$B$60,IF(M71=61%,J71*K71*L71*F!$B$61,IF(M71=62%,J71*K71*L71*F!$B$62,IF(M71=63%,J71*K71*L71*F!$B$63,IF(M71=64%,J71*K71*L71*F!$B$64,IF(M71=65%,J71*K71*L71*F!$B$65,IF(M71=66%,J71*K71*L71*F!$B$66,IF(M71=67%,J71*K71*L71*F!$B$67,IF(M71=68%,J71*K71*L71*F!$B$68,IF(M71=69%,J71*K71*L71*F!$B$69,IF(M71=70%,J71*K71*L71*F!$B$70,IF(M71=71%,J71*K71*L71*F!$B$71,IF(M71=72%,J71*K71*L71*F!$B$72,IF(M71=73%,J71*K71*L71*F!$B$73,IF(M71=74%,J71*K71*L71*F!$B$74,IF(M71=75%,J71*K71*L71*F!$B$75,IF(M71=76%,J71*K71*L71*F!$B$76,IF(M71=77%,J71*K71*L71*F!$B$77,IF(M71=78%,J71*K71*L71*F!$B$78,IF(M71=79%,J71*K71*L71*F!$B$79,IF(M71=80%,J71*K71*L71*F!$B$80,IF(M71=81%,J71*K71*L71*F!$B$81,IF(M71=82%,J71*K71*L71*F!$B$82,IF(M71=83%,J71*K71*L71*F!$B$83,IF(M71=84%,J71*K71*L71*F!$B$84,IF(M71=85%,J71*K71*L71*F!$B$85,IF(M71=86%,J71*K71*L71*F!$B$86,IF(M71=87%,J71*K71*L71*F!$B$87,IF(M71=88%,J71*K71*L71*F!$B$88,IF(M71=89%,J71*K71*L71*F!$B$89,IF(M71=90%,J71*K71*L71*F!$B$90,IF(M71=91%,J71*K71*L71*F!$B$91,IF(M71=92%,J71*K71*L71*F!$B$92,IF(M71=93%,J71*K71*L71*F!$B$93,IF(M71=94%,J71*K71*L71*F!$B$94,IF(M71=95%,J71*K71*L71*F!$B$95,IF(M71=96%,J71*K71*L71*F!$B$96,IF(M71=97%,J71*K71*L71*F!$B$97,IF(M71=98%,J71*K71*L71*F!$B$98,IF(M71=99%,J71*K71*L71*F!$B$99,IF(M71&gt;99%,J71*K71*L71*F!$B$100,))))))))))))))))))))))))))))))))))))))))))))))))))))))))+IF(Q71&lt;30%,0,IF(Q71&lt;35%,N71*O71*P71*F!$B$33,IF(Q71&lt;40%,N71*O71*P71*F!$B$38,IF(Q71&lt;45%,N71*O71*P71*F!$B$43,IF(Q71&lt;50%,N71*O71*P71*F!$B$48,IF(Q71=50%,N71*O71*P71*F!$B$50,IF(Q71=51%,N71*O71*P71*F!$B$51,IF(Q71=52%,N71*O71*P71*F!$B$52,IF(Q71=53%,N71*O71*P71*F!$B$53,IF(Q71=54%,N71*O71*P71*F!$B$54,IF(Q71=55%,N71*O71*P71*F!$B$55,IF(Q71=56%,N71*O71*P71*F!$B$56,IF(Q71=57%,N71*O71*P71*F!$B$57,IF(Q71=58%,N71*O71*P71*F!$B$58,IF(Q71=59%,N71*O71*P71*F!$B$59,IF(Q71=60%,N71*O71*P71*F!$B$60,IF(Q71=61%,N71*O71*P71*F!$B$61,IF(Q71=62%,N71*O71*P71*F!$B$62,IF(Q71=63%,N71*O71*P71*F!$B$63,IF(Q71=64%,N71*O71*P71*F!$B$64,IF(Q71=65%,N71*O71*P71*F!$B$65,IF(Q71=66%,N71*O71*P71*F!$B$66,IF(Q71=67%,N71*O71*P71*F!$B$67,IF(Q71=68%,N71*O71*P71*F!$B$68,IF(Q71=69%,N71*O71*P71*F!$B$69,IF(Q71=70%,N71*O71*P71*F!$B$70,IF(Q71=71%,N71*O71*P71*F!$B$71,IF(Q71=72%,N71*O71*P71*F!$B$72,IF(Q71=73%,N71*O71*P71*F!$B$73,IF(Q71=74%,N71*O71*P71*F!$B$74,IF(Q71=75%,N71*O71*P71*F!$B$75,IF(Q71=76%,N71*O71*P71*F!$B$76,IF(Q71=77%,N71*O71*P71*F!$B$77,IF(Q71=78%,N71*O71*P71*F!$B$78,IF(Q71=79%,N71*O71*P71*F!$B$79,IF(Q71=80%,N71*O71*P71*F!$B$80,IF(Q71=81%,N71*O71*P71*F!$B$81,IF(Q71=82%,N71*O71*P71*F!$B$82,IF(Q71=83%,N71*O71*P71*F!$B$83,IF(Q71=84%,N71*O71*P71*F!$B$84,IF(Q71=85%,N71*O71*P71*F!$B$85,IF(Q71=86%,N71*O71*P71*F!$B$86,IF(Q71=87%,N71*O71*P71*F!$B$87,IF(Q71=88%,N71*O71*P71*F!$B$88,IF(Q71=89%,N71*O71*P71*F!$B$89,IF(Q71=90%,N71*O71*P71*F!$B$90,IF(Q71=91%,N71*O71*P71*F!$B$91,IF(Q71=92%,N71*O71*P71*F!$B$92,IF(Q71=93%,N71*O71*P71*F!$B$93,IF(Q71=94%,N71*O71*P71*F!$B$94,IF(Q71=95%,N71*O71*P71*F!$B$95,IF(Q71=96%,N71*O71*P71*F!$B$96,IF(Q71=97%,N71*O71*P71*F!$B$97,IF(Q71=98%,N71*O71*P71*F!$B$98,IF(Q71=99%,N71*O71*P71*F!$B$99,IF(Q71&gt;99%,N71*O71*P71*F!$B$100,))))))))))))))))))))))))))))))))))))))))))))))))))))))))+IF(U71&lt;30%,0,IF(U71&lt;35%,R71*S71*T71*F!$B$33,IF(U71&lt;40%,R71*S71*T71*F!$B$38,IF(U71&lt;45%,R71*S71*T71*F!$B$43,IF(U71&lt;50%,R71*S71*T71*F!$B$48,IF(U71=50%,R71*S71*T71*F!$B$50,IF(U71=51%,R71*S71*T71*F!$B$51,IF(U71=52%,R71*S71*T71*F!$B$52,IF(U71=53%,R71*S71*T71*F!$B$53,IF(U71=54%,R71*S71*T71*F!$B$54,IF(U71=55%,R71*S71*T71*F!$B$55,IF(U71=56%,R71*S71*T71*F!$B$56,IF(U71=57%,R71*S71*T71*F!$B$57,IF(U71=58%,R71*S71*T71*F!$B$58,IF(U71=59%,R71*S71*T71*F!$B$59,IF(U71=60%,R71*S71*T71*F!$B$60,IF(U71=61%,R71*S71*T71*F!$B$61,IF(U71=62%,R71*S71*T71*F!$B$62,IF(U71=63%,R71*S71*T71*F!$B$63,IF(U71=64%,R71*S71*T71*F!$B$64,IF(U71=65%,R71*S71*T71*F!$B$65,IF(U71=66%,R71*S71*T71*F!$B$66,IF(U71=67%,R71*S71*T71*F!$B$67,IF(U71=68%,R71*S71*T71*F!$B$68,IF(U71=69%,R71*S71*T71*F!$B$69,IF(U71=70%,R71*S71*T71*F!$B$70,IF(U71=71%,R71*S71*T71*F!$B$71,IF(U71=72%,R71*S71*T71*F!$B$72,IF(U71=73%,R71*S71*T71*F!$B$73,IF(U71=74%,R71*S71*T71*F!$B$74,IF(U71=75%,R71*S71*T71*F!$B$75,IF(U71=76%,R71*S71*T71*F!$B$76,IF(U71=77%,R71*S71*T71*F!$B$77,IF(U71=78%,R71*S71*T71*F!$B$78,IF(U71=79%,R71*S71*T71*F!$B$79,IF(U71=80%,R71*S71*T71*F!$B$80,IF(U71=81%,R71*S71*T71*F!$B$81,IF(U71=82%,R71*S71*T71*F!$B$82,IF(U71=83%,R71*S71*T71*F!$B$83,IF(U71=84%,R71*S71*T71*F!$B$84,IF(U71=85%,R71*S71*T71*F!$B$85,IF(U71=86%,R71*S71*T71*F!$B$86,IF(U71=87%,R71*S71*T71*F!$B$87,IF(U71=88%,R71*S71*T71*F!$B$88,IF(U71=89%,R71*S71*T71*F!$B$89,IF(U71=90%,R71*S71*T71*F!$B$90,IF(U71=91%,R71*S71*T71*F!$B$91,IF(U71=92%,R71*S71*T71*F!$B$92,IF(U71=93%,R71*S71*T71*F!$B$93,IF(U71=94%,R71*S71*T71*F!$B$94,IF(U71=95%,R71*S71*T71*F!$B$95,IF(U71=96%,R71*S71*T71*F!$B$96,IF(U71=97%,R71*S71*T71*F!$B$97,IF(U71=98%,R71*S71*T71*F!$B$98,IF(U71=99%,R71*S71*T71*F!$B$99,IF(U71&gt;99%,R71*S71*T71*F!$B$100)))))))))))))))))))))))))))))))))))))))))))))))))))))))))*IF(ISNUMBER(E71),E71,1)*IF(ISNUMBER(D71),D71,1)</f>
        <v>229.5</v>
      </c>
      <c r="AA71" s="62">
        <f t="shared" si="91"/>
        <v>30</v>
      </c>
      <c r="AB71" s="63">
        <f t="shared" si="92"/>
        <v>15</v>
      </c>
      <c r="AF71" s="127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</row>
    <row r="72" spans="1:49" x14ac:dyDescent="0.25">
      <c r="A72" s="325"/>
      <c r="B72" s="165" t="str">
        <f t="shared" si="76"/>
        <v>Средняя</v>
      </c>
      <c r="C72" s="166" t="str">
        <f t="shared" si="76"/>
        <v>Разгибания ног</v>
      </c>
      <c r="D72" s="167">
        <f t="shared" ref="D72" si="98">D35</f>
        <v>0.4</v>
      </c>
      <c r="E72" s="168">
        <f t="shared" si="76"/>
        <v>5</v>
      </c>
      <c r="F72" s="304">
        <f>IF(I72&lt;&gt;0,(IFERROR(IF($Y72&gt;50,MROUND($Y72*I72,2.5),IF($Y72&lt;15,MROUND($Y72*I72,0.1),MROUND($Y72*I72,1))),)),"")</f>
        <v>13</v>
      </c>
      <c r="G72" s="173">
        <v>6</v>
      </c>
      <c r="H72" s="173">
        <v>1</v>
      </c>
      <c r="I72" s="174">
        <v>0.5</v>
      </c>
      <c r="J72" s="304">
        <f>IF(M72&lt;&gt;0,(IFERROR(IF($Y72&gt;50,MROUND($Y72*M72,2.5),IF($Y72&lt;15,MROUND($Y72*M72,0.1),MROUND($Y72*M72,1))),)),"")</f>
        <v>15</v>
      </c>
      <c r="K72" s="173">
        <v>6</v>
      </c>
      <c r="L72" s="173">
        <v>4</v>
      </c>
      <c r="M72" s="174">
        <v>0.6</v>
      </c>
      <c r="N72" s="304" t="str">
        <f>IF(Q72&lt;&gt;0,(IFERROR(IF($Y72&gt;50,MROUND($Y72*Q72,2.5),IF($Y72&lt;15,MROUND($Y72*Q72,0.1),MROUND($Y72*Q72,1))),)),"")</f>
        <v/>
      </c>
      <c r="O72" s="173"/>
      <c r="P72" s="173"/>
      <c r="Q72" s="174">
        <v>0</v>
      </c>
      <c r="R72" s="304" t="str">
        <f>IF(U72&lt;&gt;0,(IFERROR(IF($Y72&gt;50,MROUND($Y72*U72,2.5),IF($Y72&lt;15,MROUND($Y72*U72,0.1),MROUND($Y72*U72,1))),)),"")</f>
        <v/>
      </c>
      <c r="S72" s="173"/>
      <c r="T72" s="173"/>
      <c r="U72" s="175">
        <v>0</v>
      </c>
      <c r="V72" s="98">
        <f t="shared" si="55"/>
        <v>2190</v>
      </c>
      <c r="W72" s="67">
        <f t="shared" si="94"/>
        <v>73</v>
      </c>
      <c r="X72" s="72">
        <f t="shared" ref="X72:X73" si="99">ROUND(IFERROR((W72/(Y72*IF(ISNUMBER(E72),E72,1))),0),2)</f>
        <v>0.57999999999999996</v>
      </c>
      <c r="Y72" s="203">
        <f>IF(ISNUMBER(Y35), Y35+(Y35*$Y$38),"")</f>
        <v>25.125</v>
      </c>
      <c r="Z72" s="18">
        <f>(IF(I72&lt;30%,0,IF(I72&lt;35%,F72*G72*H72*F!$B$33,IF(I72&lt;40%,F72*G72*H72*F!$B$38,IF(I72&lt;45%,F72*G72*H72*F!$B$43,IF(I72&lt;50%,F72*G72*H72*F!$B$48,IF(I72=50%,F72*G72*H72*F!$B$50,IF(I72=51%,F72*G72*H72*F!$B$51,IF(I72=52%,F72*G72*H72*F!$B$52,IF(I72=53%,F72*G72*H72*F!$B$53,IF(I72=54%,F72*G72*H72*F!$B$54,IF(I72=55%,F72*G72*H72*F!$B$55,IF(I72=56%,F72*G72*H72*F!$B$56,IF(I72=57%,F72*G72*H72*F!$B$57,IF(I72=58%,F72*G72*H72*F!$B$58,IF(I72=59%,F72*G72*H72*F!$B$59,IF(I72=60%,F72*G72*H72*F!$B$60,IF(I72=61%,F72*G72*H72*F!$B$61,IF(I72=62%,F72*G72*H72*F!$B$62,IF(I72=63%,F72*G72*H72*F!$B$63,IF(I72=64%,F72*G72*H72*F!$B$64,IF(I72=65%,F72*G72*H72*F!$B$65,IF(I72=66%,F72*G72*H72*F!$B$66,IF(I72=67%,F72*G72*H72*F!$B$67,IF(I72=68%,F72*G72*H72*F!$B$68,IF(I72=69%,F72*G72*H72*F!$B$69,IF(I72=70%,F72*G72*H72*F!$B$70,IF(I72=71%,F72*G72*H72*F!$B$71,IF(I72=72%,F72*G72*H72*F!$B$72,IF(I72=73%,F72*G72*H72*F!$B$73,IF(I72=74%,F72*G72*H72*F!$B$74,IF(I72=75%,F72*G72*H72*F!$B$75,IF(I72=76%,F72*G72*H72*F!$B$76,IF(I72=77%,F72*G72*H72*F!$B$77,IF(I72=78%,F72*G72*H72*F!$B$78,IF(I72=79%,F72*G72*H72*F!$B$79,IF(I72=80%,F72*G72*H72*F!$B$80,IF(I72=81%,F72*G72*H72*F!$B$81,IF(I72=82%,F72*G72*H72*F!$B$82,IF(I72=83%,F72*G72*H72*F!$B$83,IF(I72=84%,F72*G72*H72*F!$B$84,IF(I72=85%,F72*G72*H72*F!$B$85,IF(I72=86%,F72*G72*H72*F!$B$86,IF(I72=87%,F72*G72*H72*F!$B$87,IF(I72=88%,F72*G72*H72*F!$B$88,IF(I72=89%,F72*G72*H72*F!$B$89,IF(I72=90%,F72*G72*H72*F!$B$90,IF(I72=91%,F72*G72*H72*F!$B$91,IF(I72=92%,F72*G72*H72*F!$B$92,IF(I72=93%,F72*G72*H72*F!$B$93,IF(I72=94%,F72*G72*H72*F!$B$94,IF(I72=95%,F72*G72*H72*F!$B$95,IF(I72=96%,F72*G72*H72*F!$B$96,IF(I72=97%,F72*G72*H72*F!$B$97,IF(I72=98%,F72*G72*H72*F!$B$98,IF(I72=99%,F72*G72*H72*F!$B$99,IF(I72&gt;99%,F72*G72*H72*F!$B$100,))))))))))))))))))))))))))))))))))))))))))))))))))))))))+IF(M72&lt;30%,0,IF(M72&lt;35%,J72*K72*L72*F!$B$33,IF(M72&lt;40%,J72*K72*L72*F!$B$38,IF(M72&lt;45%,J72*K72*L72*F!$B$43,IF(M72&lt;50%,J72*K72*L72*F!$B$48,IF(M72=50%,J72*K72*L72*F!$B$50,IF(M72=51%,J72*K72*L72*F!$B$51,IF(M72=52%,J72*K72*L72*F!$B$52,IF(M72=53%,J72*K72*L72*F!$B$53,IF(M72=54%,J72*K72*L72*F!$B$54,IF(M72=55%,J72*K72*L72*F!$B$55,IF(M72=56%,J72*K72*L72*F!$B$56,IF(M72=57%,J72*K72*L72*F!$B$57,IF(M72=58%,J72*K72*L72*F!$B$58,IF(M72=59%,J72*K72*L72*F!$B$59,IF(M72=60%,J72*K72*L72*F!$B$60,IF(M72=61%,J72*K72*L72*F!$B$61,IF(M72=62%,J72*K72*L72*F!$B$62,IF(M72=63%,J72*K72*L72*F!$B$63,IF(M72=64%,J72*K72*L72*F!$B$64,IF(M72=65%,J72*K72*L72*F!$B$65,IF(M72=66%,J72*K72*L72*F!$B$66,IF(M72=67%,J72*K72*L72*F!$B$67,IF(M72=68%,J72*K72*L72*F!$B$68,IF(M72=69%,J72*K72*L72*F!$B$69,IF(M72=70%,J72*K72*L72*F!$B$70,IF(M72=71%,J72*K72*L72*F!$B$71,IF(M72=72%,J72*K72*L72*F!$B$72,IF(M72=73%,J72*K72*L72*F!$B$73,IF(M72=74%,J72*K72*L72*F!$B$74,IF(M72=75%,J72*K72*L72*F!$B$75,IF(M72=76%,J72*K72*L72*F!$B$76,IF(M72=77%,J72*K72*L72*F!$B$77,IF(M72=78%,J72*K72*L72*F!$B$78,IF(M72=79%,J72*K72*L72*F!$B$79,IF(M72=80%,J72*K72*L72*F!$B$80,IF(M72=81%,J72*K72*L72*F!$B$81,IF(M72=82%,J72*K72*L72*F!$B$82,IF(M72=83%,J72*K72*L72*F!$B$83,IF(M72=84%,J72*K72*L72*F!$B$84,IF(M72=85%,J72*K72*L72*F!$B$85,IF(M72=86%,J72*K72*L72*F!$B$86,IF(M72=87%,J72*K72*L72*F!$B$87,IF(M72=88%,J72*K72*L72*F!$B$88,IF(M72=89%,J72*K72*L72*F!$B$89,IF(M72=90%,J72*K72*L72*F!$B$90,IF(M72=91%,J72*K72*L72*F!$B$91,IF(M72=92%,J72*K72*L72*F!$B$92,IF(M72=93%,J72*K72*L72*F!$B$93,IF(M72=94%,J72*K72*L72*F!$B$94,IF(M72=95%,J72*K72*L72*F!$B$95,IF(M72=96%,J72*K72*L72*F!$B$96,IF(M72=97%,J72*K72*L72*F!$B$97,IF(M72=98%,J72*K72*L72*F!$B$98,IF(M72=99%,J72*K72*L72*F!$B$99,IF(M72&gt;99%,J72*K72*L72*F!$B$100,))))))))))))))))))))))))))))))))))))))))))))))))))))))))+IF(Q72&lt;30%,0,IF(Q72&lt;35%,N72*O72*P72*F!$B$33,IF(Q72&lt;40%,N72*O72*P72*F!$B$38,IF(Q72&lt;45%,N72*O72*P72*F!$B$43,IF(Q72&lt;50%,N72*O72*P72*F!$B$48,IF(Q72=50%,N72*O72*P72*F!$B$50,IF(Q72=51%,N72*O72*P72*F!$B$51,IF(Q72=52%,N72*O72*P72*F!$B$52,IF(Q72=53%,N72*O72*P72*F!$B$53,IF(Q72=54%,N72*O72*P72*F!$B$54,IF(Q72=55%,N72*O72*P72*F!$B$55,IF(Q72=56%,N72*O72*P72*F!$B$56,IF(Q72=57%,N72*O72*P72*F!$B$57,IF(Q72=58%,N72*O72*P72*F!$B$58,IF(Q72=59%,N72*O72*P72*F!$B$59,IF(Q72=60%,N72*O72*P72*F!$B$60,IF(Q72=61%,N72*O72*P72*F!$B$61,IF(Q72=62%,N72*O72*P72*F!$B$62,IF(Q72=63%,N72*O72*P72*F!$B$63,IF(Q72=64%,N72*O72*P72*F!$B$64,IF(Q72=65%,N72*O72*P72*F!$B$65,IF(Q72=66%,N72*O72*P72*F!$B$66,IF(Q72=67%,N72*O72*P72*F!$B$67,IF(Q72=68%,N72*O72*P72*F!$B$68,IF(Q72=69%,N72*O72*P72*F!$B$69,IF(Q72=70%,N72*O72*P72*F!$B$70,IF(Q72=71%,N72*O72*P72*F!$B$71,IF(Q72=72%,N72*O72*P72*F!$B$72,IF(Q72=73%,N72*O72*P72*F!$B$73,IF(Q72=74%,N72*O72*P72*F!$B$74,IF(Q72=75%,N72*O72*P72*F!$B$75,IF(Q72=76%,N72*O72*P72*F!$B$76,IF(Q72=77%,N72*O72*P72*F!$B$77,IF(Q72=78%,N72*O72*P72*F!$B$78,IF(Q72=79%,N72*O72*P72*F!$B$79,IF(Q72=80%,N72*O72*P72*F!$B$80,IF(Q72=81%,N72*O72*P72*F!$B$81,IF(Q72=82%,N72*O72*P72*F!$B$82,IF(Q72=83%,N72*O72*P72*F!$B$83,IF(Q72=84%,N72*O72*P72*F!$B$84,IF(Q72=85%,N72*O72*P72*F!$B$85,IF(Q72=86%,N72*O72*P72*F!$B$86,IF(Q72=87%,N72*O72*P72*F!$B$87,IF(Q72=88%,N72*O72*P72*F!$B$88,IF(Q72=89%,N72*O72*P72*F!$B$89,IF(Q72=90%,N72*O72*P72*F!$B$90,IF(Q72=91%,N72*O72*P72*F!$B$91,IF(Q72=92%,N72*O72*P72*F!$B$92,IF(Q72=93%,N72*O72*P72*F!$B$93,IF(Q72=94%,N72*O72*P72*F!$B$94,IF(Q72=95%,N72*O72*P72*F!$B$95,IF(Q72=96%,N72*O72*P72*F!$B$96,IF(Q72=97%,N72*O72*P72*F!$B$97,IF(Q72=98%,N72*O72*P72*F!$B$98,IF(Q72=99%,N72*O72*P72*F!$B$99,IF(Q72&gt;99%,N72*O72*P72*F!$B$100,))))))))))))))))))))))))))))))))))))))))))))))))))))))))+IF(U72&lt;30%,0,IF(U72&lt;35%,R72*S72*T72*F!$B$33,IF(U72&lt;40%,R72*S72*T72*F!$B$38,IF(U72&lt;45%,R72*S72*T72*F!$B$43,IF(U72&lt;50%,R72*S72*T72*F!$B$48,IF(U72=50%,R72*S72*T72*F!$B$50,IF(U72=51%,R72*S72*T72*F!$B$51,IF(U72=52%,R72*S72*T72*F!$B$52,IF(U72=53%,R72*S72*T72*F!$B$53,IF(U72=54%,R72*S72*T72*F!$B$54,IF(U72=55%,R72*S72*T72*F!$B$55,IF(U72=56%,R72*S72*T72*F!$B$56,IF(U72=57%,R72*S72*T72*F!$B$57,IF(U72=58%,R72*S72*T72*F!$B$58,IF(U72=59%,R72*S72*T72*F!$B$59,IF(U72=60%,R72*S72*T72*F!$B$60,IF(U72=61%,R72*S72*T72*F!$B$61,IF(U72=62%,R72*S72*T72*F!$B$62,IF(U72=63%,R72*S72*T72*F!$B$63,IF(U72=64%,R72*S72*T72*F!$B$64,IF(U72=65%,R72*S72*T72*F!$B$65,IF(U72=66%,R72*S72*T72*F!$B$66,IF(U72=67%,R72*S72*T72*F!$B$67,IF(U72=68%,R72*S72*T72*F!$B$68,IF(U72=69%,R72*S72*T72*F!$B$69,IF(U72=70%,R72*S72*T72*F!$B$70,IF(U72=71%,R72*S72*T72*F!$B$71,IF(U72=72%,R72*S72*T72*F!$B$72,IF(U72=73%,R72*S72*T72*F!$B$73,IF(U72=74%,R72*S72*T72*F!$B$74,IF(U72=75%,R72*S72*T72*F!$B$75,IF(U72=76%,R72*S72*T72*F!$B$76,IF(U72=77%,R72*S72*T72*F!$B$77,IF(U72=78%,R72*S72*T72*F!$B$78,IF(U72=79%,R72*S72*T72*F!$B$79,IF(U72=80%,R72*S72*T72*F!$B$80,IF(U72=81%,R72*S72*T72*F!$B$81,IF(U72=82%,R72*S72*T72*F!$B$82,IF(U72=83%,R72*S72*T72*F!$B$83,IF(U72=84%,R72*S72*T72*F!$B$84,IF(U72=85%,R72*S72*T72*F!$B$85,IF(U72=86%,R72*S72*T72*F!$B$86,IF(U72=87%,R72*S72*T72*F!$B$87,IF(U72=88%,R72*S72*T72*F!$B$88,IF(U72=89%,R72*S72*T72*F!$B$89,IF(U72=90%,R72*S72*T72*F!$B$90,IF(U72=91%,R72*S72*T72*F!$B$91,IF(U72=92%,R72*S72*T72*F!$B$92,IF(U72=93%,R72*S72*T72*F!$B$93,IF(U72=94%,R72*S72*T72*F!$B$94,IF(U72=95%,R72*S72*T72*F!$B$95,IF(U72=96%,R72*S72*T72*F!$B$96,IF(U72=97%,R72*S72*T72*F!$B$97,IF(U72=98%,R72*S72*T72*F!$B$98,IF(U72=99%,R72*S72*T72*F!$B$99,IF(U72&gt;99%,R72*S72*T72*F!$B$100)))))))))))))))))))))))))))))))))))))))))))))))))))))))))*IF(ISNUMBER(E72),E72,1)*IF(ISNUMBER(D72),D72,1)</f>
        <v>582</v>
      </c>
      <c r="AA72" s="69">
        <f t="shared" si="91"/>
        <v>30</v>
      </c>
      <c r="AB72" s="70">
        <f t="shared" si="92"/>
        <v>6.6000000000000005</v>
      </c>
      <c r="AF72" s="127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</row>
    <row r="73" spans="1:49" x14ac:dyDescent="0.25">
      <c r="A73" s="325"/>
      <c r="B73" s="165" t="str">
        <f t="shared" ref="B73:E74" si="100">IF(B36="","",B36)</f>
        <v/>
      </c>
      <c r="C73" s="166" t="str">
        <f t="shared" si="100"/>
        <v/>
      </c>
      <c r="D73" s="167">
        <f t="shared" ref="D73" si="101">D36</f>
        <v>0</v>
      </c>
      <c r="E73" s="168" t="str">
        <f t="shared" si="100"/>
        <v/>
      </c>
      <c r="F73" s="303"/>
      <c r="G73" s="170"/>
      <c r="H73" s="170"/>
      <c r="I73" s="171">
        <f t="shared" si="66"/>
        <v>0</v>
      </c>
      <c r="J73" s="169"/>
      <c r="K73" s="170"/>
      <c r="L73" s="170"/>
      <c r="M73" s="171">
        <f t="shared" si="67"/>
        <v>0</v>
      </c>
      <c r="N73" s="169"/>
      <c r="O73" s="170"/>
      <c r="P73" s="170"/>
      <c r="Q73" s="171">
        <f t="shared" si="68"/>
        <v>0</v>
      </c>
      <c r="R73" s="169"/>
      <c r="S73" s="170"/>
      <c r="T73" s="170"/>
      <c r="U73" s="171">
        <f t="shared" si="69"/>
        <v>0</v>
      </c>
      <c r="V73" s="121">
        <f t="shared" si="55"/>
        <v>0</v>
      </c>
      <c r="W73" s="60">
        <f t="shared" si="94"/>
        <v>0</v>
      </c>
      <c r="X73" s="61">
        <f t="shared" si="99"/>
        <v>0</v>
      </c>
      <c r="Y73" s="203" t="str">
        <f t="shared" si="49"/>
        <v/>
      </c>
      <c r="Z73" s="17">
        <f>(IF(I73&lt;30%,0,IF(I73&lt;35%,F73*G73*H73*F!$B$33,IF(I73&lt;40%,F73*G73*H73*F!$B$38,IF(I73&lt;45%,F73*G73*H73*F!$B$43,IF(I73&lt;50%,F73*G73*H73*F!$B$48,IF(I73=50%,F73*G73*H73*F!$B$50,IF(I73=51%,F73*G73*H73*F!$B$51,IF(I73=52%,F73*G73*H73*F!$B$52,IF(I73=53%,F73*G73*H73*F!$B$53,IF(I73=54%,F73*G73*H73*F!$B$54,IF(I73=55%,F73*G73*H73*F!$B$55,IF(I73=56%,F73*G73*H73*F!$B$56,IF(I73=57%,F73*G73*H73*F!$B$57,IF(I73=58%,F73*G73*H73*F!$B$58,IF(I73=59%,F73*G73*H73*F!$B$59,IF(I73=60%,F73*G73*H73*F!$B$60,IF(I73=61%,F73*G73*H73*F!$B$61,IF(I73=62%,F73*G73*H73*F!$B$62,IF(I73=63%,F73*G73*H73*F!$B$63,IF(I73=64%,F73*G73*H73*F!$B$64,IF(I73=65%,F73*G73*H73*F!$B$65,IF(I73=66%,F73*G73*H73*F!$B$66,IF(I73=67%,F73*G73*H73*F!$B$67,IF(I73=68%,F73*G73*H73*F!$B$68,IF(I73=69%,F73*G73*H73*F!$B$69,IF(I73=70%,F73*G73*H73*F!$B$70,IF(I73=71%,F73*G73*H73*F!$B$71,IF(I73=72%,F73*G73*H73*F!$B$72,IF(I73=73%,F73*G73*H73*F!$B$73,IF(I73=74%,F73*G73*H73*F!$B$74,IF(I73=75%,F73*G73*H73*F!$B$75,IF(I73=76%,F73*G73*H73*F!$B$76,IF(I73=77%,F73*G73*H73*F!$B$77,IF(I73=78%,F73*G73*H73*F!$B$78,IF(I73=79%,F73*G73*H73*F!$B$79,IF(I73=80%,F73*G73*H73*F!$B$80,IF(I73=81%,F73*G73*H73*F!$B$81,IF(I73=82%,F73*G73*H73*F!$B$82,IF(I73=83%,F73*G73*H73*F!$B$83,IF(I73=84%,F73*G73*H73*F!$B$84,IF(I73=85%,F73*G73*H73*F!$B$85,IF(I73=86%,F73*G73*H73*F!$B$86,IF(I73=87%,F73*G73*H73*F!$B$87,IF(I73=88%,F73*G73*H73*F!$B$88,IF(I73=89%,F73*G73*H73*F!$B$89,IF(I73=90%,F73*G73*H73*F!$B$90,IF(I73=91%,F73*G73*H73*F!$B$91,IF(I73=92%,F73*G73*H73*F!$B$92,IF(I73=93%,F73*G73*H73*F!$B$93,IF(I73=94%,F73*G73*H73*F!$B$94,IF(I73=95%,F73*G73*H73*F!$B$95,IF(I73=96%,F73*G73*H73*F!$B$96,IF(I73=97%,F73*G73*H73*F!$B$97,IF(I73=98%,F73*G73*H73*F!$B$98,IF(I73=99%,F73*G73*H73*F!$B$99,IF(I73&gt;99%,F73*G73*H73*F!$B$100,))))))))))))))))))))))))))))))))))))))))))))))))))))))))+IF(M73&lt;30%,0,IF(M73&lt;35%,J73*K73*L73*F!$B$33,IF(M73&lt;40%,J73*K73*L73*F!$B$38,IF(M73&lt;45%,J73*K73*L73*F!$B$43,IF(M73&lt;50%,J73*K73*L73*F!$B$48,IF(M73=50%,J73*K73*L73*F!$B$50,IF(M73=51%,J73*K73*L73*F!$B$51,IF(M73=52%,J73*K73*L73*F!$B$52,IF(M73=53%,J73*K73*L73*F!$B$53,IF(M73=54%,J73*K73*L73*F!$B$54,IF(M73=55%,J73*K73*L73*F!$B$55,IF(M73=56%,J73*K73*L73*F!$B$56,IF(M73=57%,J73*K73*L73*F!$B$57,IF(M73=58%,J73*K73*L73*F!$B$58,IF(M73=59%,J73*K73*L73*F!$B$59,IF(M73=60%,J73*K73*L73*F!$B$60,IF(M73=61%,J73*K73*L73*F!$B$61,IF(M73=62%,J73*K73*L73*F!$B$62,IF(M73=63%,J73*K73*L73*F!$B$63,IF(M73=64%,J73*K73*L73*F!$B$64,IF(M73=65%,J73*K73*L73*F!$B$65,IF(M73=66%,J73*K73*L73*F!$B$66,IF(M73=67%,J73*K73*L73*F!$B$67,IF(M73=68%,J73*K73*L73*F!$B$68,IF(M73=69%,J73*K73*L73*F!$B$69,IF(M73=70%,J73*K73*L73*F!$B$70,IF(M73=71%,J73*K73*L73*F!$B$71,IF(M73=72%,J73*K73*L73*F!$B$72,IF(M73=73%,J73*K73*L73*F!$B$73,IF(M73=74%,J73*K73*L73*F!$B$74,IF(M73=75%,J73*K73*L73*F!$B$75,IF(M73=76%,J73*K73*L73*F!$B$76,IF(M73=77%,J73*K73*L73*F!$B$77,IF(M73=78%,J73*K73*L73*F!$B$78,IF(M73=79%,J73*K73*L73*F!$B$79,IF(M73=80%,J73*K73*L73*F!$B$80,IF(M73=81%,J73*K73*L73*F!$B$81,IF(M73=82%,J73*K73*L73*F!$B$82,IF(M73=83%,J73*K73*L73*F!$B$83,IF(M73=84%,J73*K73*L73*F!$B$84,IF(M73=85%,J73*K73*L73*F!$B$85,IF(M73=86%,J73*K73*L73*F!$B$86,IF(M73=87%,J73*K73*L73*F!$B$87,IF(M73=88%,J73*K73*L73*F!$B$88,IF(M73=89%,J73*K73*L73*F!$B$89,IF(M73=90%,J73*K73*L73*F!$B$90,IF(M73=91%,J73*K73*L73*F!$B$91,IF(M73=92%,J73*K73*L73*F!$B$92,IF(M73=93%,J73*K73*L73*F!$B$93,IF(M73=94%,J73*K73*L73*F!$B$94,IF(M73=95%,J73*K73*L73*F!$B$95,IF(M73=96%,J73*K73*L73*F!$B$96,IF(M73=97%,J73*K73*L73*F!$B$97,IF(M73=98%,J73*K73*L73*F!$B$98,IF(M73=99%,J73*K73*L73*F!$B$99,IF(M73&gt;99%,J73*K73*L73*F!$B$100,))))))))))))))))))))))))))))))))))))))))))))))))))))))))+IF(Q73&lt;30%,0,IF(Q73&lt;35%,N73*O73*P73*F!$B$33,IF(Q73&lt;40%,N73*O73*P73*F!$B$38,IF(Q73&lt;45%,N73*O73*P73*F!$B$43,IF(Q73&lt;50%,N73*O73*P73*F!$B$48,IF(Q73=50%,N73*O73*P73*F!$B$50,IF(Q73=51%,N73*O73*P73*F!$B$51,IF(Q73=52%,N73*O73*P73*F!$B$52,IF(Q73=53%,N73*O73*P73*F!$B$53,IF(Q73=54%,N73*O73*P73*F!$B$54,IF(Q73=55%,N73*O73*P73*F!$B$55,IF(Q73=56%,N73*O73*P73*F!$B$56,IF(Q73=57%,N73*O73*P73*F!$B$57,IF(Q73=58%,N73*O73*P73*F!$B$58,IF(Q73=59%,N73*O73*P73*F!$B$59,IF(Q73=60%,N73*O73*P73*F!$B$60,IF(Q73=61%,N73*O73*P73*F!$B$61,IF(Q73=62%,N73*O73*P73*F!$B$62,IF(Q73=63%,N73*O73*P73*F!$B$63,IF(Q73=64%,N73*O73*P73*F!$B$64,IF(Q73=65%,N73*O73*P73*F!$B$65,IF(Q73=66%,N73*O73*P73*F!$B$66,IF(Q73=67%,N73*O73*P73*F!$B$67,IF(Q73=68%,N73*O73*P73*F!$B$68,IF(Q73=69%,N73*O73*P73*F!$B$69,IF(Q73=70%,N73*O73*P73*F!$B$70,IF(Q73=71%,N73*O73*P73*F!$B$71,IF(Q73=72%,N73*O73*P73*F!$B$72,IF(Q73=73%,N73*O73*P73*F!$B$73,IF(Q73=74%,N73*O73*P73*F!$B$74,IF(Q73=75%,N73*O73*P73*F!$B$75,IF(Q73=76%,N73*O73*P73*F!$B$76,IF(Q73=77%,N73*O73*P73*F!$B$77,IF(Q73=78%,N73*O73*P73*F!$B$78,IF(Q73=79%,N73*O73*P73*F!$B$79,IF(Q73=80%,N73*O73*P73*F!$B$80,IF(Q73=81%,N73*O73*P73*F!$B$81,IF(Q73=82%,N73*O73*P73*F!$B$82,IF(Q73=83%,N73*O73*P73*F!$B$83,IF(Q73=84%,N73*O73*P73*F!$B$84,IF(Q73=85%,N73*O73*P73*F!$B$85,IF(Q73=86%,N73*O73*P73*F!$B$86,IF(Q73=87%,N73*O73*P73*F!$B$87,IF(Q73=88%,N73*O73*P73*F!$B$88,IF(Q73=89%,N73*O73*P73*F!$B$89,IF(Q73=90%,N73*O73*P73*F!$B$90,IF(Q73=91%,N73*O73*P73*F!$B$91,IF(Q73=92%,N73*O73*P73*F!$B$92,IF(Q73=93%,N73*O73*P73*F!$B$93,IF(Q73=94%,N73*O73*P73*F!$B$94,IF(Q73=95%,N73*O73*P73*F!$B$95,IF(Q73=96%,N73*O73*P73*F!$B$96,IF(Q73=97%,N73*O73*P73*F!$B$97,IF(Q73=98%,N73*O73*P73*F!$B$98,IF(Q73=99%,N73*O73*P73*F!$B$99,IF(Q73&gt;99%,N73*O73*P73*F!$B$100,))))))))))))))))))))))))))))))))))))))))))))))))))))))))+IF(U73&lt;30%,0,IF(U73&lt;35%,R73*S73*T73*F!$B$33,IF(U73&lt;40%,R73*S73*T73*F!$B$38,IF(U73&lt;45%,R73*S73*T73*F!$B$43,IF(U73&lt;50%,R73*S73*T73*F!$B$48,IF(U73=50%,R73*S73*T73*F!$B$50,IF(U73=51%,R73*S73*T73*F!$B$51,IF(U73=52%,R73*S73*T73*F!$B$52,IF(U73=53%,R73*S73*T73*F!$B$53,IF(U73=54%,R73*S73*T73*F!$B$54,IF(U73=55%,R73*S73*T73*F!$B$55,IF(U73=56%,R73*S73*T73*F!$B$56,IF(U73=57%,R73*S73*T73*F!$B$57,IF(U73=58%,R73*S73*T73*F!$B$58,IF(U73=59%,R73*S73*T73*F!$B$59,IF(U73=60%,R73*S73*T73*F!$B$60,IF(U73=61%,R73*S73*T73*F!$B$61,IF(U73=62%,R73*S73*T73*F!$B$62,IF(U73=63%,R73*S73*T73*F!$B$63,IF(U73=64%,R73*S73*T73*F!$B$64,IF(U73=65%,R73*S73*T73*F!$B$65,IF(U73=66%,R73*S73*T73*F!$B$66,IF(U73=67%,R73*S73*T73*F!$B$67,IF(U73=68%,R73*S73*T73*F!$B$68,IF(U73=69%,R73*S73*T73*F!$B$69,IF(U73=70%,R73*S73*T73*F!$B$70,IF(U73=71%,R73*S73*T73*F!$B$71,IF(U73=72%,R73*S73*T73*F!$B$72,IF(U73=73%,R73*S73*T73*F!$B$73,IF(U73=74%,R73*S73*T73*F!$B$74,IF(U73=75%,R73*S73*T73*F!$B$75,IF(U73=76%,R73*S73*T73*F!$B$76,IF(U73=77%,R73*S73*T73*F!$B$77,IF(U73=78%,R73*S73*T73*F!$B$78,IF(U73=79%,R73*S73*T73*F!$B$79,IF(U73=80%,R73*S73*T73*F!$B$80,IF(U73=81%,R73*S73*T73*F!$B$81,IF(U73=82%,R73*S73*T73*F!$B$82,IF(U73=83%,R73*S73*T73*F!$B$83,IF(U73=84%,R73*S73*T73*F!$B$84,IF(U73=85%,R73*S73*T73*F!$B$85,IF(U73=86%,R73*S73*T73*F!$B$86,IF(U73=87%,R73*S73*T73*F!$B$87,IF(U73=88%,R73*S73*T73*F!$B$88,IF(U73=89%,R73*S73*T73*F!$B$89,IF(U73=90%,R73*S73*T73*F!$B$90,IF(U73=91%,R73*S73*T73*F!$B$91,IF(U73=92%,R73*S73*T73*F!$B$92,IF(U73=93%,R73*S73*T73*F!$B$93,IF(U73=94%,R73*S73*T73*F!$B$94,IF(U73=95%,R73*S73*T73*F!$B$95,IF(U73=96%,R73*S73*T73*F!$B$96,IF(U73=97%,R73*S73*T73*F!$B$97,IF(U73=98%,R73*S73*T73*F!$B$98,IF(U73=99%,R73*S73*T73*F!$B$99,IF(U73&gt;99%,R73*S73*T73*F!$B$100)))))))))))))))))))))))))))))))))))))))))))))))))))))))))*IF(ISNUMBER(E73),E73,1)*IF(ISNUMBER(D73),D73,1)</f>
        <v>0</v>
      </c>
      <c r="AA73" s="62">
        <f t="shared" si="91"/>
        <v>0</v>
      </c>
      <c r="AB73" s="63">
        <f t="shared" si="92"/>
        <v>0</v>
      </c>
      <c r="AF73" s="127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</row>
    <row r="74" spans="1:49" ht="15.75" thickBot="1" x14ac:dyDescent="0.3">
      <c r="A74" s="326"/>
      <c r="B74" s="216" t="str">
        <f t="shared" si="100"/>
        <v/>
      </c>
      <c r="C74" s="231" t="str">
        <f t="shared" si="100"/>
        <v/>
      </c>
      <c r="D74" s="299">
        <f>ROUND(IFERROR((D68*(G68*H68+K68*L68+O68*P68+S68*T68)+D69*(G69*H69+K69*L69+O69*P69+S69*T69)+D70*(G70*H70+K70*L70+O70*P70+S70*T70)+D71*(G71*H71+K71*L71+O71*P71+S71*T71)+D72*(G72*H72+K72*L72+O72*P72+S72*T72)+D73*(G73*H73+K73*L73+O73*P73+S73*T73))/((G68*H68+K68*L68+O68*P68+S68*T68)+(G69*H69+K69*L69+O69*P69+S69*T69)+(G70*H70+K70*L70+O70*P70+S70*T70)+(G71*H71+K71*L71+O71*P71+S71*T71)+(G72*H72+K72*L72+O72*P72+S72*T72)+(G73*H73+K73*L73+O73*P73+S73*T73)),0),2)</f>
        <v>1</v>
      </c>
      <c r="E74" s="220" t="str">
        <f t="shared" si="100"/>
        <v/>
      </c>
      <c r="F74" s="306" t="s">
        <v>67</v>
      </c>
      <c r="G74" s="316">
        <f>V40+V41+V43+V56+V68+V70+V72</f>
        <v>19357.5</v>
      </c>
      <c r="H74" s="316">
        <f>AA40+AA41+AA43+AA56+AA68+AA70+AA72</f>
        <v>207</v>
      </c>
      <c r="I74" s="317">
        <f>Z40+Z41+Z43+Z56+Z68+Z70+Z72</f>
        <v>10039.17</v>
      </c>
      <c r="J74" s="306" t="s">
        <v>99</v>
      </c>
      <c r="K74" s="316">
        <f>V47+V48+V49+V50+V61+V62+V63+V64</f>
        <v>14625</v>
      </c>
      <c r="L74" s="227">
        <f>AA47+AA48+AA49+AA50+AA61+AA62+AA63+AA64</f>
        <v>185</v>
      </c>
      <c r="M74" s="317">
        <f>Z47+Z48+Z49+Z50+Z61+Z62+Z63+Z64</f>
        <v>10048.34</v>
      </c>
      <c r="N74" s="306" t="s">
        <v>100</v>
      </c>
      <c r="O74" s="316">
        <f>V42+V54+V55+V57+V58+V69+V71</f>
        <v>15220</v>
      </c>
      <c r="P74" s="227">
        <f>AA42+AA54+AA55+AA57+AA58+AA69+AA71</f>
        <v>208</v>
      </c>
      <c r="Q74" s="317">
        <f>Z42+Z54+Z55+Z57+Z58+Z69+Z71</f>
        <v>9321.380000000001</v>
      </c>
      <c r="R74" s="306" t="s">
        <v>101</v>
      </c>
      <c r="S74" s="316">
        <f>G74+O74</f>
        <v>34577.5</v>
      </c>
      <c r="T74" s="316">
        <f>H74+P74</f>
        <v>415</v>
      </c>
      <c r="U74" s="316">
        <f>I74+Q74</f>
        <v>19360.550000000003</v>
      </c>
      <c r="V74" s="79">
        <f>SUM(V68:V73)</f>
        <v>11175</v>
      </c>
      <c r="W74" s="21">
        <f>IFERROR(V74/AA74,0)</f>
        <v>79.255319148936167</v>
      </c>
      <c r="X74" s="80">
        <f>ROUND(IFERROR(((I68*G68*H68+M68*K68*L68+Q68*O68*P68+U68*S68*T68)+(I69*G69*H69+M69*K69*L69+Q69*O69*P69+U69*S69*T69)+(I70*G70*H70+M70*K70*L70+Q70*O70*P70+U70*S70*T70)+(I71*G71*H71+M71*K71*L71+Q71*O71*P71+U71*S71*T71)+(I72*G72*H72+M72*K72*L72+Q72*O72*P72+U72*S72*T72)+(I73*G73*H73+M73*K73*L73+Q73*O73*P73+U73*S73*T73))/((G68*H68+K68*L68+O68*P68+S68*T68)+(G69*H69+K69*L69+O69*P69+S69*T69)+(G70*H70+K70*L70+O70*P70+S70*T70)+(G71*H71+K71*L71+O71*P71+S71*T71)+(G72*H72+K72*L72+O72*P72+S72*T72)+(G73*H73+K73*L73+O73*P73+S73*T73)),0),3)</f>
        <v>0.43099999999999999</v>
      </c>
      <c r="Y74" s="81"/>
      <c r="Z74" s="21">
        <f>SUM(Z68:Z73)</f>
        <v>4506.2700000000004</v>
      </c>
      <c r="AA74" s="82">
        <f>SUM(AA68:AA73)</f>
        <v>141</v>
      </c>
      <c r="AB74" s="83">
        <f>IF(SUM(AB68:AB73)=0,TIME(,0,),TIME(,SUM(AB68:AB73)+30,))</f>
        <v>8.4027777777777771E-2</v>
      </c>
      <c r="AF74" s="127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</row>
    <row r="75" spans="1:49" ht="15.75" x14ac:dyDescent="0.25">
      <c r="A75" s="295"/>
      <c r="B75" s="296"/>
      <c r="C75" s="296"/>
      <c r="D75" s="297">
        <f>IFERROR((D83*AA83+D90*AA90+D97*AA97+D104*AA104+D111*AA111)/AA75,"")</f>
        <v>0.86867403314917124</v>
      </c>
      <c r="E75" s="296"/>
      <c r="F75" s="296"/>
      <c r="G75" s="296" t="s">
        <v>89</v>
      </c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34">
        <f>V83+V90+V97+V104+V111</f>
        <v>55522.5</v>
      </c>
      <c r="W75" s="292">
        <f>IFERROR(V75/AA75,0)</f>
        <v>76.688535911602216</v>
      </c>
      <c r="X75" s="35"/>
      <c r="Y75" s="215">
        <v>5.0000000000000001E-3</v>
      </c>
      <c r="Z75" s="34">
        <f>Z83+Z90+Z97+Z104+Z111</f>
        <v>30453.57</v>
      </c>
      <c r="AA75" s="34">
        <f>AA83+AA90+AA97+AA104+AA111</f>
        <v>724</v>
      </c>
      <c r="AB75" s="37">
        <f>AB83+AB90+AB97+AB104+AB111</f>
        <v>0.52569444444444446</v>
      </c>
      <c r="AC75" s="23"/>
      <c r="AF75" s="127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</row>
    <row r="76" spans="1:49" ht="15.75" thickBot="1" x14ac:dyDescent="0.3">
      <c r="A76" s="39" t="s">
        <v>1</v>
      </c>
      <c r="B76" s="40" t="s">
        <v>6</v>
      </c>
      <c r="C76" s="41" t="s">
        <v>7</v>
      </c>
      <c r="D76" s="42" t="s">
        <v>16</v>
      </c>
      <c r="E76" s="42" t="s">
        <v>48</v>
      </c>
      <c r="F76" s="40" t="s">
        <v>9</v>
      </c>
      <c r="G76" s="40" t="s">
        <v>10</v>
      </c>
      <c r="H76" s="40" t="s">
        <v>11</v>
      </c>
      <c r="I76" s="40" t="s">
        <v>2</v>
      </c>
      <c r="J76" s="40" t="s">
        <v>9</v>
      </c>
      <c r="K76" s="40" t="s">
        <v>10</v>
      </c>
      <c r="L76" s="40" t="s">
        <v>11</v>
      </c>
      <c r="M76" s="40" t="s">
        <v>2</v>
      </c>
      <c r="N76" s="40" t="s">
        <v>9</v>
      </c>
      <c r="O76" s="40" t="s">
        <v>10</v>
      </c>
      <c r="P76" s="40" t="s">
        <v>11</v>
      </c>
      <c r="Q76" s="40" t="s">
        <v>2</v>
      </c>
      <c r="R76" s="40" t="s">
        <v>9</v>
      </c>
      <c r="S76" s="40" t="s">
        <v>10</v>
      </c>
      <c r="T76" s="40" t="s">
        <v>11</v>
      </c>
      <c r="U76" s="40" t="s">
        <v>2</v>
      </c>
      <c r="V76" s="40" t="s">
        <v>3</v>
      </c>
      <c r="W76" s="42" t="s">
        <v>12</v>
      </c>
      <c r="X76" s="42" t="s">
        <v>23</v>
      </c>
      <c r="Y76" s="43" t="s">
        <v>4</v>
      </c>
      <c r="Z76" s="44" t="s">
        <v>15</v>
      </c>
      <c r="AA76" s="40" t="s">
        <v>5</v>
      </c>
      <c r="AB76" s="45" t="s">
        <v>13</v>
      </c>
      <c r="AC76" s="23"/>
      <c r="AF76" s="127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/>
      <c r="AV76" s="293"/>
      <c r="AW76" s="291"/>
    </row>
    <row r="77" spans="1:49" x14ac:dyDescent="0.25">
      <c r="A77" s="318">
        <f>A78</f>
        <v>42219</v>
      </c>
      <c r="B77" s="158" t="str">
        <f>IF(B40="","",B40)</f>
        <v>Средняя</v>
      </c>
      <c r="C77" s="159" t="str">
        <f>IF(C40="","",C40)</f>
        <v>Присед</v>
      </c>
      <c r="D77" s="160">
        <f>D40</f>
        <v>1.2</v>
      </c>
      <c r="E77" s="161" t="str">
        <f>IF(E40="","",E40)</f>
        <v/>
      </c>
      <c r="F77" s="302">
        <f>IF(I77&lt;&gt;0,(IFERROR(IF($Y77&gt;50,MROUND($Y77*I77,2.5),IF($Y77&lt;15,MROUND($Y77*I77,0.1),MROUND($Y77*I77,1))),)),"")</f>
        <v>125</v>
      </c>
      <c r="G77" s="162">
        <v>5</v>
      </c>
      <c r="H77" s="162">
        <v>1</v>
      </c>
      <c r="I77" s="163">
        <v>0.48</v>
      </c>
      <c r="J77" s="302">
        <f>IF(M77&lt;&gt;0,(IFERROR(IF($Y77&gt;50,MROUND($Y77*M77,2.5),IF($Y77&lt;15,MROUND($Y77*M77,0.1),MROUND($Y77*M77,1))),)),"")</f>
        <v>157.5</v>
      </c>
      <c r="K77" s="162">
        <v>4</v>
      </c>
      <c r="L77" s="162">
        <v>1</v>
      </c>
      <c r="M77" s="163">
        <v>0.6</v>
      </c>
      <c r="N77" s="302">
        <f>IF(Q77&lt;&gt;0,(IFERROR(IF($Y77&gt;50,MROUND($Y77*Q77,2.5),IF($Y77&lt;15,MROUND($Y77*Q77,0.1),MROUND($Y77*Q77,1))),)),"")</f>
        <v>185</v>
      </c>
      <c r="O77" s="162">
        <v>3</v>
      </c>
      <c r="P77" s="162">
        <v>4</v>
      </c>
      <c r="Q77" s="163">
        <v>0.7</v>
      </c>
      <c r="R77" s="302" t="str">
        <f>IF(U77&lt;&gt;0,(IFERROR(IF($Y77&gt;50,MROUND($Y77*U77,2.5),IF($Y77&lt;15,MROUND($Y77*U77,0.1),MROUND($Y77*U77,1))),)),"")</f>
        <v/>
      </c>
      <c r="S77" s="162"/>
      <c r="T77" s="162"/>
      <c r="U77" s="164">
        <v>0</v>
      </c>
      <c r="V77" s="47">
        <f t="shared" ref="V77:V82" si="102">(IF(ISNUMBER(F77),F77,1)*G77*H77+IF(ISNUMBER(J77),J77,1)*K77*L77+IF(ISNUMBER(N77),N77,1)*O77*P77+IF(ISNUMBER(R77),R77,1)*S77*T77)*IF(ISNUMBER(E77),E77,1)</f>
        <v>3475</v>
      </c>
      <c r="W77" s="48">
        <f>IFERROR((IF(ISNUMBER(F77),F77,1)*G77*H77+IF(ISNUMBER(J77),J77,1)*K77*L77+IF(ISNUMBER(N77),N77,1)*O77*P77+IF(ISNUMBER(R77),R77,1)*S77*T77)*IF(ISNUMBER(E77),E77,1)/(G77*H77+K77*L77+O77*P77+S77*T77),0)</f>
        <v>165.47619047619048</v>
      </c>
      <c r="X77" s="213">
        <f>ROUND(IFERROR((W77/(Y77*IF(ISNUMBER(E77),E77,1))),0),2)</f>
        <v>0.63</v>
      </c>
      <c r="Y77" s="202">
        <f>IF(ISNUMBER(Y40), Y40+(Y40*$Y$75),"")</f>
        <v>262.60650000000004</v>
      </c>
      <c r="Z77" s="16">
        <f>(IF(I77&lt;30%,0,IF(I77&lt;35%,F77*G77*H77*F!$B$33,IF(I77&lt;40%,F77*G77*H77*F!$B$38,IF(I77&lt;45%,F77*G77*H77*F!$B$43,IF(I77&lt;50%,F77*G77*H77*F!$B$48,IF(I77=50%,F77*G77*H77*F!$B$50,IF(I77=51%,F77*G77*H77*F!$B$51,IF(I77=52%,F77*G77*H77*F!$B$52,IF(I77=53%,F77*G77*H77*F!$B$53,IF(I77=54%,F77*G77*H77*F!$B$54,IF(I77=55%,F77*G77*H77*F!$B$55,IF(I77=56%,F77*G77*H77*F!$B$56,IF(I77=57%,F77*G77*H77*F!$B$57,IF(I77=58%,F77*G77*H77*F!$B$58,IF(I77=59%,F77*G77*H77*F!$B$59,IF(I77=60%,F77*G77*H77*F!$B$60,IF(I77=61%,F77*G77*H77*F!$B$61,IF(I77=62%,F77*G77*H77*F!$B$62,IF(I77=63%,F77*G77*H77*F!$B$63,IF(I77=64%,F77*G77*H77*F!$B$64,IF(I77=65%,F77*G77*H77*F!$B$65,IF(I77=66%,F77*G77*H77*F!$B$66,IF(I77=67%,F77*G77*H77*F!$B$67,IF(I77=68%,F77*G77*H77*F!$B$68,IF(I77=69%,F77*G77*H77*F!$B$69,IF(I77=70%,F77*G77*H77*F!$B$70,IF(I77=71%,F77*G77*H77*F!$B$71,IF(I77=72%,F77*G77*H77*F!$B$72,IF(I77=73%,F77*G77*H77*F!$B$73,IF(I77=74%,F77*G77*H77*F!$B$74,IF(I77=75%,F77*G77*H77*F!$B$75,IF(I77=76%,F77*G77*H77*F!$B$76,IF(I77=77%,F77*G77*H77*F!$B$77,IF(I77=78%,F77*G77*H77*F!$B$78,IF(I77=79%,F77*G77*H77*F!$B$79,IF(I77=80%,F77*G77*H77*F!$B$80,IF(I77=81%,F77*G77*H77*F!$B$81,IF(I77=82%,F77*G77*H77*F!$B$82,IF(I77=83%,F77*G77*H77*F!$B$83,IF(I77=84%,F77*G77*H77*F!$B$84,IF(I77=85%,F77*G77*H77*F!$B$85,IF(I77=86%,F77*G77*H77*F!$B$86,IF(I77=87%,F77*G77*H77*F!$B$87,IF(I77=88%,F77*G77*H77*F!$B$88,IF(I77=89%,F77*G77*H77*F!$B$89,IF(I77=90%,F77*G77*H77*F!$B$90,IF(I77=91%,F77*G77*H77*F!$B$91,IF(I77=92%,F77*G77*H77*F!$B$92,IF(I77=93%,F77*G77*H77*F!$B$93,IF(I77=94%,F77*G77*H77*F!$B$94,IF(I77=95%,F77*G77*H77*F!$B$95,IF(I77=96%,F77*G77*H77*F!$B$96,IF(I77=97%,F77*G77*H77*F!$B$97,IF(I77=98%,F77*G77*H77*F!$B$98,IF(I77=99%,F77*G77*H77*F!$B$99,IF(I77&gt;99%,F77*G77*H77*F!$B$100,))))))))))))))))))))))))))))))))))))))))))))))))))))))))+IF(M77&lt;30%,0,IF(M77&lt;35%,J77*K77*L77*F!$B$33,IF(M77&lt;40%,J77*K77*L77*F!$B$38,IF(M77&lt;45%,J77*K77*L77*F!$B$43,IF(M77&lt;50%,J77*K77*L77*F!$B$48,IF(M77=50%,J77*K77*L77*F!$B$50,IF(M77=51%,J77*K77*L77*F!$B$51,IF(M77=52%,J77*K77*L77*F!$B$52,IF(M77=53%,J77*K77*L77*F!$B$53,IF(M77=54%,J77*K77*L77*F!$B$54,IF(M77=55%,J77*K77*L77*F!$B$55,IF(M77=56%,J77*K77*L77*F!$B$56,IF(M77=57%,J77*K77*L77*F!$B$57,IF(M77=58%,J77*K77*L77*F!$B$58,IF(M77=59%,J77*K77*L77*F!$B$59,IF(M77=60%,J77*K77*L77*F!$B$60,IF(M77=61%,J77*K77*L77*F!$B$61,IF(M77=62%,J77*K77*L77*F!$B$62,IF(M77=63%,J77*K77*L77*F!$B$63,IF(M77=64%,J77*K77*L77*F!$B$64,IF(M77=65%,J77*K77*L77*F!$B$65,IF(M77=66%,J77*K77*L77*F!$B$66,IF(M77=67%,J77*K77*L77*F!$B$67,IF(M77=68%,J77*K77*L77*F!$B$68,IF(M77=69%,J77*K77*L77*F!$B$69,IF(M77=70%,J77*K77*L77*F!$B$70,IF(M77=71%,J77*K77*L77*F!$B$71,IF(M77=72%,J77*K77*L77*F!$B$72,IF(M77=73%,J77*K77*L77*F!$B$73,IF(M77=74%,J77*K77*L77*F!$B$74,IF(M77=75%,J77*K77*L77*F!$B$75,IF(M77=76%,J77*K77*L77*F!$B$76,IF(M77=77%,J77*K77*L77*F!$B$77,IF(M77=78%,J77*K77*L77*F!$B$78,IF(M77=79%,J77*K77*L77*F!$B$79,IF(M77=80%,J77*K77*L77*F!$B$80,IF(M77=81%,J77*K77*L77*F!$B$81,IF(M77=82%,J77*K77*L77*F!$B$82,IF(M77=83%,J77*K77*L77*F!$B$83,IF(M77=84%,J77*K77*L77*F!$B$84,IF(M77=85%,J77*K77*L77*F!$B$85,IF(M77=86%,J77*K77*L77*F!$B$86,IF(M77=87%,J77*K77*L77*F!$B$87,IF(M77=88%,J77*K77*L77*F!$B$88,IF(M77=89%,J77*K77*L77*F!$B$89,IF(M77=90%,J77*K77*L77*F!$B$90,IF(M77=91%,J77*K77*L77*F!$B$91,IF(M77=92%,J77*K77*L77*F!$B$92,IF(M77=93%,J77*K77*L77*F!$B$93,IF(M77=94%,J77*K77*L77*F!$B$94,IF(M77=95%,J77*K77*L77*F!$B$95,IF(M77=96%,J77*K77*L77*F!$B$96,IF(M77=97%,J77*K77*L77*F!$B$97,IF(M77=98%,J77*K77*L77*F!$B$98,IF(M77=99%,J77*K77*L77*F!$B$99,IF(M77&gt;99%,J77*K77*L77*F!$B$100,))))))))))))))))))))))))))))))))))))))))))))))))))))))))+IF(Q77&lt;30%,0,IF(Q77&lt;35%,N77*O77*P77*F!$B$33,IF(Q77&lt;40%,N77*O77*P77*F!$B$38,IF(Q77&lt;45%,N77*O77*P77*F!$B$43,IF(Q77&lt;50%,N77*O77*P77*F!$B$48,IF(Q77=50%,N77*O77*P77*F!$B$50,IF(Q77=51%,N77*O77*P77*F!$B$51,IF(Q77=52%,N77*O77*P77*F!$B$52,IF(Q77=53%,N77*O77*P77*F!$B$53,IF(Q77=54%,N77*O77*P77*F!$B$54,IF(Q77=55%,N77*O77*P77*F!$B$55,IF(Q77=56%,N77*O77*P77*F!$B$56,IF(Q77=57%,N77*O77*P77*F!$B$57,IF(Q77=58%,N77*O77*P77*F!$B$58,IF(Q77=59%,N77*O77*P77*F!$B$59,IF(Q77=60%,N77*O77*P77*F!$B$60,IF(Q77=61%,N77*O77*P77*F!$B$61,IF(Q77=62%,N77*O77*P77*F!$B$62,IF(Q77=63%,N77*O77*P77*F!$B$63,IF(Q77=64%,N77*O77*P77*F!$B$64,IF(Q77=65%,N77*O77*P77*F!$B$65,IF(Q77=66%,N77*O77*P77*F!$B$66,IF(Q77=67%,N77*O77*P77*F!$B$67,IF(Q77=68%,N77*O77*P77*F!$B$68,IF(Q77=69%,N77*O77*P77*F!$B$69,IF(Q77=70%,N77*O77*P77*F!$B$70,IF(Q77=71%,N77*O77*P77*F!$B$71,IF(Q77=72%,N77*O77*P77*F!$B$72,IF(Q77=73%,N77*O77*P77*F!$B$73,IF(Q77=74%,N77*O77*P77*F!$B$74,IF(Q77=75%,N77*O77*P77*F!$B$75,IF(Q77=76%,N77*O77*P77*F!$B$76,IF(Q77=77%,N77*O77*P77*F!$B$77,IF(Q77=78%,N77*O77*P77*F!$B$78,IF(Q77=79%,N77*O77*P77*F!$B$79,IF(Q77=80%,N77*O77*P77*F!$B$80,IF(Q77=81%,N77*O77*P77*F!$B$81,IF(Q77=82%,N77*O77*P77*F!$B$82,IF(Q77=83%,N77*O77*P77*F!$B$83,IF(Q77=84%,N77*O77*P77*F!$B$84,IF(Q77=85%,N77*O77*P77*F!$B$85,IF(Q77=86%,N77*O77*P77*F!$B$86,IF(Q77=87%,N77*O77*P77*F!$B$87,IF(Q77=88%,N77*O77*P77*F!$B$88,IF(Q77=89%,N77*O77*P77*F!$B$89,IF(Q77=90%,N77*O77*P77*F!$B$90,IF(Q77=91%,N77*O77*P77*F!$B$91,IF(Q77=92%,N77*O77*P77*F!$B$92,IF(Q77=93%,N77*O77*P77*F!$B$93,IF(Q77=94%,N77*O77*P77*F!$B$94,IF(Q77=95%,N77*O77*P77*F!$B$95,IF(Q77=96%,N77*O77*P77*F!$B$96,IF(Q77=97%,N77*O77*P77*F!$B$97,IF(Q77=98%,N77*O77*P77*F!$B$98,IF(Q77=99%,N77*O77*P77*F!$B$99,IF(Q77&gt;99%,N77*O77*P77*F!$B$100,))))))))))))))))))))))))))))))))))))))))))))))))))))))))+IF(U77&lt;30%,0,IF(U77&lt;35%,R77*S77*T77*F!$B$33,IF(U77&lt;40%,R77*S77*T77*F!$B$38,IF(U77&lt;45%,R77*S77*T77*F!$B$43,IF(U77&lt;50%,R77*S77*T77*F!$B$48,IF(U77=50%,R77*S77*T77*F!$B$50,IF(U77=51%,R77*S77*T77*F!$B$51,IF(U77=52%,R77*S77*T77*F!$B$52,IF(U77=53%,R77*S77*T77*F!$B$53,IF(U77=54%,R77*S77*T77*F!$B$54,IF(U77=55%,R77*S77*T77*F!$B$55,IF(U77=56%,R77*S77*T77*F!$B$56,IF(U77=57%,R77*S77*T77*F!$B$57,IF(U77=58%,R77*S77*T77*F!$B$58,IF(U77=59%,R77*S77*T77*F!$B$59,IF(U77=60%,R77*S77*T77*F!$B$60,IF(U77=61%,R77*S77*T77*F!$B$61,IF(U77=62%,R77*S77*T77*F!$B$62,IF(U77=63%,R77*S77*T77*F!$B$63,IF(U77=64%,R77*S77*T77*F!$B$64,IF(U77=65%,R77*S77*T77*F!$B$65,IF(U77=66%,R77*S77*T77*F!$B$66,IF(U77=67%,R77*S77*T77*F!$B$67,IF(U77=68%,R77*S77*T77*F!$B$68,IF(U77=69%,R77*S77*T77*F!$B$69,IF(U77=70%,R77*S77*T77*F!$B$70,IF(U77=71%,R77*S77*T77*F!$B$71,IF(U77=72%,R77*S77*T77*F!$B$72,IF(U77=73%,R77*S77*T77*F!$B$73,IF(U77=74%,R77*S77*T77*F!$B$74,IF(U77=75%,R77*S77*T77*F!$B$75,IF(U77=76%,R77*S77*T77*F!$B$76,IF(U77=77%,R77*S77*T77*F!$B$77,IF(U77=78%,R77*S77*T77*F!$B$78,IF(U77=79%,R77*S77*T77*F!$B$79,IF(U77=80%,R77*S77*T77*F!$B$80,IF(U77=81%,R77*S77*T77*F!$B$81,IF(U77=82%,R77*S77*T77*F!$B$82,IF(U77=83%,R77*S77*T77*F!$B$83,IF(U77=84%,R77*S77*T77*F!$B$84,IF(U77=85%,R77*S77*T77*F!$B$85,IF(U77=86%,R77*S77*T77*F!$B$86,IF(U77=87%,R77*S77*T77*F!$B$87,IF(U77=88%,R77*S77*T77*F!$B$88,IF(U77=89%,R77*S77*T77*F!$B$89,IF(U77=90%,R77*S77*T77*F!$B$90,IF(U77=91%,R77*S77*T77*F!$B$91,IF(U77=92%,R77*S77*T77*F!$B$92,IF(U77=93%,R77*S77*T77*F!$B$93,IF(U77=94%,R77*S77*T77*F!$B$94,IF(U77=95%,R77*S77*T77*F!$B$95,IF(U77=96%,R77*S77*T77*F!$B$96,IF(U77=97%,R77*S77*T77*F!$B$97,IF(U77=98%,R77*S77*T77*F!$B$98,IF(U77=99%,R77*S77*T77*F!$B$99,IF(U77&gt;99%,R77*S77*T77*F!$B$100)))))))))))))))))))))))))))))))))))))))))))))))))))))))))*IF(ISNUMBER(E77),E77,1)*IF(ISNUMBER(D77),D77,1)</f>
        <v>3279.2999999999997</v>
      </c>
      <c r="AA77" s="50">
        <f t="shared" ref="AA77:AA82" si="103">G77*H77+K77*L77+O77*P77+S77*T77</f>
        <v>21</v>
      </c>
      <c r="AB77" s="51">
        <f t="shared" ref="AB77:AB82" si="104">(H77*(IF(I77&lt;45%,0.5,IF(I77&lt;55%,0.8,IF(I77&lt;65%,0.9,IF(I77&lt;75%,1,IF(I77&lt;85%,1.1,1.2))))))+L77*(IF(M77&lt;45%,0.5,IF(M77&lt;55%,0.8,IF(M77&lt;65%,0.9,IF(M77&lt;75%,1,IF(M77&lt;85%,1.1,1.2))))))+P77*(IF(Q77&lt;45%,0.5,IF(Q77&lt;55%,0.8,IF(Q77&lt;65%,0.9,IF(Q77&lt;75%,1,IF(Q77&lt;85%,1.1,1.2))))))+T77*(IF(U77&lt;45%,0.5,IF(U77&lt;55%,0.8,IF(U77&lt;65%,0.9,IF(U77&lt;75%,1,IF(U77&lt;85%,1.1,1.2)))))))*IF(D77&gt;=0.8,6,IF(D77&lt;=0.4,1.5,3))</f>
        <v>34.200000000000003</v>
      </c>
      <c r="AC77" s="23"/>
      <c r="AF77" s="127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/>
      <c r="AV77" s="293"/>
      <c r="AW77" s="291"/>
    </row>
    <row r="78" spans="1:49" ht="15" customHeight="1" x14ac:dyDescent="0.25">
      <c r="A78" s="325">
        <f>A41+7</f>
        <v>42219</v>
      </c>
      <c r="B78" s="165" t="str">
        <f t="shared" ref="B78:E93" si="105">IF(B41="","",B41)</f>
        <v>Средняя</v>
      </c>
      <c r="C78" s="166" t="str">
        <f t="shared" si="105"/>
        <v>Присед на груди</v>
      </c>
      <c r="D78" s="167">
        <f t="shared" ref="D78" si="106">D41</f>
        <v>1.2</v>
      </c>
      <c r="E78" s="168" t="str">
        <f t="shared" si="105"/>
        <v/>
      </c>
      <c r="F78" s="303">
        <f>IF(I78&lt;&gt;0,(IFERROR(IF($Y78&gt;50,MROUND($Y78*I78,2.5),IF($Y78&lt;15,MROUND($Y78*I78,0.1),MROUND($Y78*I78,1))),)),"")</f>
        <v>95</v>
      </c>
      <c r="G78" s="170">
        <v>5</v>
      </c>
      <c r="H78" s="170">
        <v>1</v>
      </c>
      <c r="I78" s="171">
        <v>0.45</v>
      </c>
      <c r="J78" s="303">
        <f>IF(M78&lt;&gt;0,(IFERROR(IF($Y78&gt;50,MROUND($Y78*M78,2.5),IF($Y78&lt;15,MROUND($Y78*M78,0.1),MROUND($Y78*M78,1))),)),"")</f>
        <v>115</v>
      </c>
      <c r="K78" s="170">
        <v>4</v>
      </c>
      <c r="L78" s="170">
        <v>1</v>
      </c>
      <c r="M78" s="171">
        <v>0.55000000000000004</v>
      </c>
      <c r="N78" s="303">
        <f>IF(Q78&lt;&gt;0,(IFERROR(IF($Y78&gt;50,MROUND($Y78*Q78,2.5),IF($Y78&lt;15,MROUND($Y78*Q78,0.1),MROUND($Y78*Q78,1))),)),"")</f>
        <v>137.5</v>
      </c>
      <c r="O78" s="170">
        <v>3</v>
      </c>
      <c r="P78" s="170">
        <v>2</v>
      </c>
      <c r="Q78" s="171">
        <v>0.65</v>
      </c>
      <c r="R78" s="303">
        <f>IF(U78&lt;&gt;0,(IFERROR(IF($Y78&gt;50,MROUND($Y78*U78,2.5),IF($Y78&lt;15,MROUND($Y78*U78,0.1),MROUND($Y78*U78,1))),)),"")</f>
        <v>147.5</v>
      </c>
      <c r="S78" s="170">
        <v>2</v>
      </c>
      <c r="T78" s="170">
        <v>2</v>
      </c>
      <c r="U78" s="172">
        <v>0.7</v>
      </c>
      <c r="V78" s="59">
        <f t="shared" si="102"/>
        <v>2350</v>
      </c>
      <c r="W78" s="60">
        <f t="shared" ref="W78:W81" si="107">IFERROR((IF(ISNUMBER(F78),F78,1)*G78*H78+IF(ISNUMBER(J78),J78,1)*K78*L78+IF(ISNUMBER(N78),N78,1)*O78*P78+IF(ISNUMBER(R78),R78,1)*S78*T78)*IF(ISNUMBER(E78),E78,1)/(G78*H78+K78*L78+O78*P78+S78*T78),0)</f>
        <v>123.68421052631579</v>
      </c>
      <c r="X78" s="61">
        <f t="shared" ref="X78:X79" si="108">ROUND(IFERROR((W78/(Y78*IF(ISNUMBER(E78),E78,1))),0),2)</f>
        <v>0.59</v>
      </c>
      <c r="Y78" s="203">
        <f t="shared" ref="Y78:Y110" si="109">IF(ISNUMBER(Y41), Y41+(Y41*$Y$75),"")</f>
        <v>210.08519999999999</v>
      </c>
      <c r="Z78" s="17">
        <f>(IF(I78&lt;30%,0,IF(I78&lt;35%,F78*G78*H78*F!$B$33,IF(I78&lt;40%,F78*G78*H78*F!$B$38,IF(I78&lt;45%,F78*G78*H78*F!$B$43,IF(I78&lt;50%,F78*G78*H78*F!$B$48,IF(I78=50%,F78*G78*H78*F!$B$50,IF(I78=51%,F78*G78*H78*F!$B$51,IF(I78=52%,F78*G78*H78*F!$B$52,IF(I78=53%,F78*G78*H78*F!$B$53,IF(I78=54%,F78*G78*H78*F!$B$54,IF(I78=55%,F78*G78*H78*F!$B$55,IF(I78=56%,F78*G78*H78*F!$B$56,IF(I78=57%,F78*G78*H78*F!$B$57,IF(I78=58%,F78*G78*H78*F!$B$58,IF(I78=59%,F78*G78*H78*F!$B$59,IF(I78=60%,F78*G78*H78*F!$B$60,IF(I78=61%,F78*G78*H78*F!$B$61,IF(I78=62%,F78*G78*H78*F!$B$62,IF(I78=63%,F78*G78*H78*F!$B$63,IF(I78=64%,F78*G78*H78*F!$B$64,IF(I78=65%,F78*G78*H78*F!$B$65,IF(I78=66%,F78*G78*H78*F!$B$66,IF(I78=67%,F78*G78*H78*F!$B$67,IF(I78=68%,F78*G78*H78*F!$B$68,IF(I78=69%,F78*G78*H78*F!$B$69,IF(I78=70%,F78*G78*H78*F!$B$70,IF(I78=71%,F78*G78*H78*F!$B$71,IF(I78=72%,F78*G78*H78*F!$B$72,IF(I78=73%,F78*G78*H78*F!$B$73,IF(I78=74%,F78*G78*H78*F!$B$74,IF(I78=75%,F78*G78*H78*F!$B$75,IF(I78=76%,F78*G78*H78*F!$B$76,IF(I78=77%,F78*G78*H78*F!$B$77,IF(I78=78%,F78*G78*H78*F!$B$78,IF(I78=79%,F78*G78*H78*F!$B$79,IF(I78=80%,F78*G78*H78*F!$B$80,IF(I78=81%,F78*G78*H78*F!$B$81,IF(I78=82%,F78*G78*H78*F!$B$82,IF(I78=83%,F78*G78*H78*F!$B$83,IF(I78=84%,F78*G78*H78*F!$B$84,IF(I78=85%,F78*G78*H78*F!$B$85,IF(I78=86%,F78*G78*H78*F!$B$86,IF(I78=87%,F78*G78*H78*F!$B$87,IF(I78=88%,F78*G78*H78*F!$B$88,IF(I78=89%,F78*G78*H78*F!$B$89,IF(I78=90%,F78*G78*H78*F!$B$90,IF(I78=91%,F78*G78*H78*F!$B$91,IF(I78=92%,F78*G78*H78*F!$B$92,IF(I78=93%,F78*G78*H78*F!$B$93,IF(I78=94%,F78*G78*H78*F!$B$94,IF(I78=95%,F78*G78*H78*F!$B$95,IF(I78=96%,F78*G78*H78*F!$B$96,IF(I78=97%,F78*G78*H78*F!$B$97,IF(I78=98%,F78*G78*H78*F!$B$98,IF(I78=99%,F78*G78*H78*F!$B$99,IF(I78&gt;99%,F78*G78*H78*F!$B$100,))))))))))))))))))))))))))))))))))))))))))))))))))))))))+IF(M78&lt;30%,0,IF(M78&lt;35%,J78*K78*L78*F!$B$33,IF(M78&lt;40%,J78*K78*L78*F!$B$38,IF(M78&lt;45%,J78*K78*L78*F!$B$43,IF(M78&lt;50%,J78*K78*L78*F!$B$48,IF(M78=50%,J78*K78*L78*F!$B$50,IF(M78=51%,J78*K78*L78*F!$B$51,IF(M78=52%,J78*K78*L78*F!$B$52,IF(M78=53%,J78*K78*L78*F!$B$53,IF(M78=54%,J78*K78*L78*F!$B$54,IF(M78=55%,J78*K78*L78*F!$B$55,IF(M78=56%,J78*K78*L78*F!$B$56,IF(M78=57%,J78*K78*L78*F!$B$57,IF(M78=58%,J78*K78*L78*F!$B$58,IF(M78=59%,J78*K78*L78*F!$B$59,IF(M78=60%,J78*K78*L78*F!$B$60,IF(M78=61%,J78*K78*L78*F!$B$61,IF(M78=62%,J78*K78*L78*F!$B$62,IF(M78=63%,J78*K78*L78*F!$B$63,IF(M78=64%,J78*K78*L78*F!$B$64,IF(M78=65%,J78*K78*L78*F!$B$65,IF(M78=66%,J78*K78*L78*F!$B$66,IF(M78=67%,J78*K78*L78*F!$B$67,IF(M78=68%,J78*K78*L78*F!$B$68,IF(M78=69%,J78*K78*L78*F!$B$69,IF(M78=70%,J78*K78*L78*F!$B$70,IF(M78=71%,J78*K78*L78*F!$B$71,IF(M78=72%,J78*K78*L78*F!$B$72,IF(M78=73%,J78*K78*L78*F!$B$73,IF(M78=74%,J78*K78*L78*F!$B$74,IF(M78=75%,J78*K78*L78*F!$B$75,IF(M78=76%,J78*K78*L78*F!$B$76,IF(M78=77%,J78*K78*L78*F!$B$77,IF(M78=78%,J78*K78*L78*F!$B$78,IF(M78=79%,J78*K78*L78*F!$B$79,IF(M78=80%,J78*K78*L78*F!$B$80,IF(M78=81%,J78*K78*L78*F!$B$81,IF(M78=82%,J78*K78*L78*F!$B$82,IF(M78=83%,J78*K78*L78*F!$B$83,IF(M78=84%,J78*K78*L78*F!$B$84,IF(M78=85%,J78*K78*L78*F!$B$85,IF(M78=86%,J78*K78*L78*F!$B$86,IF(M78=87%,J78*K78*L78*F!$B$87,IF(M78=88%,J78*K78*L78*F!$B$88,IF(M78=89%,J78*K78*L78*F!$B$89,IF(M78=90%,J78*K78*L78*F!$B$90,IF(M78=91%,J78*K78*L78*F!$B$91,IF(M78=92%,J78*K78*L78*F!$B$92,IF(M78=93%,J78*K78*L78*F!$B$93,IF(M78=94%,J78*K78*L78*F!$B$94,IF(M78=95%,J78*K78*L78*F!$B$95,IF(M78=96%,J78*K78*L78*F!$B$96,IF(M78=97%,J78*K78*L78*F!$B$97,IF(M78=98%,J78*K78*L78*F!$B$98,IF(M78=99%,J78*K78*L78*F!$B$99,IF(M78&gt;99%,J78*K78*L78*F!$B$100,))))))))))))))))))))))))))))))))))))))))))))))))))))))))+IF(Q78&lt;30%,0,IF(Q78&lt;35%,N78*O78*P78*F!$B$33,IF(Q78&lt;40%,N78*O78*P78*F!$B$38,IF(Q78&lt;45%,N78*O78*P78*F!$B$43,IF(Q78&lt;50%,N78*O78*P78*F!$B$48,IF(Q78=50%,N78*O78*P78*F!$B$50,IF(Q78=51%,N78*O78*P78*F!$B$51,IF(Q78=52%,N78*O78*P78*F!$B$52,IF(Q78=53%,N78*O78*P78*F!$B$53,IF(Q78=54%,N78*O78*P78*F!$B$54,IF(Q78=55%,N78*O78*P78*F!$B$55,IF(Q78=56%,N78*O78*P78*F!$B$56,IF(Q78=57%,N78*O78*P78*F!$B$57,IF(Q78=58%,N78*O78*P78*F!$B$58,IF(Q78=59%,N78*O78*P78*F!$B$59,IF(Q78=60%,N78*O78*P78*F!$B$60,IF(Q78=61%,N78*O78*P78*F!$B$61,IF(Q78=62%,N78*O78*P78*F!$B$62,IF(Q78=63%,N78*O78*P78*F!$B$63,IF(Q78=64%,N78*O78*P78*F!$B$64,IF(Q78=65%,N78*O78*P78*F!$B$65,IF(Q78=66%,N78*O78*P78*F!$B$66,IF(Q78=67%,N78*O78*P78*F!$B$67,IF(Q78=68%,N78*O78*P78*F!$B$68,IF(Q78=69%,N78*O78*P78*F!$B$69,IF(Q78=70%,N78*O78*P78*F!$B$70,IF(Q78=71%,N78*O78*P78*F!$B$71,IF(Q78=72%,N78*O78*P78*F!$B$72,IF(Q78=73%,N78*O78*P78*F!$B$73,IF(Q78=74%,N78*O78*P78*F!$B$74,IF(Q78=75%,N78*O78*P78*F!$B$75,IF(Q78=76%,N78*O78*P78*F!$B$76,IF(Q78=77%,N78*O78*P78*F!$B$77,IF(Q78=78%,N78*O78*P78*F!$B$78,IF(Q78=79%,N78*O78*P78*F!$B$79,IF(Q78=80%,N78*O78*P78*F!$B$80,IF(Q78=81%,N78*O78*P78*F!$B$81,IF(Q78=82%,N78*O78*P78*F!$B$82,IF(Q78=83%,N78*O78*P78*F!$B$83,IF(Q78=84%,N78*O78*P78*F!$B$84,IF(Q78=85%,N78*O78*P78*F!$B$85,IF(Q78=86%,N78*O78*P78*F!$B$86,IF(Q78=87%,N78*O78*P78*F!$B$87,IF(Q78=88%,N78*O78*P78*F!$B$88,IF(Q78=89%,N78*O78*P78*F!$B$89,IF(Q78=90%,N78*O78*P78*F!$B$90,IF(Q78=91%,N78*O78*P78*F!$B$91,IF(Q78=92%,N78*O78*P78*F!$B$92,IF(Q78=93%,N78*O78*P78*F!$B$93,IF(Q78=94%,N78*O78*P78*F!$B$94,IF(Q78=95%,N78*O78*P78*F!$B$95,IF(Q78=96%,N78*O78*P78*F!$B$96,IF(Q78=97%,N78*O78*P78*F!$B$97,IF(Q78=98%,N78*O78*P78*F!$B$98,IF(Q78=99%,N78*O78*P78*F!$B$99,IF(Q78&gt;99%,N78*O78*P78*F!$B$100,))))))))))))))))))))))))))))))))))))))))))))))))))))))))+IF(U78&lt;30%,0,IF(U78&lt;35%,R78*S78*T78*F!$B$33,IF(U78&lt;40%,R78*S78*T78*F!$B$38,IF(U78&lt;45%,R78*S78*T78*F!$B$43,IF(U78&lt;50%,R78*S78*T78*F!$B$48,IF(U78=50%,R78*S78*T78*F!$B$50,IF(U78=51%,R78*S78*T78*F!$B$51,IF(U78=52%,R78*S78*T78*F!$B$52,IF(U78=53%,R78*S78*T78*F!$B$53,IF(U78=54%,R78*S78*T78*F!$B$54,IF(U78=55%,R78*S78*T78*F!$B$55,IF(U78=56%,R78*S78*T78*F!$B$56,IF(U78=57%,R78*S78*T78*F!$B$57,IF(U78=58%,R78*S78*T78*F!$B$58,IF(U78=59%,R78*S78*T78*F!$B$59,IF(U78=60%,R78*S78*T78*F!$B$60,IF(U78=61%,R78*S78*T78*F!$B$61,IF(U78=62%,R78*S78*T78*F!$B$62,IF(U78=63%,R78*S78*T78*F!$B$63,IF(U78=64%,R78*S78*T78*F!$B$64,IF(U78=65%,R78*S78*T78*F!$B$65,IF(U78=66%,R78*S78*T78*F!$B$66,IF(U78=67%,R78*S78*T78*F!$B$67,IF(U78=68%,R78*S78*T78*F!$B$68,IF(U78=69%,R78*S78*T78*F!$B$69,IF(U78=70%,R78*S78*T78*F!$B$70,IF(U78=71%,R78*S78*T78*F!$B$71,IF(U78=72%,R78*S78*T78*F!$B$72,IF(U78=73%,R78*S78*T78*F!$B$73,IF(U78=74%,R78*S78*T78*F!$B$74,IF(U78=75%,R78*S78*T78*F!$B$75,IF(U78=76%,R78*S78*T78*F!$B$76,IF(U78=77%,R78*S78*T78*F!$B$77,IF(U78=78%,R78*S78*T78*F!$B$78,IF(U78=79%,R78*S78*T78*F!$B$79,IF(U78=80%,R78*S78*T78*F!$B$80,IF(U78=81%,R78*S78*T78*F!$B$81,IF(U78=82%,R78*S78*T78*F!$B$82,IF(U78=83%,R78*S78*T78*F!$B$83,IF(U78=84%,R78*S78*T78*F!$B$84,IF(U78=85%,R78*S78*T78*F!$B$85,IF(U78=86%,R78*S78*T78*F!$B$86,IF(U78=87%,R78*S78*T78*F!$B$87,IF(U78=88%,R78*S78*T78*F!$B$88,IF(U78=89%,R78*S78*T78*F!$B$89,IF(U78=90%,R78*S78*T78*F!$B$90,IF(U78=91%,R78*S78*T78*F!$B$91,IF(U78=92%,R78*S78*T78*F!$B$92,IF(U78=93%,R78*S78*T78*F!$B$93,IF(U78=94%,R78*S78*T78*F!$B$94,IF(U78=95%,R78*S78*T78*F!$B$95,IF(U78=96%,R78*S78*T78*F!$B$96,IF(U78=97%,R78*S78*T78*F!$B$97,IF(U78=98%,R78*S78*T78*F!$B$98,IF(U78=99%,R78*S78*T78*F!$B$99,IF(U78&gt;99%,R78*S78*T78*F!$B$100)))))))))))))))))))))))))))))))))))))))))))))))))))))))))*IF(ISNUMBER(E78),E78,1)*IF(ISNUMBER(D78),D78,1)</f>
        <v>2017.2599999999998</v>
      </c>
      <c r="AA78" s="62">
        <f t="shared" si="103"/>
        <v>19</v>
      </c>
      <c r="AB78" s="63">
        <f t="shared" si="104"/>
        <v>34.200000000000003</v>
      </c>
      <c r="AC78" s="23"/>
      <c r="AF78" s="127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/>
      <c r="AV78" s="293"/>
      <c r="AW78" s="291"/>
    </row>
    <row r="79" spans="1:49" x14ac:dyDescent="0.25">
      <c r="A79" s="325"/>
      <c r="B79" s="165" t="str">
        <f t="shared" si="105"/>
        <v>Легкая</v>
      </c>
      <c r="C79" s="166" t="str">
        <f t="shared" si="105"/>
        <v>Наклоны</v>
      </c>
      <c r="D79" s="167">
        <f t="shared" ref="D79" si="110">D42</f>
        <v>1</v>
      </c>
      <c r="E79" s="168" t="str">
        <f t="shared" si="105"/>
        <v/>
      </c>
      <c r="F79" s="304">
        <f>IF(I79&lt;&gt;0,(IFERROR(IF($Y79&gt;50,MROUND($Y79*I79,2.5),IF($Y79&lt;15,MROUND($Y79*I79,0.1),MROUND($Y79*I79,1))),)),"")</f>
        <v>40</v>
      </c>
      <c r="G79" s="173">
        <v>6</v>
      </c>
      <c r="H79" s="173">
        <v>4</v>
      </c>
      <c r="I79" s="174">
        <v>0.3</v>
      </c>
      <c r="J79" s="304">
        <f>IF(M79&lt;&gt;0,(IFERROR(IF($Y79&gt;50,MROUND($Y79*M79,2.5),IF($Y79&lt;15,MROUND($Y79*M79,0.1),MROUND($Y79*M79,1))),)),"")</f>
        <v>50</v>
      </c>
      <c r="K79" s="173">
        <v>5</v>
      </c>
      <c r="L79" s="173">
        <v>4</v>
      </c>
      <c r="M79" s="174">
        <v>0.38</v>
      </c>
      <c r="N79" s="304" t="str">
        <f>IF(Q79&lt;&gt;0,(IFERROR(IF($Y79&gt;50,MROUND($Y79*Q79,2.5),IF($Y79&lt;15,MROUND($Y79*Q79,0.1),MROUND($Y79*Q79,1))),)),"")</f>
        <v/>
      </c>
      <c r="O79" s="173"/>
      <c r="P79" s="173"/>
      <c r="Q79" s="174">
        <v>0</v>
      </c>
      <c r="R79" s="304" t="str">
        <f>IF(U79&lt;&gt;0,(IFERROR(IF($Y79&gt;50,MROUND($Y79*U79,2.5),IF($Y79&lt;15,MROUND($Y79*U79,0.1),MROUND($Y79*U79,1))),)),"")</f>
        <v/>
      </c>
      <c r="S79" s="173"/>
      <c r="T79" s="173"/>
      <c r="U79" s="175">
        <v>0</v>
      </c>
      <c r="V79" s="66">
        <f t="shared" si="102"/>
        <v>1960</v>
      </c>
      <c r="W79" s="67">
        <f t="shared" si="107"/>
        <v>44.545454545454547</v>
      </c>
      <c r="X79" s="68">
        <f t="shared" si="108"/>
        <v>0.33</v>
      </c>
      <c r="Y79" s="203">
        <f t="shared" si="109"/>
        <v>133.32329999999999</v>
      </c>
      <c r="Z79" s="18">
        <f>(IF(I79&lt;30%,0,IF(I79&lt;35%,F79*G79*H79*F!$B$33,IF(I79&lt;40%,F79*G79*H79*F!$B$38,IF(I79&lt;45%,F79*G79*H79*F!$B$43,IF(I79&lt;50%,F79*G79*H79*F!$B$48,IF(I79=50%,F79*G79*H79*F!$B$50,IF(I79=51%,F79*G79*H79*F!$B$51,IF(I79=52%,F79*G79*H79*F!$B$52,IF(I79=53%,F79*G79*H79*F!$B$53,IF(I79=54%,F79*G79*H79*F!$B$54,IF(I79=55%,F79*G79*H79*F!$B$55,IF(I79=56%,F79*G79*H79*F!$B$56,IF(I79=57%,F79*G79*H79*F!$B$57,IF(I79=58%,F79*G79*H79*F!$B$58,IF(I79=59%,F79*G79*H79*F!$B$59,IF(I79=60%,F79*G79*H79*F!$B$60,IF(I79=61%,F79*G79*H79*F!$B$61,IF(I79=62%,F79*G79*H79*F!$B$62,IF(I79=63%,F79*G79*H79*F!$B$63,IF(I79=64%,F79*G79*H79*F!$B$64,IF(I79=65%,F79*G79*H79*F!$B$65,IF(I79=66%,F79*G79*H79*F!$B$66,IF(I79=67%,F79*G79*H79*F!$B$67,IF(I79=68%,F79*G79*H79*F!$B$68,IF(I79=69%,F79*G79*H79*F!$B$69,IF(I79=70%,F79*G79*H79*F!$B$70,IF(I79=71%,F79*G79*H79*F!$B$71,IF(I79=72%,F79*G79*H79*F!$B$72,IF(I79=73%,F79*G79*H79*F!$B$73,IF(I79=74%,F79*G79*H79*F!$B$74,IF(I79=75%,F79*G79*H79*F!$B$75,IF(I79=76%,F79*G79*H79*F!$B$76,IF(I79=77%,F79*G79*H79*F!$B$77,IF(I79=78%,F79*G79*H79*F!$B$78,IF(I79=79%,F79*G79*H79*F!$B$79,IF(I79=80%,F79*G79*H79*F!$B$80,IF(I79=81%,F79*G79*H79*F!$B$81,IF(I79=82%,F79*G79*H79*F!$B$82,IF(I79=83%,F79*G79*H79*F!$B$83,IF(I79=84%,F79*G79*H79*F!$B$84,IF(I79=85%,F79*G79*H79*F!$B$85,IF(I79=86%,F79*G79*H79*F!$B$86,IF(I79=87%,F79*G79*H79*F!$B$87,IF(I79=88%,F79*G79*H79*F!$B$88,IF(I79=89%,F79*G79*H79*F!$B$89,IF(I79=90%,F79*G79*H79*F!$B$90,IF(I79=91%,F79*G79*H79*F!$B$91,IF(I79=92%,F79*G79*H79*F!$B$92,IF(I79=93%,F79*G79*H79*F!$B$93,IF(I79=94%,F79*G79*H79*F!$B$94,IF(I79=95%,F79*G79*H79*F!$B$95,IF(I79=96%,F79*G79*H79*F!$B$96,IF(I79=97%,F79*G79*H79*F!$B$97,IF(I79=98%,F79*G79*H79*F!$B$98,IF(I79=99%,F79*G79*H79*F!$B$99,IF(I79&gt;99%,F79*G79*H79*F!$B$100,))))))))))))))))))))))))))))))))))))))))))))))))))))))))+IF(M79&lt;30%,0,IF(M79&lt;35%,J79*K79*L79*F!$B$33,IF(M79&lt;40%,J79*K79*L79*F!$B$38,IF(M79&lt;45%,J79*K79*L79*F!$B$43,IF(M79&lt;50%,J79*K79*L79*F!$B$48,IF(M79=50%,J79*K79*L79*F!$B$50,IF(M79=51%,J79*K79*L79*F!$B$51,IF(M79=52%,J79*K79*L79*F!$B$52,IF(M79=53%,J79*K79*L79*F!$B$53,IF(M79=54%,J79*K79*L79*F!$B$54,IF(M79=55%,J79*K79*L79*F!$B$55,IF(M79=56%,J79*K79*L79*F!$B$56,IF(M79=57%,J79*K79*L79*F!$B$57,IF(M79=58%,J79*K79*L79*F!$B$58,IF(M79=59%,J79*K79*L79*F!$B$59,IF(M79=60%,J79*K79*L79*F!$B$60,IF(M79=61%,J79*K79*L79*F!$B$61,IF(M79=62%,J79*K79*L79*F!$B$62,IF(M79=63%,J79*K79*L79*F!$B$63,IF(M79=64%,J79*K79*L79*F!$B$64,IF(M79=65%,J79*K79*L79*F!$B$65,IF(M79=66%,J79*K79*L79*F!$B$66,IF(M79=67%,J79*K79*L79*F!$B$67,IF(M79=68%,J79*K79*L79*F!$B$68,IF(M79=69%,J79*K79*L79*F!$B$69,IF(M79=70%,J79*K79*L79*F!$B$70,IF(M79=71%,J79*K79*L79*F!$B$71,IF(M79=72%,J79*K79*L79*F!$B$72,IF(M79=73%,J79*K79*L79*F!$B$73,IF(M79=74%,J79*K79*L79*F!$B$74,IF(M79=75%,J79*K79*L79*F!$B$75,IF(M79=76%,J79*K79*L79*F!$B$76,IF(M79=77%,J79*K79*L79*F!$B$77,IF(M79=78%,J79*K79*L79*F!$B$78,IF(M79=79%,J79*K79*L79*F!$B$79,IF(M79=80%,J79*K79*L79*F!$B$80,IF(M79=81%,J79*K79*L79*F!$B$81,IF(M79=82%,J79*K79*L79*F!$B$82,IF(M79=83%,J79*K79*L79*F!$B$83,IF(M79=84%,J79*K79*L79*F!$B$84,IF(M79=85%,J79*K79*L79*F!$B$85,IF(M79=86%,J79*K79*L79*F!$B$86,IF(M79=87%,J79*K79*L79*F!$B$87,IF(M79=88%,J79*K79*L79*F!$B$88,IF(M79=89%,J79*K79*L79*F!$B$89,IF(M79=90%,J79*K79*L79*F!$B$90,IF(M79=91%,J79*K79*L79*F!$B$91,IF(M79=92%,J79*K79*L79*F!$B$92,IF(M79=93%,J79*K79*L79*F!$B$93,IF(M79=94%,J79*K79*L79*F!$B$94,IF(M79=95%,J79*K79*L79*F!$B$95,IF(M79=96%,J79*K79*L79*F!$B$96,IF(M79=97%,J79*K79*L79*F!$B$97,IF(M79=98%,J79*K79*L79*F!$B$98,IF(M79=99%,J79*K79*L79*F!$B$99,IF(M79&gt;99%,J79*K79*L79*F!$B$100,))))))))))))))))))))))))))))))))))))))))))))))))))))))))+IF(Q79&lt;30%,0,IF(Q79&lt;35%,N79*O79*P79*F!$B$33,IF(Q79&lt;40%,N79*O79*P79*F!$B$38,IF(Q79&lt;45%,N79*O79*P79*F!$B$43,IF(Q79&lt;50%,N79*O79*P79*F!$B$48,IF(Q79=50%,N79*O79*P79*F!$B$50,IF(Q79=51%,N79*O79*P79*F!$B$51,IF(Q79=52%,N79*O79*P79*F!$B$52,IF(Q79=53%,N79*O79*P79*F!$B$53,IF(Q79=54%,N79*O79*P79*F!$B$54,IF(Q79=55%,N79*O79*P79*F!$B$55,IF(Q79=56%,N79*O79*P79*F!$B$56,IF(Q79=57%,N79*O79*P79*F!$B$57,IF(Q79=58%,N79*O79*P79*F!$B$58,IF(Q79=59%,N79*O79*P79*F!$B$59,IF(Q79=60%,N79*O79*P79*F!$B$60,IF(Q79=61%,N79*O79*P79*F!$B$61,IF(Q79=62%,N79*O79*P79*F!$B$62,IF(Q79=63%,N79*O79*P79*F!$B$63,IF(Q79=64%,N79*O79*P79*F!$B$64,IF(Q79=65%,N79*O79*P79*F!$B$65,IF(Q79=66%,N79*O79*P79*F!$B$66,IF(Q79=67%,N79*O79*P79*F!$B$67,IF(Q79=68%,N79*O79*P79*F!$B$68,IF(Q79=69%,N79*O79*P79*F!$B$69,IF(Q79=70%,N79*O79*P79*F!$B$70,IF(Q79=71%,N79*O79*P79*F!$B$71,IF(Q79=72%,N79*O79*P79*F!$B$72,IF(Q79=73%,N79*O79*P79*F!$B$73,IF(Q79=74%,N79*O79*P79*F!$B$74,IF(Q79=75%,N79*O79*P79*F!$B$75,IF(Q79=76%,N79*O79*P79*F!$B$76,IF(Q79=77%,N79*O79*P79*F!$B$77,IF(Q79=78%,N79*O79*P79*F!$B$78,IF(Q79=79%,N79*O79*P79*F!$B$79,IF(Q79=80%,N79*O79*P79*F!$B$80,IF(Q79=81%,N79*O79*P79*F!$B$81,IF(Q79=82%,N79*O79*P79*F!$B$82,IF(Q79=83%,N79*O79*P79*F!$B$83,IF(Q79=84%,N79*O79*P79*F!$B$84,IF(Q79=85%,N79*O79*P79*F!$B$85,IF(Q79=86%,N79*O79*P79*F!$B$86,IF(Q79=87%,N79*O79*P79*F!$B$87,IF(Q79=88%,N79*O79*P79*F!$B$88,IF(Q79=89%,N79*O79*P79*F!$B$89,IF(Q79=90%,N79*O79*P79*F!$B$90,IF(Q79=91%,N79*O79*P79*F!$B$91,IF(Q79=92%,N79*O79*P79*F!$B$92,IF(Q79=93%,N79*O79*P79*F!$B$93,IF(Q79=94%,N79*O79*P79*F!$B$94,IF(Q79=95%,N79*O79*P79*F!$B$95,IF(Q79=96%,N79*O79*P79*F!$B$96,IF(Q79=97%,N79*O79*P79*F!$B$97,IF(Q79=98%,N79*O79*P79*F!$B$98,IF(Q79=99%,N79*O79*P79*F!$B$99,IF(Q79&gt;99%,N79*O79*P79*F!$B$100,))))))))))))))))))))))))))))))))))))))))))))))))))))))))+IF(U79&lt;30%,0,IF(U79&lt;35%,R79*S79*T79*F!$B$33,IF(U79&lt;40%,R79*S79*T79*F!$B$38,IF(U79&lt;45%,R79*S79*T79*F!$B$43,IF(U79&lt;50%,R79*S79*T79*F!$B$48,IF(U79=50%,R79*S79*T79*F!$B$50,IF(U79=51%,R79*S79*T79*F!$B$51,IF(U79=52%,R79*S79*T79*F!$B$52,IF(U79=53%,R79*S79*T79*F!$B$53,IF(U79=54%,R79*S79*T79*F!$B$54,IF(U79=55%,R79*S79*T79*F!$B$55,IF(U79=56%,R79*S79*T79*F!$B$56,IF(U79=57%,R79*S79*T79*F!$B$57,IF(U79=58%,R79*S79*T79*F!$B$58,IF(U79=59%,R79*S79*T79*F!$B$59,IF(U79=60%,R79*S79*T79*F!$B$60,IF(U79=61%,R79*S79*T79*F!$B$61,IF(U79=62%,R79*S79*T79*F!$B$62,IF(U79=63%,R79*S79*T79*F!$B$63,IF(U79=64%,R79*S79*T79*F!$B$64,IF(U79=65%,R79*S79*T79*F!$B$65,IF(U79=66%,R79*S79*T79*F!$B$66,IF(U79=67%,R79*S79*T79*F!$B$67,IF(U79=68%,R79*S79*T79*F!$B$68,IF(U79=69%,R79*S79*T79*F!$B$69,IF(U79=70%,R79*S79*T79*F!$B$70,IF(U79=71%,R79*S79*T79*F!$B$71,IF(U79=72%,R79*S79*T79*F!$B$72,IF(U79=73%,R79*S79*T79*F!$B$73,IF(U79=74%,R79*S79*T79*F!$B$74,IF(U79=75%,R79*S79*T79*F!$B$75,IF(U79=76%,R79*S79*T79*F!$B$76,IF(U79=77%,R79*S79*T79*F!$B$77,IF(U79=78%,R79*S79*T79*F!$B$78,IF(U79=79%,R79*S79*T79*F!$B$79,IF(U79=80%,R79*S79*T79*F!$B$80,IF(U79=81%,R79*S79*T79*F!$B$81,IF(U79=82%,R79*S79*T79*F!$B$82,IF(U79=83%,R79*S79*T79*F!$B$83,IF(U79=84%,R79*S79*T79*F!$B$84,IF(U79=85%,R79*S79*T79*F!$B$85,IF(U79=86%,R79*S79*T79*F!$B$86,IF(U79=87%,R79*S79*T79*F!$B$87,IF(U79=88%,R79*S79*T79*F!$B$88,IF(U79=89%,R79*S79*T79*F!$B$89,IF(U79=90%,R79*S79*T79*F!$B$90,IF(U79=91%,R79*S79*T79*F!$B$91,IF(U79=92%,R79*S79*T79*F!$B$92,IF(U79=93%,R79*S79*T79*F!$B$93,IF(U79=94%,R79*S79*T79*F!$B$94,IF(U79=95%,R79*S79*T79*F!$B$95,IF(U79=96%,R79*S79*T79*F!$B$96,IF(U79=97%,R79*S79*T79*F!$B$97,IF(U79=98%,R79*S79*T79*F!$B$98,IF(U79=99%,R79*S79*T79*F!$B$99,IF(U79&gt;99%,R79*S79*T79*F!$B$100)))))))))))))))))))))))))))))))))))))))))))))))))))))))))*IF(ISNUMBER(E79),E79,1)*IF(ISNUMBER(D79),D79,1)</f>
        <v>452.79999999999995</v>
      </c>
      <c r="AA79" s="69">
        <f t="shared" si="103"/>
        <v>44</v>
      </c>
      <c r="AB79" s="70">
        <f t="shared" si="104"/>
        <v>24</v>
      </c>
      <c r="AC79" s="23"/>
      <c r="AF79" s="127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/>
      <c r="AV79" s="293"/>
      <c r="AW79" s="291"/>
    </row>
    <row r="80" spans="1:49" x14ac:dyDescent="0.25">
      <c r="A80" s="325"/>
      <c r="B80" s="165" t="str">
        <f t="shared" si="105"/>
        <v>Средняя</v>
      </c>
      <c r="C80" s="166" t="str">
        <f t="shared" si="105"/>
        <v>Разгибания ног</v>
      </c>
      <c r="D80" s="167">
        <f t="shared" ref="D80" si="111">D43</f>
        <v>0.4</v>
      </c>
      <c r="E80" s="168">
        <f t="shared" si="105"/>
        <v>5</v>
      </c>
      <c r="F80" s="305">
        <f>IF(I80&lt;&gt;0,(IFERROR(IF($Y80&gt;50,MROUND($Y80*I80,2.5),IF($Y80&lt;15,MROUND($Y80*I80,0.1),MROUND($Y80*I80,1))),)),"")</f>
        <v>11</v>
      </c>
      <c r="G80" s="170">
        <v>6</v>
      </c>
      <c r="H80" s="170">
        <v>1</v>
      </c>
      <c r="I80" s="171">
        <v>0.45</v>
      </c>
      <c r="J80" s="305">
        <f>IF(M80&lt;&gt;0,(IFERROR(IF($Y80&gt;50,MROUND($Y80*M80,2.5),IF($Y80&lt;15,MROUND($Y80*M80,0.1),MROUND($Y80*M80,1))),)),"")</f>
        <v>14</v>
      </c>
      <c r="K80" s="170">
        <v>6</v>
      </c>
      <c r="L80" s="170">
        <v>3</v>
      </c>
      <c r="M80" s="171">
        <v>0.55000000000000004</v>
      </c>
      <c r="N80" s="305">
        <f>IF(Q80&lt;&gt;0,(IFERROR(IF($Y80&gt;50,MROUND($Y80*Q80,2.5),IF($Y80&lt;15,MROUND($Y80*Q80,0.1),MROUND($Y80*Q80,1))),)),"")</f>
        <v>16</v>
      </c>
      <c r="O80" s="170">
        <v>5</v>
      </c>
      <c r="P80" s="170">
        <v>3</v>
      </c>
      <c r="Q80" s="171">
        <v>0.62</v>
      </c>
      <c r="R80" s="305" t="str">
        <f>IF(U80&lt;&gt;0,(IFERROR(IF($Y80&gt;50,MROUND($Y80*U80,2.5),IF($Y80&lt;15,MROUND($Y80*U80,0.1),MROUND($Y80*U80,1))),)),"")</f>
        <v/>
      </c>
      <c r="S80" s="170"/>
      <c r="T80" s="170"/>
      <c r="U80" s="172">
        <v>0</v>
      </c>
      <c r="V80" s="59">
        <f t="shared" si="102"/>
        <v>2790</v>
      </c>
      <c r="W80" s="60">
        <f t="shared" si="107"/>
        <v>71.538461538461533</v>
      </c>
      <c r="X80" s="61">
        <f>ROUND(IFERROR((W80/(Y80*IF(ISNUMBER(E80),E80,1))),0),2)</f>
        <v>0.56999999999999995</v>
      </c>
      <c r="Y80" s="203">
        <f t="shared" si="109"/>
        <v>25.250624999999999</v>
      </c>
      <c r="Z80" s="17">
        <f>(IF(I80&lt;30%,0,IF(I80&lt;35%,F80*G80*H80*F!$B$33,IF(I80&lt;40%,F80*G80*H80*F!$B$38,IF(I80&lt;45%,F80*G80*H80*F!$B$43,IF(I80&lt;50%,F80*G80*H80*F!$B$48,IF(I80=50%,F80*G80*H80*F!$B$50,IF(I80=51%,F80*G80*H80*F!$B$51,IF(I80=52%,F80*G80*H80*F!$B$52,IF(I80=53%,F80*G80*H80*F!$B$53,IF(I80=54%,F80*G80*H80*F!$B$54,IF(I80=55%,F80*G80*H80*F!$B$55,IF(I80=56%,F80*G80*H80*F!$B$56,IF(I80=57%,F80*G80*H80*F!$B$57,IF(I80=58%,F80*G80*H80*F!$B$58,IF(I80=59%,F80*G80*H80*F!$B$59,IF(I80=60%,F80*G80*H80*F!$B$60,IF(I80=61%,F80*G80*H80*F!$B$61,IF(I80=62%,F80*G80*H80*F!$B$62,IF(I80=63%,F80*G80*H80*F!$B$63,IF(I80=64%,F80*G80*H80*F!$B$64,IF(I80=65%,F80*G80*H80*F!$B$65,IF(I80=66%,F80*G80*H80*F!$B$66,IF(I80=67%,F80*G80*H80*F!$B$67,IF(I80=68%,F80*G80*H80*F!$B$68,IF(I80=69%,F80*G80*H80*F!$B$69,IF(I80=70%,F80*G80*H80*F!$B$70,IF(I80=71%,F80*G80*H80*F!$B$71,IF(I80=72%,F80*G80*H80*F!$B$72,IF(I80=73%,F80*G80*H80*F!$B$73,IF(I80=74%,F80*G80*H80*F!$B$74,IF(I80=75%,F80*G80*H80*F!$B$75,IF(I80=76%,F80*G80*H80*F!$B$76,IF(I80=77%,F80*G80*H80*F!$B$77,IF(I80=78%,F80*G80*H80*F!$B$78,IF(I80=79%,F80*G80*H80*F!$B$79,IF(I80=80%,F80*G80*H80*F!$B$80,IF(I80=81%,F80*G80*H80*F!$B$81,IF(I80=82%,F80*G80*H80*F!$B$82,IF(I80=83%,F80*G80*H80*F!$B$83,IF(I80=84%,F80*G80*H80*F!$B$84,IF(I80=85%,F80*G80*H80*F!$B$85,IF(I80=86%,F80*G80*H80*F!$B$86,IF(I80=87%,F80*G80*H80*F!$B$87,IF(I80=88%,F80*G80*H80*F!$B$88,IF(I80=89%,F80*G80*H80*F!$B$89,IF(I80=90%,F80*G80*H80*F!$B$90,IF(I80=91%,F80*G80*H80*F!$B$91,IF(I80=92%,F80*G80*H80*F!$B$92,IF(I80=93%,F80*G80*H80*F!$B$93,IF(I80=94%,F80*G80*H80*F!$B$94,IF(I80=95%,F80*G80*H80*F!$B$95,IF(I80=96%,F80*G80*H80*F!$B$96,IF(I80=97%,F80*G80*H80*F!$B$97,IF(I80=98%,F80*G80*H80*F!$B$98,IF(I80=99%,F80*G80*H80*F!$B$99,IF(I80&gt;99%,F80*G80*H80*F!$B$100,))))))))))))))))))))))))))))))))))))))))))))))))))))))))+IF(M80&lt;30%,0,IF(M80&lt;35%,J80*K80*L80*F!$B$33,IF(M80&lt;40%,J80*K80*L80*F!$B$38,IF(M80&lt;45%,J80*K80*L80*F!$B$43,IF(M80&lt;50%,J80*K80*L80*F!$B$48,IF(M80=50%,J80*K80*L80*F!$B$50,IF(M80=51%,J80*K80*L80*F!$B$51,IF(M80=52%,J80*K80*L80*F!$B$52,IF(M80=53%,J80*K80*L80*F!$B$53,IF(M80=54%,J80*K80*L80*F!$B$54,IF(M80=55%,J80*K80*L80*F!$B$55,IF(M80=56%,J80*K80*L80*F!$B$56,IF(M80=57%,J80*K80*L80*F!$B$57,IF(M80=58%,J80*K80*L80*F!$B$58,IF(M80=59%,J80*K80*L80*F!$B$59,IF(M80=60%,J80*K80*L80*F!$B$60,IF(M80=61%,J80*K80*L80*F!$B$61,IF(M80=62%,J80*K80*L80*F!$B$62,IF(M80=63%,J80*K80*L80*F!$B$63,IF(M80=64%,J80*K80*L80*F!$B$64,IF(M80=65%,J80*K80*L80*F!$B$65,IF(M80=66%,J80*K80*L80*F!$B$66,IF(M80=67%,J80*K80*L80*F!$B$67,IF(M80=68%,J80*K80*L80*F!$B$68,IF(M80=69%,J80*K80*L80*F!$B$69,IF(M80=70%,J80*K80*L80*F!$B$70,IF(M80=71%,J80*K80*L80*F!$B$71,IF(M80=72%,J80*K80*L80*F!$B$72,IF(M80=73%,J80*K80*L80*F!$B$73,IF(M80=74%,J80*K80*L80*F!$B$74,IF(M80=75%,J80*K80*L80*F!$B$75,IF(M80=76%,J80*K80*L80*F!$B$76,IF(M80=77%,J80*K80*L80*F!$B$77,IF(M80=78%,J80*K80*L80*F!$B$78,IF(M80=79%,J80*K80*L80*F!$B$79,IF(M80=80%,J80*K80*L80*F!$B$80,IF(M80=81%,J80*K80*L80*F!$B$81,IF(M80=82%,J80*K80*L80*F!$B$82,IF(M80=83%,J80*K80*L80*F!$B$83,IF(M80=84%,J80*K80*L80*F!$B$84,IF(M80=85%,J80*K80*L80*F!$B$85,IF(M80=86%,J80*K80*L80*F!$B$86,IF(M80=87%,J80*K80*L80*F!$B$87,IF(M80=88%,J80*K80*L80*F!$B$88,IF(M80=89%,J80*K80*L80*F!$B$89,IF(M80=90%,J80*K80*L80*F!$B$90,IF(M80=91%,J80*K80*L80*F!$B$91,IF(M80=92%,J80*K80*L80*F!$B$92,IF(M80=93%,J80*K80*L80*F!$B$93,IF(M80=94%,J80*K80*L80*F!$B$94,IF(M80=95%,J80*K80*L80*F!$B$95,IF(M80=96%,J80*K80*L80*F!$B$96,IF(M80=97%,J80*K80*L80*F!$B$97,IF(M80=98%,J80*K80*L80*F!$B$98,IF(M80=99%,J80*K80*L80*F!$B$99,IF(M80&gt;99%,J80*K80*L80*F!$B$100,))))))))))))))))))))))))))))))))))))))))))))))))))))))))+IF(Q80&lt;30%,0,IF(Q80&lt;35%,N80*O80*P80*F!$B$33,IF(Q80&lt;40%,N80*O80*P80*F!$B$38,IF(Q80&lt;45%,N80*O80*P80*F!$B$43,IF(Q80&lt;50%,N80*O80*P80*F!$B$48,IF(Q80=50%,N80*O80*P80*F!$B$50,IF(Q80=51%,N80*O80*P80*F!$B$51,IF(Q80=52%,N80*O80*P80*F!$B$52,IF(Q80=53%,N80*O80*P80*F!$B$53,IF(Q80=54%,N80*O80*P80*F!$B$54,IF(Q80=55%,N80*O80*P80*F!$B$55,IF(Q80=56%,N80*O80*P80*F!$B$56,IF(Q80=57%,N80*O80*P80*F!$B$57,IF(Q80=58%,N80*O80*P80*F!$B$58,IF(Q80=59%,N80*O80*P80*F!$B$59,IF(Q80=60%,N80*O80*P80*F!$B$60,IF(Q80=61%,N80*O80*P80*F!$B$61,IF(Q80=62%,N80*O80*P80*F!$B$62,IF(Q80=63%,N80*O80*P80*F!$B$63,IF(Q80=64%,N80*O80*P80*F!$B$64,IF(Q80=65%,N80*O80*P80*F!$B$65,IF(Q80=66%,N80*O80*P80*F!$B$66,IF(Q80=67%,N80*O80*P80*F!$B$67,IF(Q80=68%,N80*O80*P80*F!$B$68,IF(Q80=69%,N80*O80*P80*F!$B$69,IF(Q80=70%,N80*O80*P80*F!$B$70,IF(Q80=71%,N80*O80*P80*F!$B$71,IF(Q80=72%,N80*O80*P80*F!$B$72,IF(Q80=73%,N80*O80*P80*F!$B$73,IF(Q80=74%,N80*O80*P80*F!$B$74,IF(Q80=75%,N80*O80*P80*F!$B$75,IF(Q80=76%,N80*O80*P80*F!$B$76,IF(Q80=77%,N80*O80*P80*F!$B$77,IF(Q80=78%,N80*O80*P80*F!$B$78,IF(Q80=79%,N80*O80*P80*F!$B$79,IF(Q80=80%,N80*O80*P80*F!$B$80,IF(Q80=81%,N80*O80*P80*F!$B$81,IF(Q80=82%,N80*O80*P80*F!$B$82,IF(Q80=83%,N80*O80*P80*F!$B$83,IF(Q80=84%,N80*O80*P80*F!$B$84,IF(Q80=85%,N80*O80*P80*F!$B$85,IF(Q80=86%,N80*O80*P80*F!$B$86,IF(Q80=87%,N80*O80*P80*F!$B$87,IF(Q80=88%,N80*O80*P80*F!$B$88,IF(Q80=89%,N80*O80*P80*F!$B$89,IF(Q80=90%,N80*O80*P80*F!$B$90,IF(Q80=91%,N80*O80*P80*F!$B$91,IF(Q80=92%,N80*O80*P80*F!$B$92,IF(Q80=93%,N80*O80*P80*F!$B$93,IF(Q80=94%,N80*O80*P80*F!$B$94,IF(Q80=95%,N80*O80*P80*F!$B$95,IF(Q80=96%,N80*O80*P80*F!$B$96,IF(Q80=97%,N80*O80*P80*F!$B$97,IF(Q80=98%,N80*O80*P80*F!$B$98,IF(Q80=99%,N80*O80*P80*F!$B$99,IF(Q80&gt;99%,N80*O80*P80*F!$B$100,))))))))))))))))))))))))))))))))))))))))))))))))))))))))+IF(U80&lt;30%,0,IF(U80&lt;35%,R80*S80*T80*F!$B$33,IF(U80&lt;40%,R80*S80*T80*F!$B$38,IF(U80&lt;45%,R80*S80*T80*F!$B$43,IF(U80&lt;50%,R80*S80*T80*F!$B$48,IF(U80=50%,R80*S80*T80*F!$B$50,IF(U80=51%,R80*S80*T80*F!$B$51,IF(U80=52%,R80*S80*T80*F!$B$52,IF(U80=53%,R80*S80*T80*F!$B$53,IF(U80=54%,R80*S80*T80*F!$B$54,IF(U80=55%,R80*S80*T80*F!$B$55,IF(U80=56%,R80*S80*T80*F!$B$56,IF(U80=57%,R80*S80*T80*F!$B$57,IF(U80=58%,R80*S80*T80*F!$B$58,IF(U80=59%,R80*S80*T80*F!$B$59,IF(U80=60%,R80*S80*T80*F!$B$60,IF(U80=61%,R80*S80*T80*F!$B$61,IF(U80=62%,R80*S80*T80*F!$B$62,IF(U80=63%,R80*S80*T80*F!$B$63,IF(U80=64%,R80*S80*T80*F!$B$64,IF(U80=65%,R80*S80*T80*F!$B$65,IF(U80=66%,R80*S80*T80*F!$B$66,IF(U80=67%,R80*S80*T80*F!$B$67,IF(U80=68%,R80*S80*T80*F!$B$68,IF(U80=69%,R80*S80*T80*F!$B$69,IF(U80=70%,R80*S80*T80*F!$B$70,IF(U80=71%,R80*S80*T80*F!$B$71,IF(U80=72%,R80*S80*T80*F!$B$72,IF(U80=73%,R80*S80*T80*F!$B$73,IF(U80=74%,R80*S80*T80*F!$B$74,IF(U80=75%,R80*S80*T80*F!$B$75,IF(U80=76%,R80*S80*T80*F!$B$76,IF(U80=77%,R80*S80*T80*F!$B$77,IF(U80=78%,R80*S80*T80*F!$B$78,IF(U80=79%,R80*S80*T80*F!$B$79,IF(U80=80%,R80*S80*T80*F!$B$80,IF(U80=81%,R80*S80*T80*F!$B$81,IF(U80=82%,R80*S80*T80*F!$B$82,IF(U80=83%,R80*S80*T80*F!$B$83,IF(U80=84%,R80*S80*T80*F!$B$84,IF(U80=85%,R80*S80*T80*F!$B$85,IF(U80=86%,R80*S80*T80*F!$B$86,IF(U80=87%,R80*S80*T80*F!$B$87,IF(U80=88%,R80*S80*T80*F!$B$88,IF(U80=89%,R80*S80*T80*F!$B$89,IF(U80=90%,R80*S80*T80*F!$B$90,IF(U80=91%,R80*S80*T80*F!$B$91,IF(U80=92%,R80*S80*T80*F!$B$92,IF(U80=93%,R80*S80*T80*F!$B$93,IF(U80=94%,R80*S80*T80*F!$B$94,IF(U80=95%,R80*S80*T80*F!$B$95,IF(U80=96%,R80*S80*T80*F!$B$96,IF(U80=97%,R80*S80*T80*F!$B$97,IF(U80=98%,R80*S80*T80*F!$B$98,IF(U80=99%,R80*S80*T80*F!$B$99,IF(U80&gt;99%,R80*S80*T80*F!$B$100)))))))))))))))))))))))))))))))))))))))))))))))))))))))))*IF(ISNUMBER(E80),E80,1)*IF(ISNUMBER(D80),D80,1)</f>
        <v>704.7600000000001</v>
      </c>
      <c r="AA80" s="62">
        <f t="shared" si="103"/>
        <v>39</v>
      </c>
      <c r="AB80" s="63">
        <f t="shared" si="104"/>
        <v>9.3000000000000007</v>
      </c>
      <c r="AC80" s="23"/>
      <c r="AF80" s="127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/>
      <c r="AV80" s="293"/>
      <c r="AW80" s="291"/>
    </row>
    <row r="81" spans="1:49" x14ac:dyDescent="0.25">
      <c r="A81" s="325"/>
      <c r="B81" s="165" t="str">
        <f t="shared" si="105"/>
        <v/>
      </c>
      <c r="C81" s="166" t="str">
        <f t="shared" si="105"/>
        <v/>
      </c>
      <c r="D81" s="167">
        <f t="shared" ref="D81" si="112">D44</f>
        <v>0</v>
      </c>
      <c r="E81" s="168" t="str">
        <f t="shared" si="105"/>
        <v/>
      </c>
      <c r="F81" s="304"/>
      <c r="G81" s="173"/>
      <c r="H81" s="173"/>
      <c r="I81" s="174">
        <f t="shared" ref="I81:I82" si="113">IFERROR(ROUND(F81/$Y81,2),)</f>
        <v>0</v>
      </c>
      <c r="J81" s="304"/>
      <c r="K81" s="173"/>
      <c r="L81" s="173"/>
      <c r="M81" s="174">
        <f t="shared" ref="M81:M82" si="114">IFERROR(ROUND(J81/$Y81,2),)</f>
        <v>0</v>
      </c>
      <c r="N81" s="304"/>
      <c r="O81" s="173"/>
      <c r="P81" s="173"/>
      <c r="Q81" s="174">
        <f t="shared" ref="Q81:Q82" si="115">IFERROR(ROUND(N81/$Y81,2),)</f>
        <v>0</v>
      </c>
      <c r="R81" s="304"/>
      <c r="S81" s="173"/>
      <c r="T81" s="173"/>
      <c r="U81" s="175">
        <f t="shared" ref="U81:U82" si="116">IFERROR(ROUND(R81/$Y81,2),)</f>
        <v>0</v>
      </c>
      <c r="V81" s="66">
        <f t="shared" si="102"/>
        <v>0</v>
      </c>
      <c r="W81" s="67">
        <f t="shared" si="107"/>
        <v>0</v>
      </c>
      <c r="X81" s="72">
        <f t="shared" ref="X81:X82" si="117">ROUND(IFERROR((W81/(Y81*IF(ISNUMBER(E81),E81,1))),0),2)</f>
        <v>0</v>
      </c>
      <c r="Y81" s="203" t="str">
        <f t="shared" si="109"/>
        <v/>
      </c>
      <c r="Z81" s="18">
        <f>(IF(I81&lt;30%,0,IF(I81&lt;35%,F81*G81*H81*F!$B$33,IF(I81&lt;40%,F81*G81*H81*F!$B$38,IF(I81&lt;45%,F81*G81*H81*F!$B$43,IF(I81&lt;50%,F81*G81*H81*F!$B$48,IF(I81=50%,F81*G81*H81*F!$B$50,IF(I81=51%,F81*G81*H81*F!$B$51,IF(I81=52%,F81*G81*H81*F!$B$52,IF(I81=53%,F81*G81*H81*F!$B$53,IF(I81=54%,F81*G81*H81*F!$B$54,IF(I81=55%,F81*G81*H81*F!$B$55,IF(I81=56%,F81*G81*H81*F!$B$56,IF(I81=57%,F81*G81*H81*F!$B$57,IF(I81=58%,F81*G81*H81*F!$B$58,IF(I81=59%,F81*G81*H81*F!$B$59,IF(I81=60%,F81*G81*H81*F!$B$60,IF(I81=61%,F81*G81*H81*F!$B$61,IF(I81=62%,F81*G81*H81*F!$B$62,IF(I81=63%,F81*G81*H81*F!$B$63,IF(I81=64%,F81*G81*H81*F!$B$64,IF(I81=65%,F81*G81*H81*F!$B$65,IF(I81=66%,F81*G81*H81*F!$B$66,IF(I81=67%,F81*G81*H81*F!$B$67,IF(I81=68%,F81*G81*H81*F!$B$68,IF(I81=69%,F81*G81*H81*F!$B$69,IF(I81=70%,F81*G81*H81*F!$B$70,IF(I81=71%,F81*G81*H81*F!$B$71,IF(I81=72%,F81*G81*H81*F!$B$72,IF(I81=73%,F81*G81*H81*F!$B$73,IF(I81=74%,F81*G81*H81*F!$B$74,IF(I81=75%,F81*G81*H81*F!$B$75,IF(I81=76%,F81*G81*H81*F!$B$76,IF(I81=77%,F81*G81*H81*F!$B$77,IF(I81=78%,F81*G81*H81*F!$B$78,IF(I81=79%,F81*G81*H81*F!$B$79,IF(I81=80%,F81*G81*H81*F!$B$80,IF(I81=81%,F81*G81*H81*F!$B$81,IF(I81=82%,F81*G81*H81*F!$B$82,IF(I81=83%,F81*G81*H81*F!$B$83,IF(I81=84%,F81*G81*H81*F!$B$84,IF(I81=85%,F81*G81*H81*F!$B$85,IF(I81=86%,F81*G81*H81*F!$B$86,IF(I81=87%,F81*G81*H81*F!$B$87,IF(I81=88%,F81*G81*H81*F!$B$88,IF(I81=89%,F81*G81*H81*F!$B$89,IF(I81=90%,F81*G81*H81*F!$B$90,IF(I81=91%,F81*G81*H81*F!$B$91,IF(I81=92%,F81*G81*H81*F!$B$92,IF(I81=93%,F81*G81*H81*F!$B$93,IF(I81=94%,F81*G81*H81*F!$B$94,IF(I81=95%,F81*G81*H81*F!$B$95,IF(I81=96%,F81*G81*H81*F!$B$96,IF(I81=97%,F81*G81*H81*F!$B$97,IF(I81=98%,F81*G81*H81*F!$B$98,IF(I81=99%,F81*G81*H81*F!$B$99,IF(I81&gt;99%,F81*G81*H81*F!$B$100,))))))))))))))))))))))))))))))))))))))))))))))))))))))))+IF(M81&lt;30%,0,IF(M81&lt;35%,J81*K81*L81*F!$B$33,IF(M81&lt;40%,J81*K81*L81*F!$B$38,IF(M81&lt;45%,J81*K81*L81*F!$B$43,IF(M81&lt;50%,J81*K81*L81*F!$B$48,IF(M81=50%,J81*K81*L81*F!$B$50,IF(M81=51%,J81*K81*L81*F!$B$51,IF(M81=52%,J81*K81*L81*F!$B$52,IF(M81=53%,J81*K81*L81*F!$B$53,IF(M81=54%,J81*K81*L81*F!$B$54,IF(M81=55%,J81*K81*L81*F!$B$55,IF(M81=56%,J81*K81*L81*F!$B$56,IF(M81=57%,J81*K81*L81*F!$B$57,IF(M81=58%,J81*K81*L81*F!$B$58,IF(M81=59%,J81*K81*L81*F!$B$59,IF(M81=60%,J81*K81*L81*F!$B$60,IF(M81=61%,J81*K81*L81*F!$B$61,IF(M81=62%,J81*K81*L81*F!$B$62,IF(M81=63%,J81*K81*L81*F!$B$63,IF(M81=64%,J81*K81*L81*F!$B$64,IF(M81=65%,J81*K81*L81*F!$B$65,IF(M81=66%,J81*K81*L81*F!$B$66,IF(M81=67%,J81*K81*L81*F!$B$67,IF(M81=68%,J81*K81*L81*F!$B$68,IF(M81=69%,J81*K81*L81*F!$B$69,IF(M81=70%,J81*K81*L81*F!$B$70,IF(M81=71%,J81*K81*L81*F!$B$71,IF(M81=72%,J81*K81*L81*F!$B$72,IF(M81=73%,J81*K81*L81*F!$B$73,IF(M81=74%,J81*K81*L81*F!$B$74,IF(M81=75%,J81*K81*L81*F!$B$75,IF(M81=76%,J81*K81*L81*F!$B$76,IF(M81=77%,J81*K81*L81*F!$B$77,IF(M81=78%,J81*K81*L81*F!$B$78,IF(M81=79%,J81*K81*L81*F!$B$79,IF(M81=80%,J81*K81*L81*F!$B$80,IF(M81=81%,J81*K81*L81*F!$B$81,IF(M81=82%,J81*K81*L81*F!$B$82,IF(M81=83%,J81*K81*L81*F!$B$83,IF(M81=84%,J81*K81*L81*F!$B$84,IF(M81=85%,J81*K81*L81*F!$B$85,IF(M81=86%,J81*K81*L81*F!$B$86,IF(M81=87%,J81*K81*L81*F!$B$87,IF(M81=88%,J81*K81*L81*F!$B$88,IF(M81=89%,J81*K81*L81*F!$B$89,IF(M81=90%,J81*K81*L81*F!$B$90,IF(M81=91%,J81*K81*L81*F!$B$91,IF(M81=92%,J81*K81*L81*F!$B$92,IF(M81=93%,J81*K81*L81*F!$B$93,IF(M81=94%,J81*K81*L81*F!$B$94,IF(M81=95%,J81*K81*L81*F!$B$95,IF(M81=96%,J81*K81*L81*F!$B$96,IF(M81=97%,J81*K81*L81*F!$B$97,IF(M81=98%,J81*K81*L81*F!$B$98,IF(M81=99%,J81*K81*L81*F!$B$99,IF(M81&gt;99%,J81*K81*L81*F!$B$100,))))))))))))))))))))))))))))))))))))))))))))))))))))))))+IF(Q81&lt;30%,0,IF(Q81&lt;35%,N81*O81*P81*F!$B$33,IF(Q81&lt;40%,N81*O81*P81*F!$B$38,IF(Q81&lt;45%,N81*O81*P81*F!$B$43,IF(Q81&lt;50%,N81*O81*P81*F!$B$48,IF(Q81=50%,N81*O81*P81*F!$B$50,IF(Q81=51%,N81*O81*P81*F!$B$51,IF(Q81=52%,N81*O81*P81*F!$B$52,IF(Q81=53%,N81*O81*P81*F!$B$53,IF(Q81=54%,N81*O81*P81*F!$B$54,IF(Q81=55%,N81*O81*P81*F!$B$55,IF(Q81=56%,N81*O81*P81*F!$B$56,IF(Q81=57%,N81*O81*P81*F!$B$57,IF(Q81=58%,N81*O81*P81*F!$B$58,IF(Q81=59%,N81*O81*P81*F!$B$59,IF(Q81=60%,N81*O81*P81*F!$B$60,IF(Q81=61%,N81*O81*P81*F!$B$61,IF(Q81=62%,N81*O81*P81*F!$B$62,IF(Q81=63%,N81*O81*P81*F!$B$63,IF(Q81=64%,N81*O81*P81*F!$B$64,IF(Q81=65%,N81*O81*P81*F!$B$65,IF(Q81=66%,N81*O81*P81*F!$B$66,IF(Q81=67%,N81*O81*P81*F!$B$67,IF(Q81=68%,N81*O81*P81*F!$B$68,IF(Q81=69%,N81*O81*P81*F!$B$69,IF(Q81=70%,N81*O81*P81*F!$B$70,IF(Q81=71%,N81*O81*P81*F!$B$71,IF(Q81=72%,N81*O81*P81*F!$B$72,IF(Q81=73%,N81*O81*P81*F!$B$73,IF(Q81=74%,N81*O81*P81*F!$B$74,IF(Q81=75%,N81*O81*P81*F!$B$75,IF(Q81=76%,N81*O81*P81*F!$B$76,IF(Q81=77%,N81*O81*P81*F!$B$77,IF(Q81=78%,N81*O81*P81*F!$B$78,IF(Q81=79%,N81*O81*P81*F!$B$79,IF(Q81=80%,N81*O81*P81*F!$B$80,IF(Q81=81%,N81*O81*P81*F!$B$81,IF(Q81=82%,N81*O81*P81*F!$B$82,IF(Q81=83%,N81*O81*P81*F!$B$83,IF(Q81=84%,N81*O81*P81*F!$B$84,IF(Q81=85%,N81*O81*P81*F!$B$85,IF(Q81=86%,N81*O81*P81*F!$B$86,IF(Q81=87%,N81*O81*P81*F!$B$87,IF(Q81=88%,N81*O81*P81*F!$B$88,IF(Q81=89%,N81*O81*P81*F!$B$89,IF(Q81=90%,N81*O81*P81*F!$B$90,IF(Q81=91%,N81*O81*P81*F!$B$91,IF(Q81=92%,N81*O81*P81*F!$B$92,IF(Q81=93%,N81*O81*P81*F!$B$93,IF(Q81=94%,N81*O81*P81*F!$B$94,IF(Q81=95%,N81*O81*P81*F!$B$95,IF(Q81=96%,N81*O81*P81*F!$B$96,IF(Q81=97%,N81*O81*P81*F!$B$97,IF(Q81=98%,N81*O81*P81*F!$B$98,IF(Q81=99%,N81*O81*P81*F!$B$99,IF(Q81&gt;99%,N81*O81*P81*F!$B$100,))))))))))))))))))))))))))))))))))))))))))))))))))))))))+IF(U81&lt;30%,0,IF(U81&lt;35%,R81*S81*T81*F!$B$33,IF(U81&lt;40%,R81*S81*T81*F!$B$38,IF(U81&lt;45%,R81*S81*T81*F!$B$43,IF(U81&lt;50%,R81*S81*T81*F!$B$48,IF(U81=50%,R81*S81*T81*F!$B$50,IF(U81=51%,R81*S81*T81*F!$B$51,IF(U81=52%,R81*S81*T81*F!$B$52,IF(U81=53%,R81*S81*T81*F!$B$53,IF(U81=54%,R81*S81*T81*F!$B$54,IF(U81=55%,R81*S81*T81*F!$B$55,IF(U81=56%,R81*S81*T81*F!$B$56,IF(U81=57%,R81*S81*T81*F!$B$57,IF(U81=58%,R81*S81*T81*F!$B$58,IF(U81=59%,R81*S81*T81*F!$B$59,IF(U81=60%,R81*S81*T81*F!$B$60,IF(U81=61%,R81*S81*T81*F!$B$61,IF(U81=62%,R81*S81*T81*F!$B$62,IF(U81=63%,R81*S81*T81*F!$B$63,IF(U81=64%,R81*S81*T81*F!$B$64,IF(U81=65%,R81*S81*T81*F!$B$65,IF(U81=66%,R81*S81*T81*F!$B$66,IF(U81=67%,R81*S81*T81*F!$B$67,IF(U81=68%,R81*S81*T81*F!$B$68,IF(U81=69%,R81*S81*T81*F!$B$69,IF(U81=70%,R81*S81*T81*F!$B$70,IF(U81=71%,R81*S81*T81*F!$B$71,IF(U81=72%,R81*S81*T81*F!$B$72,IF(U81=73%,R81*S81*T81*F!$B$73,IF(U81=74%,R81*S81*T81*F!$B$74,IF(U81=75%,R81*S81*T81*F!$B$75,IF(U81=76%,R81*S81*T81*F!$B$76,IF(U81=77%,R81*S81*T81*F!$B$77,IF(U81=78%,R81*S81*T81*F!$B$78,IF(U81=79%,R81*S81*T81*F!$B$79,IF(U81=80%,R81*S81*T81*F!$B$80,IF(U81=81%,R81*S81*T81*F!$B$81,IF(U81=82%,R81*S81*T81*F!$B$82,IF(U81=83%,R81*S81*T81*F!$B$83,IF(U81=84%,R81*S81*T81*F!$B$84,IF(U81=85%,R81*S81*T81*F!$B$85,IF(U81=86%,R81*S81*T81*F!$B$86,IF(U81=87%,R81*S81*T81*F!$B$87,IF(U81=88%,R81*S81*T81*F!$B$88,IF(U81=89%,R81*S81*T81*F!$B$89,IF(U81=90%,R81*S81*T81*F!$B$90,IF(U81=91%,R81*S81*T81*F!$B$91,IF(U81=92%,R81*S81*T81*F!$B$92,IF(U81=93%,R81*S81*T81*F!$B$93,IF(U81=94%,R81*S81*T81*F!$B$94,IF(U81=95%,R81*S81*T81*F!$B$95,IF(U81=96%,R81*S81*T81*F!$B$96,IF(U81=97%,R81*S81*T81*F!$B$97,IF(U81=98%,R81*S81*T81*F!$B$98,IF(U81=99%,R81*S81*T81*F!$B$99,IF(U81&gt;99%,R81*S81*T81*F!$B$100)))))))))))))))))))))))))))))))))))))))))))))))))))))))))*IF(ISNUMBER(E81),E81,1)*IF(ISNUMBER(D81),D81,1)</f>
        <v>0</v>
      </c>
      <c r="AA81" s="69">
        <f t="shared" si="103"/>
        <v>0</v>
      </c>
      <c r="AB81" s="70">
        <f t="shared" si="104"/>
        <v>0</v>
      </c>
      <c r="AC81" s="23"/>
      <c r="AF81" s="127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/>
      <c r="AV81" s="293"/>
      <c r="AW81" s="291"/>
    </row>
    <row r="82" spans="1:49" x14ac:dyDescent="0.25">
      <c r="A82" s="325"/>
      <c r="B82" s="165" t="str">
        <f t="shared" si="105"/>
        <v/>
      </c>
      <c r="C82" s="176" t="str">
        <f t="shared" si="105"/>
        <v/>
      </c>
      <c r="D82" s="167">
        <f t="shared" ref="D82" si="118">D45</f>
        <v>0</v>
      </c>
      <c r="E82" s="177" t="str">
        <f t="shared" si="105"/>
        <v/>
      </c>
      <c r="F82" s="303"/>
      <c r="G82" s="170"/>
      <c r="H82" s="170"/>
      <c r="I82" s="171">
        <f t="shared" si="113"/>
        <v>0</v>
      </c>
      <c r="J82" s="303"/>
      <c r="K82" s="170"/>
      <c r="L82" s="170"/>
      <c r="M82" s="171">
        <f t="shared" si="114"/>
        <v>0</v>
      </c>
      <c r="N82" s="303"/>
      <c r="O82" s="170"/>
      <c r="P82" s="170"/>
      <c r="Q82" s="171">
        <f t="shared" si="115"/>
        <v>0</v>
      </c>
      <c r="R82" s="303"/>
      <c r="S82" s="170"/>
      <c r="T82" s="170"/>
      <c r="U82" s="172">
        <f t="shared" si="116"/>
        <v>0</v>
      </c>
      <c r="V82" s="59">
        <f t="shared" si="102"/>
        <v>0</v>
      </c>
      <c r="W82" s="60">
        <f>IFERROR((IF(ISNUMBER(F82),F82,1)*G82*H82+IF(ISNUMBER(J82),J82,1)*K82*L82+IF(ISNUMBER(N82),N82,1)*O82*P82+IF(ISNUMBER(R82),R82,1)*S82*T82)*IF(ISNUMBER(E82),E82,1)/(G82*H82+K82*L82+O82*P82+S82*T82),0)</f>
        <v>0</v>
      </c>
      <c r="X82" s="61">
        <f t="shared" si="117"/>
        <v>0</v>
      </c>
      <c r="Y82" s="203" t="str">
        <f t="shared" si="109"/>
        <v/>
      </c>
      <c r="Z82" s="17">
        <f>(IF(I82&lt;30%,0,IF(I82&lt;35%,F82*G82*H82*F!$B$33,IF(I82&lt;40%,F82*G82*H82*F!$B$38,IF(I82&lt;45%,F82*G82*H82*F!$B$43,IF(I82&lt;50%,F82*G82*H82*F!$B$48,IF(I82=50%,F82*G82*H82*F!$B$50,IF(I82=51%,F82*G82*H82*F!$B$51,IF(I82=52%,F82*G82*H82*F!$B$52,IF(I82=53%,F82*G82*H82*F!$B$53,IF(I82=54%,F82*G82*H82*F!$B$54,IF(I82=55%,F82*G82*H82*F!$B$55,IF(I82=56%,F82*G82*H82*F!$B$56,IF(I82=57%,F82*G82*H82*F!$B$57,IF(I82=58%,F82*G82*H82*F!$B$58,IF(I82=59%,F82*G82*H82*F!$B$59,IF(I82=60%,F82*G82*H82*F!$B$60,IF(I82=61%,F82*G82*H82*F!$B$61,IF(I82=62%,F82*G82*H82*F!$B$62,IF(I82=63%,F82*G82*H82*F!$B$63,IF(I82=64%,F82*G82*H82*F!$B$64,IF(I82=65%,F82*G82*H82*F!$B$65,IF(I82=66%,F82*G82*H82*F!$B$66,IF(I82=67%,F82*G82*H82*F!$B$67,IF(I82=68%,F82*G82*H82*F!$B$68,IF(I82=69%,F82*G82*H82*F!$B$69,IF(I82=70%,F82*G82*H82*F!$B$70,IF(I82=71%,F82*G82*H82*F!$B$71,IF(I82=72%,F82*G82*H82*F!$B$72,IF(I82=73%,F82*G82*H82*F!$B$73,IF(I82=74%,F82*G82*H82*F!$B$74,IF(I82=75%,F82*G82*H82*F!$B$75,IF(I82=76%,F82*G82*H82*F!$B$76,IF(I82=77%,F82*G82*H82*F!$B$77,IF(I82=78%,F82*G82*H82*F!$B$78,IF(I82=79%,F82*G82*H82*F!$B$79,IF(I82=80%,F82*G82*H82*F!$B$80,IF(I82=81%,F82*G82*H82*F!$B$81,IF(I82=82%,F82*G82*H82*F!$B$82,IF(I82=83%,F82*G82*H82*F!$B$83,IF(I82=84%,F82*G82*H82*F!$B$84,IF(I82=85%,F82*G82*H82*F!$B$85,IF(I82=86%,F82*G82*H82*F!$B$86,IF(I82=87%,F82*G82*H82*F!$B$87,IF(I82=88%,F82*G82*H82*F!$B$88,IF(I82=89%,F82*G82*H82*F!$B$89,IF(I82=90%,F82*G82*H82*F!$B$90,IF(I82=91%,F82*G82*H82*F!$B$91,IF(I82=92%,F82*G82*H82*F!$B$92,IF(I82=93%,F82*G82*H82*F!$B$93,IF(I82=94%,F82*G82*H82*F!$B$94,IF(I82=95%,F82*G82*H82*F!$B$95,IF(I82=96%,F82*G82*H82*F!$B$96,IF(I82=97%,F82*G82*H82*F!$B$97,IF(I82=98%,F82*G82*H82*F!$B$98,IF(I82=99%,F82*G82*H82*F!$B$99,IF(I82&gt;99%,F82*G82*H82*F!$B$100,))))))))))))))))))))))))))))))))))))))))))))))))))))))))+IF(M82&lt;30%,0,IF(M82&lt;35%,J82*K82*L82*F!$B$33,IF(M82&lt;40%,J82*K82*L82*F!$B$38,IF(M82&lt;45%,J82*K82*L82*F!$B$43,IF(M82&lt;50%,J82*K82*L82*F!$B$48,IF(M82=50%,J82*K82*L82*F!$B$50,IF(M82=51%,J82*K82*L82*F!$B$51,IF(M82=52%,J82*K82*L82*F!$B$52,IF(M82=53%,J82*K82*L82*F!$B$53,IF(M82=54%,J82*K82*L82*F!$B$54,IF(M82=55%,J82*K82*L82*F!$B$55,IF(M82=56%,J82*K82*L82*F!$B$56,IF(M82=57%,J82*K82*L82*F!$B$57,IF(M82=58%,J82*K82*L82*F!$B$58,IF(M82=59%,J82*K82*L82*F!$B$59,IF(M82=60%,J82*K82*L82*F!$B$60,IF(M82=61%,J82*K82*L82*F!$B$61,IF(M82=62%,J82*K82*L82*F!$B$62,IF(M82=63%,J82*K82*L82*F!$B$63,IF(M82=64%,J82*K82*L82*F!$B$64,IF(M82=65%,J82*K82*L82*F!$B$65,IF(M82=66%,J82*K82*L82*F!$B$66,IF(M82=67%,J82*K82*L82*F!$B$67,IF(M82=68%,J82*K82*L82*F!$B$68,IF(M82=69%,J82*K82*L82*F!$B$69,IF(M82=70%,J82*K82*L82*F!$B$70,IF(M82=71%,J82*K82*L82*F!$B$71,IF(M82=72%,J82*K82*L82*F!$B$72,IF(M82=73%,J82*K82*L82*F!$B$73,IF(M82=74%,J82*K82*L82*F!$B$74,IF(M82=75%,J82*K82*L82*F!$B$75,IF(M82=76%,J82*K82*L82*F!$B$76,IF(M82=77%,J82*K82*L82*F!$B$77,IF(M82=78%,J82*K82*L82*F!$B$78,IF(M82=79%,J82*K82*L82*F!$B$79,IF(M82=80%,J82*K82*L82*F!$B$80,IF(M82=81%,J82*K82*L82*F!$B$81,IF(M82=82%,J82*K82*L82*F!$B$82,IF(M82=83%,J82*K82*L82*F!$B$83,IF(M82=84%,J82*K82*L82*F!$B$84,IF(M82=85%,J82*K82*L82*F!$B$85,IF(M82=86%,J82*K82*L82*F!$B$86,IF(M82=87%,J82*K82*L82*F!$B$87,IF(M82=88%,J82*K82*L82*F!$B$88,IF(M82=89%,J82*K82*L82*F!$B$89,IF(M82=90%,J82*K82*L82*F!$B$90,IF(M82=91%,J82*K82*L82*F!$B$91,IF(M82=92%,J82*K82*L82*F!$B$92,IF(M82=93%,J82*K82*L82*F!$B$93,IF(M82=94%,J82*K82*L82*F!$B$94,IF(M82=95%,J82*K82*L82*F!$B$95,IF(M82=96%,J82*K82*L82*F!$B$96,IF(M82=97%,J82*K82*L82*F!$B$97,IF(M82=98%,J82*K82*L82*F!$B$98,IF(M82=99%,J82*K82*L82*F!$B$99,IF(M82&gt;99%,J82*K82*L82*F!$B$100,))))))))))))))))))))))))))))))))))))))))))))))))))))))))+IF(Q82&lt;30%,0,IF(Q82&lt;35%,N82*O82*P82*F!$B$33,IF(Q82&lt;40%,N82*O82*P82*F!$B$38,IF(Q82&lt;45%,N82*O82*P82*F!$B$43,IF(Q82&lt;50%,N82*O82*P82*F!$B$48,IF(Q82=50%,N82*O82*P82*F!$B$50,IF(Q82=51%,N82*O82*P82*F!$B$51,IF(Q82=52%,N82*O82*P82*F!$B$52,IF(Q82=53%,N82*O82*P82*F!$B$53,IF(Q82=54%,N82*O82*P82*F!$B$54,IF(Q82=55%,N82*O82*P82*F!$B$55,IF(Q82=56%,N82*O82*P82*F!$B$56,IF(Q82=57%,N82*O82*P82*F!$B$57,IF(Q82=58%,N82*O82*P82*F!$B$58,IF(Q82=59%,N82*O82*P82*F!$B$59,IF(Q82=60%,N82*O82*P82*F!$B$60,IF(Q82=61%,N82*O82*P82*F!$B$61,IF(Q82=62%,N82*O82*P82*F!$B$62,IF(Q82=63%,N82*O82*P82*F!$B$63,IF(Q82=64%,N82*O82*P82*F!$B$64,IF(Q82=65%,N82*O82*P82*F!$B$65,IF(Q82=66%,N82*O82*P82*F!$B$66,IF(Q82=67%,N82*O82*P82*F!$B$67,IF(Q82=68%,N82*O82*P82*F!$B$68,IF(Q82=69%,N82*O82*P82*F!$B$69,IF(Q82=70%,N82*O82*P82*F!$B$70,IF(Q82=71%,N82*O82*P82*F!$B$71,IF(Q82=72%,N82*O82*P82*F!$B$72,IF(Q82=73%,N82*O82*P82*F!$B$73,IF(Q82=74%,N82*O82*P82*F!$B$74,IF(Q82=75%,N82*O82*P82*F!$B$75,IF(Q82=76%,N82*O82*P82*F!$B$76,IF(Q82=77%,N82*O82*P82*F!$B$77,IF(Q82=78%,N82*O82*P82*F!$B$78,IF(Q82=79%,N82*O82*P82*F!$B$79,IF(Q82=80%,N82*O82*P82*F!$B$80,IF(Q82=81%,N82*O82*P82*F!$B$81,IF(Q82=82%,N82*O82*P82*F!$B$82,IF(Q82=83%,N82*O82*P82*F!$B$83,IF(Q82=84%,N82*O82*P82*F!$B$84,IF(Q82=85%,N82*O82*P82*F!$B$85,IF(Q82=86%,N82*O82*P82*F!$B$86,IF(Q82=87%,N82*O82*P82*F!$B$87,IF(Q82=88%,N82*O82*P82*F!$B$88,IF(Q82=89%,N82*O82*P82*F!$B$89,IF(Q82=90%,N82*O82*P82*F!$B$90,IF(Q82=91%,N82*O82*P82*F!$B$91,IF(Q82=92%,N82*O82*P82*F!$B$92,IF(Q82=93%,N82*O82*P82*F!$B$93,IF(Q82=94%,N82*O82*P82*F!$B$94,IF(Q82=95%,N82*O82*P82*F!$B$95,IF(Q82=96%,N82*O82*P82*F!$B$96,IF(Q82=97%,N82*O82*P82*F!$B$97,IF(Q82=98%,N82*O82*P82*F!$B$98,IF(Q82=99%,N82*O82*P82*F!$B$99,IF(Q82&gt;99%,N82*O82*P82*F!$B$100,))))))))))))))))))))))))))))))))))))))))))))))))))))))))+IF(U82&lt;30%,0,IF(U82&lt;35%,R82*S82*T82*F!$B$33,IF(U82&lt;40%,R82*S82*T82*F!$B$38,IF(U82&lt;45%,R82*S82*T82*F!$B$43,IF(U82&lt;50%,R82*S82*T82*F!$B$48,IF(U82=50%,R82*S82*T82*F!$B$50,IF(U82=51%,R82*S82*T82*F!$B$51,IF(U82=52%,R82*S82*T82*F!$B$52,IF(U82=53%,R82*S82*T82*F!$B$53,IF(U82=54%,R82*S82*T82*F!$B$54,IF(U82=55%,R82*S82*T82*F!$B$55,IF(U82=56%,R82*S82*T82*F!$B$56,IF(U82=57%,R82*S82*T82*F!$B$57,IF(U82=58%,R82*S82*T82*F!$B$58,IF(U82=59%,R82*S82*T82*F!$B$59,IF(U82=60%,R82*S82*T82*F!$B$60,IF(U82=61%,R82*S82*T82*F!$B$61,IF(U82=62%,R82*S82*T82*F!$B$62,IF(U82=63%,R82*S82*T82*F!$B$63,IF(U82=64%,R82*S82*T82*F!$B$64,IF(U82=65%,R82*S82*T82*F!$B$65,IF(U82=66%,R82*S82*T82*F!$B$66,IF(U82=67%,R82*S82*T82*F!$B$67,IF(U82=68%,R82*S82*T82*F!$B$68,IF(U82=69%,R82*S82*T82*F!$B$69,IF(U82=70%,R82*S82*T82*F!$B$70,IF(U82=71%,R82*S82*T82*F!$B$71,IF(U82=72%,R82*S82*T82*F!$B$72,IF(U82=73%,R82*S82*T82*F!$B$73,IF(U82=74%,R82*S82*T82*F!$B$74,IF(U82=75%,R82*S82*T82*F!$B$75,IF(U82=76%,R82*S82*T82*F!$B$76,IF(U82=77%,R82*S82*T82*F!$B$77,IF(U82=78%,R82*S82*T82*F!$B$78,IF(U82=79%,R82*S82*T82*F!$B$79,IF(U82=80%,R82*S82*T82*F!$B$80,IF(U82=81%,R82*S82*T82*F!$B$81,IF(U82=82%,R82*S82*T82*F!$B$82,IF(U82=83%,R82*S82*T82*F!$B$83,IF(U82=84%,R82*S82*T82*F!$B$84,IF(U82=85%,R82*S82*T82*F!$B$85,IF(U82=86%,R82*S82*T82*F!$B$86,IF(U82=87%,R82*S82*T82*F!$B$87,IF(U82=88%,R82*S82*T82*F!$B$88,IF(U82=89%,R82*S82*T82*F!$B$89,IF(U82=90%,R82*S82*T82*F!$B$90,IF(U82=91%,R82*S82*T82*F!$B$91,IF(U82=92%,R82*S82*T82*F!$B$92,IF(U82=93%,R82*S82*T82*F!$B$93,IF(U82=94%,R82*S82*T82*F!$B$94,IF(U82=95%,R82*S82*T82*F!$B$95,IF(U82=96%,R82*S82*T82*F!$B$96,IF(U82=97%,R82*S82*T82*F!$B$97,IF(U82=98%,R82*S82*T82*F!$B$98,IF(U82=99%,R82*S82*T82*F!$B$99,IF(U82&gt;99%,R82*S82*T82*F!$B$100)))))))))))))))))))))))))))))))))))))))))))))))))))))))))*IF(ISNUMBER(E82),E82,1)*IF(ISNUMBER(D82),D82,1)</f>
        <v>0</v>
      </c>
      <c r="AA82" s="62">
        <f t="shared" si="103"/>
        <v>0</v>
      </c>
      <c r="AB82" s="63">
        <f t="shared" si="104"/>
        <v>0</v>
      </c>
      <c r="AC82" s="23"/>
      <c r="AF82" s="127"/>
      <c r="AG82" s="23"/>
      <c r="AH82" s="23"/>
      <c r="AI82" s="23"/>
      <c r="AJ82" s="23"/>
      <c r="AK82" s="23"/>
      <c r="AL82" s="23"/>
      <c r="AM82" s="23"/>
      <c r="AN82" s="23"/>
      <c r="AO82" s="154"/>
      <c r="AP82" s="23"/>
      <c r="AQ82" s="23"/>
      <c r="AR82" s="23"/>
      <c r="AS82" s="23"/>
      <c r="AT82" s="23"/>
      <c r="AU82"/>
      <c r="AV82" s="293"/>
      <c r="AW82" s="291"/>
    </row>
    <row r="83" spans="1:49" ht="15.75" thickBot="1" x14ac:dyDescent="0.3">
      <c r="A83" s="326"/>
      <c r="B83" s="216" t="str">
        <f t="shared" si="105"/>
        <v/>
      </c>
      <c r="C83" s="226" t="str">
        <f t="shared" si="105"/>
        <v/>
      </c>
      <c r="D83" s="298">
        <f>ROUND(IFERROR((D77*(G77*H77+K77*L77+O77*P77+S77*T77)+D78*(G78*H78+K78*L78+O78*P78+S78*T78)+D79*(G79*H79+K79*L79+O79*P79+S79*T79)+D80*(G80*H80+K80*L80+O80*P80+S80*T80)+D81*(G81*H81+K81*L81+O81*P81+S81*T81)+D82*(G82*H82+K82*L82+O82*P82+S82*T82))/((G77*H77+K77*L77+O77*P77+S77*T77)+(G78*H78+K78*L78+O78*P78+S78*T78)+(G79*H79+K79*L79+O79*P79+S79*T79)+(G80*H80+K80*L80+O80*P80+S80*T80)+(G81*H81+K81*L81+O81*P81+S81*T81)+(G82*H82+K82*L82+O82*P82+S82*T82)),0),2)</f>
        <v>0.87</v>
      </c>
      <c r="E83" s="220" t="str">
        <f t="shared" si="105"/>
        <v/>
      </c>
      <c r="F83" s="306"/>
      <c r="G83" s="227"/>
      <c r="H83" s="227"/>
      <c r="I83" s="221"/>
      <c r="J83" s="306"/>
      <c r="K83" s="227"/>
      <c r="L83" s="227"/>
      <c r="M83" s="221"/>
      <c r="N83" s="306"/>
      <c r="O83" s="227"/>
      <c r="P83" s="227"/>
      <c r="Q83" s="221"/>
      <c r="R83" s="306"/>
      <c r="S83" s="227"/>
      <c r="T83" s="227"/>
      <c r="U83" s="224"/>
      <c r="V83" s="79">
        <f>SUM(V77:V82)</f>
        <v>10575</v>
      </c>
      <c r="W83" s="21">
        <f>IFERROR(V83/AA83,0)</f>
        <v>85.975609756097555</v>
      </c>
      <c r="X83" s="80">
        <f>ROUND(IFERROR(((I77*G77*H77+M77*K77*L77+Q77*O77*P77+U77*S77*T77)+(I78*G78*H78+M78*K78*L78+Q78*O78*P78+U78*S78*T78)+(I79*G79*H79+M79*K79*L79+Q79*O79*P79+U79*S79*T79)+(I80*G80*H80+M80*K80*L80+Q80*O80*P80+U80*S80*T80)+(I81*G81*H81+M81*K81*L81+Q81*O81*P81+U81*S81*T81)+(I82*G82*H82+M82*K82*L82+Q82*O82*P82+U82*S82*T82))/((G77*H77+K77*L77+O77*P77+S77*T77)+(G78*H78+K78*L78+O78*P78+S78*T78)+(G79*H79+K79*L79+O79*P79+S79*T79)+(G80*H80+K80*L80+O80*P80+S80*T80)+(G81*H81+K81*L81+O81*P81+S81*T81)+(G82*H82+K82*L82+O82*P82+S82*T82)),0),3)</f>
        <v>0.496</v>
      </c>
      <c r="Y83" s="81"/>
      <c r="Z83" s="21">
        <f>SUM(Z77:Z82)</f>
        <v>6454.12</v>
      </c>
      <c r="AA83" s="82">
        <f>SUM(AA77:AA82)</f>
        <v>123</v>
      </c>
      <c r="AB83" s="83">
        <f>IF(SUM(AB77:AB82)=0,TIME(,0,),TIME(,SUM(AB77:AB82)+30,))</f>
        <v>9.0972222222222218E-2</v>
      </c>
      <c r="AC83" s="23"/>
      <c r="AF83" s="127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/>
      <c r="AV83" s="293"/>
      <c r="AW83" s="291"/>
    </row>
    <row r="84" spans="1:49" ht="14.25" customHeight="1" x14ac:dyDescent="0.35">
      <c r="A84" s="319">
        <f>A85</f>
        <v>42220</v>
      </c>
      <c r="B84" s="178" t="str">
        <f t="shared" si="105"/>
        <v>Средняя</v>
      </c>
      <c r="C84" s="179" t="str">
        <f t="shared" si="105"/>
        <v>Жим лежа</v>
      </c>
      <c r="D84" s="160">
        <f>D47</f>
        <v>1</v>
      </c>
      <c r="E84" s="180" t="str">
        <f t="shared" si="105"/>
        <v/>
      </c>
      <c r="F84" s="307">
        <f>IF(I84&lt;&gt;0,(IFERROR(IF($Y84&gt;50,MROUND($Y84*I84,2.5),IF($Y84&lt;15,MROUND($Y84*I84,0.1),MROUND($Y84*I84,1))),)),"")</f>
        <v>100</v>
      </c>
      <c r="G84" s="181">
        <v>4</v>
      </c>
      <c r="H84" s="181">
        <v>1</v>
      </c>
      <c r="I84" s="182">
        <v>0.48</v>
      </c>
      <c r="J84" s="307">
        <f>IF(M84&lt;&gt;0,(IFERROR(IF($Y84&gt;50,MROUND($Y84*M84,2.5),IF($Y84&lt;15,MROUND($Y84*M84,0.1),MROUND($Y84*M84,1))),)),"")</f>
        <v>125</v>
      </c>
      <c r="K84" s="181">
        <v>3</v>
      </c>
      <c r="L84" s="181">
        <v>3</v>
      </c>
      <c r="M84" s="182">
        <v>0.6</v>
      </c>
      <c r="N84" s="307">
        <f>IF(Q84&lt;&gt;0,(IFERROR(IF($Y84&gt;50,MROUND($Y84*Q84,2.5),IF($Y84&lt;15,MROUND($Y84*Q84,0.1),MROUND($Y84*Q84,1))),)),"")</f>
        <v>145</v>
      </c>
      <c r="O84" s="181">
        <v>1</v>
      </c>
      <c r="P84" s="181">
        <v>4</v>
      </c>
      <c r="Q84" s="182">
        <v>0.7</v>
      </c>
      <c r="R84" s="307" t="str">
        <f>IF(U84&lt;&gt;0,(IFERROR(IF($Y84&gt;50,MROUND($Y84*U84,2.5),IF($Y84&lt;15,MROUND($Y84*U84,0.1),MROUND($Y84*U84,1))),)),"")</f>
        <v/>
      </c>
      <c r="S84" s="181"/>
      <c r="T84" s="181"/>
      <c r="U84" s="182">
        <v>0</v>
      </c>
      <c r="V84" s="90">
        <f t="shared" ref="V84:V110" si="119">(IF(ISNUMBER(F84),F84,1)*G84*H84+IF(ISNUMBER(J84),J84,1)*K84*L84+IF(ISNUMBER(N84),N84,1)*O84*P84+IF(ISNUMBER(R84),R84,1)*S84*T84)*IF(ISNUMBER(E84),E84,1)</f>
        <v>2105</v>
      </c>
      <c r="W84" s="91">
        <f>IFERROR((IF(ISNUMBER(F84),F84,1)*G84*H84+IF(ISNUMBER(J84),J84,1)*K84*L84+IF(ISNUMBER(N84),N84,1)*O84*P84+IF(ISNUMBER(R84),R84,1)*S84*T84)*IF(ISNUMBER(E84),E84,1)/(G84*H84+K84*L84+O84*P84+S84*T84),0)</f>
        <v>123.82352941176471</v>
      </c>
      <c r="X84" s="92">
        <f>ROUND(IFERROR((W84/(Y84*IF(ISNUMBER(E84),E84,1))),0),2)</f>
        <v>0.6</v>
      </c>
      <c r="Y84" s="202">
        <f t="shared" si="109"/>
        <v>207.055125</v>
      </c>
      <c r="Z84" s="19">
        <f>(IF(I84&lt;30%,0,IF(I84&lt;35%,F84*G84*H84*F!$B$33,IF(I84&lt;40%,F84*G84*H84*F!$B$38,IF(I84&lt;45%,F84*G84*H84*F!$B$43,IF(I84&lt;50%,F84*G84*H84*F!$B$48,IF(I84=50%,F84*G84*H84*F!$B$50,IF(I84=51%,F84*G84*H84*F!$B$51,IF(I84=52%,F84*G84*H84*F!$B$52,IF(I84=53%,F84*G84*H84*F!$B$53,IF(I84=54%,F84*G84*H84*F!$B$54,IF(I84=55%,F84*G84*H84*F!$B$55,IF(I84=56%,F84*G84*H84*F!$B$56,IF(I84=57%,F84*G84*H84*F!$B$57,IF(I84=58%,F84*G84*H84*F!$B$58,IF(I84=59%,F84*G84*H84*F!$B$59,IF(I84=60%,F84*G84*H84*F!$B$60,IF(I84=61%,F84*G84*H84*F!$B$61,IF(I84=62%,F84*G84*H84*F!$B$62,IF(I84=63%,F84*G84*H84*F!$B$63,IF(I84=64%,F84*G84*H84*F!$B$64,IF(I84=65%,F84*G84*H84*F!$B$65,IF(I84=66%,F84*G84*H84*F!$B$66,IF(I84=67%,F84*G84*H84*F!$B$67,IF(I84=68%,F84*G84*H84*F!$B$68,IF(I84=69%,F84*G84*H84*F!$B$69,IF(I84=70%,F84*G84*H84*F!$B$70,IF(I84=71%,F84*G84*H84*F!$B$71,IF(I84=72%,F84*G84*H84*F!$B$72,IF(I84=73%,F84*G84*H84*F!$B$73,IF(I84=74%,F84*G84*H84*F!$B$74,IF(I84=75%,F84*G84*H84*F!$B$75,IF(I84=76%,F84*G84*H84*F!$B$76,IF(I84=77%,F84*G84*H84*F!$B$77,IF(I84=78%,F84*G84*H84*F!$B$78,IF(I84=79%,F84*G84*H84*F!$B$79,IF(I84=80%,F84*G84*H84*F!$B$80,IF(I84=81%,F84*G84*H84*F!$B$81,IF(I84=82%,F84*G84*H84*F!$B$82,IF(I84=83%,F84*G84*H84*F!$B$83,IF(I84=84%,F84*G84*H84*F!$B$84,IF(I84=85%,F84*G84*H84*F!$B$85,IF(I84=86%,F84*G84*H84*F!$B$86,IF(I84=87%,F84*G84*H84*F!$B$87,IF(I84=88%,F84*G84*H84*F!$B$88,IF(I84=89%,F84*G84*H84*F!$B$89,IF(I84=90%,F84*G84*H84*F!$B$90,IF(I84=91%,F84*G84*H84*F!$B$91,IF(I84=92%,F84*G84*H84*F!$B$92,IF(I84=93%,F84*G84*H84*F!$B$93,IF(I84=94%,F84*G84*H84*F!$B$94,IF(I84=95%,F84*G84*H84*F!$B$95,IF(I84=96%,F84*G84*H84*F!$B$96,IF(I84=97%,F84*G84*H84*F!$B$97,IF(I84=98%,F84*G84*H84*F!$B$98,IF(I84=99%,F84*G84*H84*F!$B$99,IF(I84&gt;99%,F84*G84*H84*F!$B$100,))))))))))))))))))))))))))))))))))))))))))))))))))))))))+IF(M84&lt;30%,0,IF(M84&lt;35%,J84*K84*L84*F!$B$33,IF(M84&lt;40%,J84*K84*L84*F!$B$38,IF(M84&lt;45%,J84*K84*L84*F!$B$43,IF(M84&lt;50%,J84*K84*L84*F!$B$48,IF(M84=50%,J84*K84*L84*F!$B$50,IF(M84=51%,J84*K84*L84*F!$B$51,IF(M84=52%,J84*K84*L84*F!$B$52,IF(M84=53%,J84*K84*L84*F!$B$53,IF(M84=54%,J84*K84*L84*F!$B$54,IF(M84=55%,J84*K84*L84*F!$B$55,IF(M84=56%,J84*K84*L84*F!$B$56,IF(M84=57%,J84*K84*L84*F!$B$57,IF(M84=58%,J84*K84*L84*F!$B$58,IF(M84=59%,J84*K84*L84*F!$B$59,IF(M84=60%,J84*K84*L84*F!$B$60,IF(M84=61%,J84*K84*L84*F!$B$61,IF(M84=62%,J84*K84*L84*F!$B$62,IF(M84=63%,J84*K84*L84*F!$B$63,IF(M84=64%,J84*K84*L84*F!$B$64,IF(M84=65%,J84*K84*L84*F!$B$65,IF(M84=66%,J84*K84*L84*F!$B$66,IF(M84=67%,J84*K84*L84*F!$B$67,IF(M84=68%,J84*K84*L84*F!$B$68,IF(M84=69%,J84*K84*L84*F!$B$69,IF(M84=70%,J84*K84*L84*F!$B$70,IF(M84=71%,J84*K84*L84*F!$B$71,IF(M84=72%,J84*K84*L84*F!$B$72,IF(M84=73%,J84*K84*L84*F!$B$73,IF(M84=74%,J84*K84*L84*F!$B$74,IF(M84=75%,J84*K84*L84*F!$B$75,IF(M84=76%,J84*K84*L84*F!$B$76,IF(M84=77%,J84*K84*L84*F!$B$77,IF(M84=78%,J84*K84*L84*F!$B$78,IF(M84=79%,J84*K84*L84*F!$B$79,IF(M84=80%,J84*K84*L84*F!$B$80,IF(M84=81%,J84*K84*L84*F!$B$81,IF(M84=82%,J84*K84*L84*F!$B$82,IF(M84=83%,J84*K84*L84*F!$B$83,IF(M84=84%,J84*K84*L84*F!$B$84,IF(M84=85%,J84*K84*L84*F!$B$85,IF(M84=86%,J84*K84*L84*F!$B$86,IF(M84=87%,J84*K84*L84*F!$B$87,IF(M84=88%,J84*K84*L84*F!$B$88,IF(M84=89%,J84*K84*L84*F!$B$89,IF(M84=90%,J84*K84*L84*F!$B$90,IF(M84=91%,J84*K84*L84*F!$B$91,IF(M84=92%,J84*K84*L84*F!$B$92,IF(M84=93%,J84*K84*L84*F!$B$93,IF(M84=94%,J84*K84*L84*F!$B$94,IF(M84=95%,J84*K84*L84*F!$B$95,IF(M84=96%,J84*K84*L84*F!$B$96,IF(M84=97%,J84*K84*L84*F!$B$97,IF(M84=98%,J84*K84*L84*F!$B$98,IF(M84=99%,J84*K84*L84*F!$B$99,IF(M84&gt;99%,J84*K84*L84*F!$B$100,))))))))))))))))))))))))))))))))))))))))))))))))))))))))+IF(Q84&lt;30%,0,IF(Q84&lt;35%,N84*O84*P84*F!$B$33,IF(Q84&lt;40%,N84*O84*P84*F!$B$38,IF(Q84&lt;45%,N84*O84*P84*F!$B$43,IF(Q84&lt;50%,N84*O84*P84*F!$B$48,IF(Q84=50%,N84*O84*P84*F!$B$50,IF(Q84=51%,N84*O84*P84*F!$B$51,IF(Q84=52%,N84*O84*P84*F!$B$52,IF(Q84=53%,N84*O84*P84*F!$B$53,IF(Q84=54%,N84*O84*P84*F!$B$54,IF(Q84=55%,N84*O84*P84*F!$B$55,IF(Q84=56%,N84*O84*P84*F!$B$56,IF(Q84=57%,N84*O84*P84*F!$B$57,IF(Q84=58%,N84*O84*P84*F!$B$58,IF(Q84=59%,N84*O84*P84*F!$B$59,IF(Q84=60%,N84*O84*P84*F!$B$60,IF(Q84=61%,N84*O84*P84*F!$B$61,IF(Q84=62%,N84*O84*P84*F!$B$62,IF(Q84=63%,N84*O84*P84*F!$B$63,IF(Q84=64%,N84*O84*P84*F!$B$64,IF(Q84=65%,N84*O84*P84*F!$B$65,IF(Q84=66%,N84*O84*P84*F!$B$66,IF(Q84=67%,N84*O84*P84*F!$B$67,IF(Q84=68%,N84*O84*P84*F!$B$68,IF(Q84=69%,N84*O84*P84*F!$B$69,IF(Q84=70%,N84*O84*P84*F!$B$70,IF(Q84=71%,N84*O84*P84*F!$B$71,IF(Q84=72%,N84*O84*P84*F!$B$72,IF(Q84=73%,N84*O84*P84*F!$B$73,IF(Q84=74%,N84*O84*P84*F!$B$74,IF(Q84=75%,N84*O84*P84*F!$B$75,IF(Q84=76%,N84*O84*P84*F!$B$76,IF(Q84=77%,N84*O84*P84*F!$B$77,IF(Q84=78%,N84*O84*P84*F!$B$78,IF(Q84=79%,N84*O84*P84*F!$B$79,IF(Q84=80%,N84*O84*P84*F!$B$80,IF(Q84=81%,N84*O84*P84*F!$B$81,IF(Q84=82%,N84*O84*P84*F!$B$82,IF(Q84=83%,N84*O84*P84*F!$B$83,IF(Q84=84%,N84*O84*P84*F!$B$84,IF(Q84=85%,N84*O84*P84*F!$B$85,IF(Q84=86%,N84*O84*P84*F!$B$86,IF(Q84=87%,N84*O84*P84*F!$B$87,IF(Q84=88%,N84*O84*P84*F!$B$88,IF(Q84=89%,N84*O84*P84*F!$B$89,IF(Q84=90%,N84*O84*P84*F!$B$90,IF(Q84=91%,N84*O84*P84*F!$B$91,IF(Q84=92%,N84*O84*P84*F!$B$92,IF(Q84=93%,N84*O84*P84*F!$B$93,IF(Q84=94%,N84*O84*P84*F!$B$94,IF(Q84=95%,N84*O84*P84*F!$B$95,IF(Q84=96%,N84*O84*P84*F!$B$96,IF(Q84=97%,N84*O84*P84*F!$B$97,IF(Q84=98%,N84*O84*P84*F!$B$98,IF(Q84=99%,N84*O84*P84*F!$B$99,IF(Q84&gt;99%,N84*O84*P84*F!$B$100,))))))))))))))))))))))))))))))))))))))))))))))))))))))))+IF(U84&lt;30%,0,IF(U84&lt;35%,R84*S84*T84*F!$B$33,IF(U84&lt;40%,R84*S84*T84*F!$B$38,IF(U84&lt;45%,R84*S84*T84*F!$B$43,IF(U84&lt;50%,R84*S84*T84*F!$B$48,IF(U84=50%,R84*S84*T84*F!$B$50,IF(U84=51%,R84*S84*T84*F!$B$51,IF(U84=52%,R84*S84*T84*F!$B$52,IF(U84=53%,R84*S84*T84*F!$B$53,IF(U84=54%,R84*S84*T84*F!$B$54,IF(U84=55%,R84*S84*T84*F!$B$55,IF(U84=56%,R84*S84*T84*F!$B$56,IF(U84=57%,R84*S84*T84*F!$B$57,IF(U84=58%,R84*S84*T84*F!$B$58,IF(U84=59%,R84*S84*T84*F!$B$59,IF(U84=60%,R84*S84*T84*F!$B$60,IF(U84=61%,R84*S84*T84*F!$B$61,IF(U84=62%,R84*S84*T84*F!$B$62,IF(U84=63%,R84*S84*T84*F!$B$63,IF(U84=64%,R84*S84*T84*F!$B$64,IF(U84=65%,R84*S84*T84*F!$B$65,IF(U84=66%,R84*S84*T84*F!$B$66,IF(U84=67%,R84*S84*T84*F!$B$67,IF(U84=68%,R84*S84*T84*F!$B$68,IF(U84=69%,R84*S84*T84*F!$B$69,IF(U84=70%,R84*S84*T84*F!$B$70,IF(U84=71%,R84*S84*T84*F!$B$71,IF(U84=72%,R84*S84*T84*F!$B$72,IF(U84=73%,R84*S84*T84*F!$B$73,IF(U84=74%,R84*S84*T84*F!$B$74,IF(U84=75%,R84*S84*T84*F!$B$75,IF(U84=76%,R84*S84*T84*F!$B$76,IF(U84=77%,R84*S84*T84*F!$B$77,IF(U84=78%,R84*S84*T84*F!$B$78,IF(U84=79%,R84*S84*T84*F!$B$79,IF(U84=80%,R84*S84*T84*F!$B$80,IF(U84=81%,R84*S84*T84*F!$B$81,IF(U84=82%,R84*S84*T84*F!$B$82,IF(U84=83%,R84*S84*T84*F!$B$83,IF(U84=84%,R84*S84*T84*F!$B$84,IF(U84=85%,R84*S84*T84*F!$B$85,IF(U84=86%,R84*S84*T84*F!$B$86,IF(U84=87%,R84*S84*T84*F!$B$87,IF(U84=88%,R84*S84*T84*F!$B$88,IF(U84=89%,R84*S84*T84*F!$B$89,IF(U84=90%,R84*S84*T84*F!$B$90,IF(U84=91%,R84*S84*T84*F!$B$91,IF(U84=92%,R84*S84*T84*F!$B$92,IF(U84=93%,R84*S84*T84*F!$B$93,IF(U84=94%,R84*S84*T84*F!$B$94,IF(U84=95%,R84*S84*T84*F!$B$95,IF(U84=96%,R84*S84*T84*F!$B$96,IF(U84=97%,R84*S84*T84*F!$B$97,IF(U84=98%,R84*S84*T84*F!$B$98,IF(U84=99%,R84*S84*T84*F!$B$99,IF(U84&gt;99%,R84*S84*T84*F!$B$100)))))))))))))))))))))))))))))))))))))))))))))))))))))))))*IF(ISNUMBER(E84),E84,1)*IF(ISNUMBER(D84),D84,1)</f>
        <v>1497.5</v>
      </c>
      <c r="AA84" s="93">
        <f t="shared" ref="AA84:AA89" si="120">G84*H84+K84*L84+O84*P84+S84*T84</f>
        <v>17</v>
      </c>
      <c r="AB84" s="94">
        <f t="shared" ref="AB84:AB89" si="121">(H84*(IF(I84&lt;45%,0.5,IF(I84&lt;55%,0.8,IF(I84&lt;65%,0.9,IF(I84&lt;75%,1,IF(I84&lt;85%,1.1,1.2))))))+L84*(IF(M84&lt;45%,0.5,IF(M84&lt;55%,0.8,IF(M84&lt;65%,0.9,IF(M84&lt;75%,1,IF(M84&lt;85%,1.1,1.2))))))+P84*(IF(Q84&lt;45%,0.5,IF(Q84&lt;55%,0.8,IF(Q84&lt;65%,0.9,IF(Q84&lt;75%,1,IF(Q84&lt;85%,1.1,1.2))))))+T84*(IF(U84&lt;45%,0.5,IF(U84&lt;55%,0.8,IF(U84&lt;65%,0.9,IF(U84&lt;75%,1,IF(U84&lt;85%,1.1,1.2)))))))*IF(D84&gt;=0.8,6,IF(D84&lt;=0.4,1.5,3))</f>
        <v>45</v>
      </c>
      <c r="AC84" s="23"/>
      <c r="AF84" s="127"/>
      <c r="AG84" s="23"/>
      <c r="AH84" s="23"/>
      <c r="AI84" s="23"/>
      <c r="AJ84" s="23"/>
      <c r="AK84" s="23"/>
      <c r="AL84" s="23"/>
      <c r="AM84" s="155"/>
      <c r="AN84" s="23"/>
      <c r="AO84" s="23"/>
      <c r="AP84" s="23"/>
      <c r="AQ84" s="23"/>
      <c r="AR84" s="23"/>
      <c r="AS84" s="23"/>
      <c r="AT84" s="23"/>
      <c r="AU84"/>
      <c r="AV84" s="293"/>
      <c r="AW84" s="291"/>
    </row>
    <row r="85" spans="1:49" ht="15" customHeight="1" x14ac:dyDescent="0.25">
      <c r="A85" s="325">
        <f>A78+1</f>
        <v>42220</v>
      </c>
      <c r="B85" s="183" t="str">
        <f t="shared" si="105"/>
        <v>Средняя</v>
      </c>
      <c r="C85" s="184" t="str">
        <f t="shared" si="105"/>
        <v>Жим стоя</v>
      </c>
      <c r="D85" s="167">
        <f t="shared" ref="D85:D89" si="122">D48</f>
        <v>1</v>
      </c>
      <c r="E85" s="185" t="str">
        <f t="shared" si="105"/>
        <v/>
      </c>
      <c r="F85" s="308">
        <f>IF(I85&lt;&gt;0,(IFERROR(IF($Y85&gt;50,MROUND($Y85*I85,2.5),IF($Y85&lt;15,MROUND($Y85*I85,0.1),MROUND($Y85*I85,1))),)),"")</f>
        <v>55</v>
      </c>
      <c r="G85" s="186">
        <v>4</v>
      </c>
      <c r="H85" s="186">
        <v>1</v>
      </c>
      <c r="I85" s="174">
        <v>0.45</v>
      </c>
      <c r="J85" s="308">
        <f>IF(M85&lt;&gt;0,(IFERROR(IF($Y85&gt;50,MROUND($Y85*M85,2.5),IF($Y85&lt;15,MROUND($Y85*M85,0.1),MROUND($Y85*M85,1))),)),"")</f>
        <v>70</v>
      </c>
      <c r="K85" s="186">
        <v>3</v>
      </c>
      <c r="L85" s="186">
        <v>1</v>
      </c>
      <c r="M85" s="174">
        <v>0.56999999999999995</v>
      </c>
      <c r="N85" s="308">
        <f>IF(Q85&lt;&gt;0,(IFERROR(IF($Y85&gt;50,MROUND($Y85*Q85,2.5),IF($Y85&lt;15,MROUND($Y85*Q85,0.1),MROUND($Y85*Q85,1))),)),"")</f>
        <v>80</v>
      </c>
      <c r="O85" s="186">
        <v>2</v>
      </c>
      <c r="P85" s="186">
        <v>6</v>
      </c>
      <c r="Q85" s="174">
        <v>0.65</v>
      </c>
      <c r="R85" s="308" t="str">
        <f>IF(U85&lt;&gt;0,(IFERROR(IF($Y85&gt;50,MROUND($Y85*U85,2.5),IF($Y85&lt;15,MROUND($Y85*U85,0.1),MROUND($Y85*U85,1))),)),"")</f>
        <v/>
      </c>
      <c r="S85" s="186"/>
      <c r="T85" s="186"/>
      <c r="U85" s="174">
        <v>0</v>
      </c>
      <c r="V85" s="98">
        <f t="shared" si="119"/>
        <v>1390</v>
      </c>
      <c r="W85" s="99">
        <f t="shared" ref="W85:W89" si="123">IFERROR((IF(ISNUMBER(F85),F85,1)*G85*H85+IF(ISNUMBER(J85),J85,1)*K85*L85+IF(ISNUMBER(N85),N85,1)*O85*P85+IF(ISNUMBER(R85),R85,1)*S85*T85)*IF(ISNUMBER(E85),E85,1)/(G85*H85+K85*L85+O85*P85+S85*T85),0)</f>
        <v>73.15789473684211</v>
      </c>
      <c r="X85" s="68">
        <f t="shared" ref="X85:X86" si="124">ROUND(IFERROR((W85/(Y85*IF(ISNUMBER(E85),E85,1))),0),2)</f>
        <v>0.59</v>
      </c>
      <c r="Y85" s="203">
        <f t="shared" si="109"/>
        <v>124.233075</v>
      </c>
      <c r="Z85" s="18">
        <f>(IF(I85&lt;30%,0,IF(I85&lt;35%,F85*G85*H85*F!$B$33,IF(I85&lt;40%,F85*G85*H85*F!$B$38,IF(I85&lt;45%,F85*G85*H85*F!$B$43,IF(I85&lt;50%,F85*G85*H85*F!$B$48,IF(I85=50%,F85*G85*H85*F!$B$50,IF(I85=51%,F85*G85*H85*F!$B$51,IF(I85=52%,F85*G85*H85*F!$B$52,IF(I85=53%,F85*G85*H85*F!$B$53,IF(I85=54%,F85*G85*H85*F!$B$54,IF(I85=55%,F85*G85*H85*F!$B$55,IF(I85=56%,F85*G85*H85*F!$B$56,IF(I85=57%,F85*G85*H85*F!$B$57,IF(I85=58%,F85*G85*H85*F!$B$58,IF(I85=59%,F85*G85*H85*F!$B$59,IF(I85=60%,F85*G85*H85*F!$B$60,IF(I85=61%,F85*G85*H85*F!$B$61,IF(I85=62%,F85*G85*H85*F!$B$62,IF(I85=63%,F85*G85*H85*F!$B$63,IF(I85=64%,F85*G85*H85*F!$B$64,IF(I85=65%,F85*G85*H85*F!$B$65,IF(I85=66%,F85*G85*H85*F!$B$66,IF(I85=67%,F85*G85*H85*F!$B$67,IF(I85=68%,F85*G85*H85*F!$B$68,IF(I85=69%,F85*G85*H85*F!$B$69,IF(I85=70%,F85*G85*H85*F!$B$70,IF(I85=71%,F85*G85*H85*F!$B$71,IF(I85=72%,F85*G85*H85*F!$B$72,IF(I85=73%,F85*G85*H85*F!$B$73,IF(I85=74%,F85*G85*H85*F!$B$74,IF(I85=75%,F85*G85*H85*F!$B$75,IF(I85=76%,F85*G85*H85*F!$B$76,IF(I85=77%,F85*G85*H85*F!$B$77,IF(I85=78%,F85*G85*H85*F!$B$78,IF(I85=79%,F85*G85*H85*F!$B$79,IF(I85=80%,F85*G85*H85*F!$B$80,IF(I85=81%,F85*G85*H85*F!$B$81,IF(I85=82%,F85*G85*H85*F!$B$82,IF(I85=83%,F85*G85*H85*F!$B$83,IF(I85=84%,F85*G85*H85*F!$B$84,IF(I85=85%,F85*G85*H85*F!$B$85,IF(I85=86%,F85*G85*H85*F!$B$86,IF(I85=87%,F85*G85*H85*F!$B$87,IF(I85=88%,F85*G85*H85*F!$B$88,IF(I85=89%,F85*G85*H85*F!$B$89,IF(I85=90%,F85*G85*H85*F!$B$90,IF(I85=91%,F85*G85*H85*F!$B$91,IF(I85=92%,F85*G85*H85*F!$B$92,IF(I85=93%,F85*G85*H85*F!$B$93,IF(I85=94%,F85*G85*H85*F!$B$94,IF(I85=95%,F85*G85*H85*F!$B$95,IF(I85=96%,F85*G85*H85*F!$B$96,IF(I85=97%,F85*G85*H85*F!$B$97,IF(I85=98%,F85*G85*H85*F!$B$98,IF(I85=99%,F85*G85*H85*F!$B$99,IF(I85&gt;99%,F85*G85*H85*F!$B$100,))))))))))))))))))))))))))))))))))))))))))))))))))))))))+IF(M85&lt;30%,0,IF(M85&lt;35%,J85*K85*L85*F!$B$33,IF(M85&lt;40%,J85*K85*L85*F!$B$38,IF(M85&lt;45%,J85*K85*L85*F!$B$43,IF(M85&lt;50%,J85*K85*L85*F!$B$48,IF(M85=50%,J85*K85*L85*F!$B$50,IF(M85=51%,J85*K85*L85*F!$B$51,IF(M85=52%,J85*K85*L85*F!$B$52,IF(M85=53%,J85*K85*L85*F!$B$53,IF(M85=54%,J85*K85*L85*F!$B$54,IF(M85=55%,J85*K85*L85*F!$B$55,IF(M85=56%,J85*K85*L85*F!$B$56,IF(M85=57%,J85*K85*L85*F!$B$57,IF(M85=58%,J85*K85*L85*F!$B$58,IF(M85=59%,J85*K85*L85*F!$B$59,IF(M85=60%,J85*K85*L85*F!$B$60,IF(M85=61%,J85*K85*L85*F!$B$61,IF(M85=62%,J85*K85*L85*F!$B$62,IF(M85=63%,J85*K85*L85*F!$B$63,IF(M85=64%,J85*K85*L85*F!$B$64,IF(M85=65%,J85*K85*L85*F!$B$65,IF(M85=66%,J85*K85*L85*F!$B$66,IF(M85=67%,J85*K85*L85*F!$B$67,IF(M85=68%,J85*K85*L85*F!$B$68,IF(M85=69%,J85*K85*L85*F!$B$69,IF(M85=70%,J85*K85*L85*F!$B$70,IF(M85=71%,J85*K85*L85*F!$B$71,IF(M85=72%,J85*K85*L85*F!$B$72,IF(M85=73%,J85*K85*L85*F!$B$73,IF(M85=74%,J85*K85*L85*F!$B$74,IF(M85=75%,J85*K85*L85*F!$B$75,IF(M85=76%,J85*K85*L85*F!$B$76,IF(M85=77%,J85*K85*L85*F!$B$77,IF(M85=78%,J85*K85*L85*F!$B$78,IF(M85=79%,J85*K85*L85*F!$B$79,IF(M85=80%,J85*K85*L85*F!$B$80,IF(M85=81%,J85*K85*L85*F!$B$81,IF(M85=82%,J85*K85*L85*F!$B$82,IF(M85=83%,J85*K85*L85*F!$B$83,IF(M85=84%,J85*K85*L85*F!$B$84,IF(M85=85%,J85*K85*L85*F!$B$85,IF(M85=86%,J85*K85*L85*F!$B$86,IF(M85=87%,J85*K85*L85*F!$B$87,IF(M85=88%,J85*K85*L85*F!$B$88,IF(M85=89%,J85*K85*L85*F!$B$89,IF(M85=90%,J85*K85*L85*F!$B$90,IF(M85=91%,J85*K85*L85*F!$B$91,IF(M85=92%,J85*K85*L85*F!$B$92,IF(M85=93%,J85*K85*L85*F!$B$93,IF(M85=94%,J85*K85*L85*F!$B$94,IF(M85=95%,J85*K85*L85*F!$B$95,IF(M85=96%,J85*K85*L85*F!$B$96,IF(M85=97%,J85*K85*L85*F!$B$97,IF(M85=98%,J85*K85*L85*F!$B$98,IF(M85=99%,J85*K85*L85*F!$B$99,IF(M85&gt;99%,J85*K85*L85*F!$B$100,))))))))))))))))))))))))))))))))))))))))))))))))))))))))+IF(Q85&lt;30%,0,IF(Q85&lt;35%,N85*O85*P85*F!$B$33,IF(Q85&lt;40%,N85*O85*P85*F!$B$38,IF(Q85&lt;45%,N85*O85*P85*F!$B$43,IF(Q85&lt;50%,N85*O85*P85*F!$B$48,IF(Q85=50%,N85*O85*P85*F!$B$50,IF(Q85=51%,N85*O85*P85*F!$B$51,IF(Q85=52%,N85*O85*P85*F!$B$52,IF(Q85=53%,N85*O85*P85*F!$B$53,IF(Q85=54%,N85*O85*P85*F!$B$54,IF(Q85=55%,N85*O85*P85*F!$B$55,IF(Q85=56%,N85*O85*P85*F!$B$56,IF(Q85=57%,N85*O85*P85*F!$B$57,IF(Q85=58%,N85*O85*P85*F!$B$58,IF(Q85=59%,N85*O85*P85*F!$B$59,IF(Q85=60%,N85*O85*P85*F!$B$60,IF(Q85=61%,N85*O85*P85*F!$B$61,IF(Q85=62%,N85*O85*P85*F!$B$62,IF(Q85=63%,N85*O85*P85*F!$B$63,IF(Q85=64%,N85*O85*P85*F!$B$64,IF(Q85=65%,N85*O85*P85*F!$B$65,IF(Q85=66%,N85*O85*P85*F!$B$66,IF(Q85=67%,N85*O85*P85*F!$B$67,IF(Q85=68%,N85*O85*P85*F!$B$68,IF(Q85=69%,N85*O85*P85*F!$B$69,IF(Q85=70%,N85*O85*P85*F!$B$70,IF(Q85=71%,N85*O85*P85*F!$B$71,IF(Q85=72%,N85*O85*P85*F!$B$72,IF(Q85=73%,N85*O85*P85*F!$B$73,IF(Q85=74%,N85*O85*P85*F!$B$74,IF(Q85=75%,N85*O85*P85*F!$B$75,IF(Q85=76%,N85*O85*P85*F!$B$76,IF(Q85=77%,N85*O85*P85*F!$B$77,IF(Q85=78%,N85*O85*P85*F!$B$78,IF(Q85=79%,N85*O85*P85*F!$B$79,IF(Q85=80%,N85*O85*P85*F!$B$80,IF(Q85=81%,N85*O85*P85*F!$B$81,IF(Q85=82%,N85*O85*P85*F!$B$82,IF(Q85=83%,N85*O85*P85*F!$B$83,IF(Q85=84%,N85*O85*P85*F!$B$84,IF(Q85=85%,N85*O85*P85*F!$B$85,IF(Q85=86%,N85*O85*P85*F!$B$86,IF(Q85=87%,N85*O85*P85*F!$B$87,IF(Q85=88%,N85*O85*P85*F!$B$88,IF(Q85=89%,N85*O85*P85*F!$B$89,IF(Q85=90%,N85*O85*P85*F!$B$90,IF(Q85=91%,N85*O85*P85*F!$B$91,IF(Q85=92%,N85*O85*P85*F!$B$92,IF(Q85=93%,N85*O85*P85*F!$B$93,IF(Q85=94%,N85*O85*P85*F!$B$94,IF(Q85=95%,N85*O85*P85*F!$B$95,IF(Q85=96%,N85*O85*P85*F!$B$96,IF(Q85=97%,N85*O85*P85*F!$B$97,IF(Q85=98%,N85*O85*P85*F!$B$98,IF(Q85=99%,N85*O85*P85*F!$B$99,IF(Q85&gt;99%,N85*O85*P85*F!$B$100,))))))))))))))))))))))))))))))))))))))))))))))))))))))))+IF(U85&lt;30%,0,IF(U85&lt;35%,R85*S85*T85*F!$B$33,IF(U85&lt;40%,R85*S85*T85*F!$B$38,IF(U85&lt;45%,R85*S85*T85*F!$B$43,IF(U85&lt;50%,R85*S85*T85*F!$B$48,IF(U85=50%,R85*S85*T85*F!$B$50,IF(U85=51%,R85*S85*T85*F!$B$51,IF(U85=52%,R85*S85*T85*F!$B$52,IF(U85=53%,R85*S85*T85*F!$B$53,IF(U85=54%,R85*S85*T85*F!$B$54,IF(U85=55%,R85*S85*T85*F!$B$55,IF(U85=56%,R85*S85*T85*F!$B$56,IF(U85=57%,R85*S85*T85*F!$B$57,IF(U85=58%,R85*S85*T85*F!$B$58,IF(U85=59%,R85*S85*T85*F!$B$59,IF(U85=60%,R85*S85*T85*F!$B$60,IF(U85=61%,R85*S85*T85*F!$B$61,IF(U85=62%,R85*S85*T85*F!$B$62,IF(U85=63%,R85*S85*T85*F!$B$63,IF(U85=64%,R85*S85*T85*F!$B$64,IF(U85=65%,R85*S85*T85*F!$B$65,IF(U85=66%,R85*S85*T85*F!$B$66,IF(U85=67%,R85*S85*T85*F!$B$67,IF(U85=68%,R85*S85*T85*F!$B$68,IF(U85=69%,R85*S85*T85*F!$B$69,IF(U85=70%,R85*S85*T85*F!$B$70,IF(U85=71%,R85*S85*T85*F!$B$71,IF(U85=72%,R85*S85*T85*F!$B$72,IF(U85=73%,R85*S85*T85*F!$B$73,IF(U85=74%,R85*S85*T85*F!$B$74,IF(U85=75%,R85*S85*T85*F!$B$75,IF(U85=76%,R85*S85*T85*F!$B$76,IF(U85=77%,R85*S85*T85*F!$B$77,IF(U85=78%,R85*S85*T85*F!$B$78,IF(U85=79%,R85*S85*T85*F!$B$79,IF(U85=80%,R85*S85*T85*F!$B$80,IF(U85=81%,R85*S85*T85*F!$B$81,IF(U85=82%,R85*S85*T85*F!$B$82,IF(U85=83%,R85*S85*T85*F!$B$83,IF(U85=84%,R85*S85*T85*F!$B$84,IF(U85=85%,R85*S85*T85*F!$B$85,IF(U85=86%,R85*S85*T85*F!$B$86,IF(U85=87%,R85*S85*T85*F!$B$87,IF(U85=88%,R85*S85*T85*F!$B$88,IF(U85=89%,R85*S85*T85*F!$B$89,IF(U85=90%,R85*S85*T85*F!$B$90,IF(U85=91%,R85*S85*T85*F!$B$91,IF(U85=92%,R85*S85*T85*F!$B$92,IF(U85=93%,R85*S85*T85*F!$B$93,IF(U85=94%,R85*S85*T85*F!$B$94,IF(U85=95%,R85*S85*T85*F!$B$95,IF(U85=96%,R85*S85*T85*F!$B$96,IF(U85=97%,R85*S85*T85*F!$B$97,IF(U85=98%,R85*S85*T85*F!$B$98,IF(U85=99%,R85*S85*T85*F!$B$99,IF(U85&gt;99%,R85*S85*T85*F!$B$100)))))))))))))))))))))))))))))))))))))))))))))))))))))))))*IF(ISNUMBER(E85),E85,1)*IF(ISNUMBER(D85),D85,1)</f>
        <v>1001.5999999999999</v>
      </c>
      <c r="AA85" s="69">
        <f t="shared" si="120"/>
        <v>19</v>
      </c>
      <c r="AB85" s="70">
        <f t="shared" si="121"/>
        <v>46.2</v>
      </c>
      <c r="AC85" s="23"/>
      <c r="AF85" s="127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/>
      <c r="AV85" s="293"/>
      <c r="AW85" s="291"/>
    </row>
    <row r="86" spans="1:49" x14ac:dyDescent="0.25">
      <c r="A86" s="325"/>
      <c r="B86" s="183" t="str">
        <f t="shared" si="105"/>
        <v>Средняя</v>
      </c>
      <c r="C86" s="184" t="str">
        <f t="shared" si="105"/>
        <v>Жим средним хватом</v>
      </c>
      <c r="D86" s="167">
        <f t="shared" si="122"/>
        <v>1</v>
      </c>
      <c r="E86" s="187" t="str">
        <f t="shared" si="105"/>
        <v/>
      </c>
      <c r="F86" s="309">
        <f>IF(I86&lt;&gt;0,(IFERROR(IF($Y86&gt;50,MROUND($Y86*I86,2.5),IF($Y86&lt;15,MROUND($Y86*I86,0.1),MROUND($Y86*I86,1))),)),"")</f>
        <v>75</v>
      </c>
      <c r="G86" s="188">
        <v>5</v>
      </c>
      <c r="H86" s="188">
        <v>1</v>
      </c>
      <c r="I86" s="189">
        <v>0.45</v>
      </c>
      <c r="J86" s="309">
        <f>IF(M86&lt;&gt;0,(IFERROR(IF($Y86&gt;50,MROUND($Y86*M86,2.5),IF($Y86&lt;15,MROUND($Y86*M86,0.1),MROUND($Y86*M86,1))),)),"")</f>
        <v>90</v>
      </c>
      <c r="K86" s="188">
        <v>4</v>
      </c>
      <c r="L86" s="188">
        <v>1</v>
      </c>
      <c r="M86" s="189">
        <v>0.55000000000000004</v>
      </c>
      <c r="N86" s="309">
        <f>IF(Q86&lt;&gt;0,(IFERROR(IF($Y86&gt;50,MROUND($Y86*Q86,2.5),IF($Y86&lt;15,MROUND($Y86*Q86,0.1),MROUND($Y86*Q86,1))),)),"")</f>
        <v>100</v>
      </c>
      <c r="O86" s="188">
        <v>3</v>
      </c>
      <c r="P86" s="188">
        <v>4</v>
      </c>
      <c r="Q86" s="189">
        <v>0.6</v>
      </c>
      <c r="R86" s="309" t="str">
        <f>IF(U86&lt;&gt;0,(IFERROR(IF($Y86&gt;50,MROUND($Y86*U86,2.5),IF($Y86&lt;15,MROUND($Y86*U86,0.1),MROUND($Y86*U86,1))),)),"")</f>
        <v/>
      </c>
      <c r="S86" s="188"/>
      <c r="T86" s="188"/>
      <c r="U86" s="189">
        <v>0</v>
      </c>
      <c r="V86" s="101">
        <f t="shared" si="119"/>
        <v>1935</v>
      </c>
      <c r="W86" s="102">
        <f t="shared" si="123"/>
        <v>92.142857142857139</v>
      </c>
      <c r="X86" s="103">
        <f t="shared" si="124"/>
        <v>0.56000000000000005</v>
      </c>
      <c r="Y86" s="203">
        <f t="shared" si="109"/>
        <v>165.64409999999998</v>
      </c>
      <c r="Z86" s="20">
        <f>(IF(I86&lt;30%,0,IF(I86&lt;35%,F86*G86*H86*F!$B$33,IF(I86&lt;40%,F86*G86*H86*F!$B$38,IF(I86&lt;45%,F86*G86*H86*F!$B$43,IF(I86&lt;50%,F86*G86*H86*F!$B$48,IF(I86=50%,F86*G86*H86*F!$B$50,IF(I86=51%,F86*G86*H86*F!$B$51,IF(I86=52%,F86*G86*H86*F!$B$52,IF(I86=53%,F86*G86*H86*F!$B$53,IF(I86=54%,F86*G86*H86*F!$B$54,IF(I86=55%,F86*G86*H86*F!$B$55,IF(I86=56%,F86*G86*H86*F!$B$56,IF(I86=57%,F86*G86*H86*F!$B$57,IF(I86=58%,F86*G86*H86*F!$B$58,IF(I86=59%,F86*G86*H86*F!$B$59,IF(I86=60%,F86*G86*H86*F!$B$60,IF(I86=61%,F86*G86*H86*F!$B$61,IF(I86=62%,F86*G86*H86*F!$B$62,IF(I86=63%,F86*G86*H86*F!$B$63,IF(I86=64%,F86*G86*H86*F!$B$64,IF(I86=65%,F86*G86*H86*F!$B$65,IF(I86=66%,F86*G86*H86*F!$B$66,IF(I86=67%,F86*G86*H86*F!$B$67,IF(I86=68%,F86*G86*H86*F!$B$68,IF(I86=69%,F86*G86*H86*F!$B$69,IF(I86=70%,F86*G86*H86*F!$B$70,IF(I86=71%,F86*G86*H86*F!$B$71,IF(I86=72%,F86*G86*H86*F!$B$72,IF(I86=73%,F86*G86*H86*F!$B$73,IF(I86=74%,F86*G86*H86*F!$B$74,IF(I86=75%,F86*G86*H86*F!$B$75,IF(I86=76%,F86*G86*H86*F!$B$76,IF(I86=77%,F86*G86*H86*F!$B$77,IF(I86=78%,F86*G86*H86*F!$B$78,IF(I86=79%,F86*G86*H86*F!$B$79,IF(I86=80%,F86*G86*H86*F!$B$80,IF(I86=81%,F86*G86*H86*F!$B$81,IF(I86=82%,F86*G86*H86*F!$B$82,IF(I86=83%,F86*G86*H86*F!$B$83,IF(I86=84%,F86*G86*H86*F!$B$84,IF(I86=85%,F86*G86*H86*F!$B$85,IF(I86=86%,F86*G86*H86*F!$B$86,IF(I86=87%,F86*G86*H86*F!$B$87,IF(I86=88%,F86*G86*H86*F!$B$88,IF(I86=89%,F86*G86*H86*F!$B$89,IF(I86=90%,F86*G86*H86*F!$B$90,IF(I86=91%,F86*G86*H86*F!$B$91,IF(I86=92%,F86*G86*H86*F!$B$92,IF(I86=93%,F86*G86*H86*F!$B$93,IF(I86=94%,F86*G86*H86*F!$B$94,IF(I86=95%,F86*G86*H86*F!$B$95,IF(I86=96%,F86*G86*H86*F!$B$96,IF(I86=97%,F86*G86*H86*F!$B$97,IF(I86=98%,F86*G86*H86*F!$B$98,IF(I86=99%,F86*G86*H86*F!$B$99,IF(I86&gt;99%,F86*G86*H86*F!$B$100,))))))))))))))))))))))))))))))))))))))))))))))))))))))))+IF(M86&lt;30%,0,IF(M86&lt;35%,J86*K86*L86*F!$B$33,IF(M86&lt;40%,J86*K86*L86*F!$B$38,IF(M86&lt;45%,J86*K86*L86*F!$B$43,IF(M86&lt;50%,J86*K86*L86*F!$B$48,IF(M86=50%,J86*K86*L86*F!$B$50,IF(M86=51%,J86*K86*L86*F!$B$51,IF(M86=52%,J86*K86*L86*F!$B$52,IF(M86=53%,J86*K86*L86*F!$B$53,IF(M86=54%,J86*K86*L86*F!$B$54,IF(M86=55%,J86*K86*L86*F!$B$55,IF(M86=56%,J86*K86*L86*F!$B$56,IF(M86=57%,J86*K86*L86*F!$B$57,IF(M86=58%,J86*K86*L86*F!$B$58,IF(M86=59%,J86*K86*L86*F!$B$59,IF(M86=60%,J86*K86*L86*F!$B$60,IF(M86=61%,J86*K86*L86*F!$B$61,IF(M86=62%,J86*K86*L86*F!$B$62,IF(M86=63%,J86*K86*L86*F!$B$63,IF(M86=64%,J86*K86*L86*F!$B$64,IF(M86=65%,J86*K86*L86*F!$B$65,IF(M86=66%,J86*K86*L86*F!$B$66,IF(M86=67%,J86*K86*L86*F!$B$67,IF(M86=68%,J86*K86*L86*F!$B$68,IF(M86=69%,J86*K86*L86*F!$B$69,IF(M86=70%,J86*K86*L86*F!$B$70,IF(M86=71%,J86*K86*L86*F!$B$71,IF(M86=72%,J86*K86*L86*F!$B$72,IF(M86=73%,J86*K86*L86*F!$B$73,IF(M86=74%,J86*K86*L86*F!$B$74,IF(M86=75%,J86*K86*L86*F!$B$75,IF(M86=76%,J86*K86*L86*F!$B$76,IF(M86=77%,J86*K86*L86*F!$B$77,IF(M86=78%,J86*K86*L86*F!$B$78,IF(M86=79%,J86*K86*L86*F!$B$79,IF(M86=80%,J86*K86*L86*F!$B$80,IF(M86=81%,J86*K86*L86*F!$B$81,IF(M86=82%,J86*K86*L86*F!$B$82,IF(M86=83%,J86*K86*L86*F!$B$83,IF(M86=84%,J86*K86*L86*F!$B$84,IF(M86=85%,J86*K86*L86*F!$B$85,IF(M86=86%,J86*K86*L86*F!$B$86,IF(M86=87%,J86*K86*L86*F!$B$87,IF(M86=88%,J86*K86*L86*F!$B$88,IF(M86=89%,J86*K86*L86*F!$B$89,IF(M86=90%,J86*K86*L86*F!$B$90,IF(M86=91%,J86*K86*L86*F!$B$91,IF(M86=92%,J86*K86*L86*F!$B$92,IF(M86=93%,J86*K86*L86*F!$B$93,IF(M86=94%,J86*K86*L86*F!$B$94,IF(M86=95%,J86*K86*L86*F!$B$95,IF(M86=96%,J86*K86*L86*F!$B$96,IF(M86=97%,J86*K86*L86*F!$B$97,IF(M86=98%,J86*K86*L86*F!$B$98,IF(M86=99%,J86*K86*L86*F!$B$99,IF(M86&gt;99%,J86*K86*L86*F!$B$100,))))))))))))))))))))))))))))))))))))))))))))))))))))))))+IF(Q86&lt;30%,0,IF(Q86&lt;35%,N86*O86*P86*F!$B$33,IF(Q86&lt;40%,N86*O86*P86*F!$B$38,IF(Q86&lt;45%,N86*O86*P86*F!$B$43,IF(Q86&lt;50%,N86*O86*P86*F!$B$48,IF(Q86=50%,N86*O86*P86*F!$B$50,IF(Q86=51%,N86*O86*P86*F!$B$51,IF(Q86=52%,N86*O86*P86*F!$B$52,IF(Q86=53%,N86*O86*P86*F!$B$53,IF(Q86=54%,N86*O86*P86*F!$B$54,IF(Q86=55%,N86*O86*P86*F!$B$55,IF(Q86=56%,N86*O86*P86*F!$B$56,IF(Q86=57%,N86*O86*P86*F!$B$57,IF(Q86=58%,N86*O86*P86*F!$B$58,IF(Q86=59%,N86*O86*P86*F!$B$59,IF(Q86=60%,N86*O86*P86*F!$B$60,IF(Q86=61%,N86*O86*P86*F!$B$61,IF(Q86=62%,N86*O86*P86*F!$B$62,IF(Q86=63%,N86*O86*P86*F!$B$63,IF(Q86=64%,N86*O86*P86*F!$B$64,IF(Q86=65%,N86*O86*P86*F!$B$65,IF(Q86=66%,N86*O86*P86*F!$B$66,IF(Q86=67%,N86*O86*P86*F!$B$67,IF(Q86=68%,N86*O86*P86*F!$B$68,IF(Q86=69%,N86*O86*P86*F!$B$69,IF(Q86=70%,N86*O86*P86*F!$B$70,IF(Q86=71%,N86*O86*P86*F!$B$71,IF(Q86=72%,N86*O86*P86*F!$B$72,IF(Q86=73%,N86*O86*P86*F!$B$73,IF(Q86=74%,N86*O86*P86*F!$B$74,IF(Q86=75%,N86*O86*P86*F!$B$75,IF(Q86=76%,N86*O86*P86*F!$B$76,IF(Q86=77%,N86*O86*P86*F!$B$77,IF(Q86=78%,N86*O86*P86*F!$B$78,IF(Q86=79%,N86*O86*P86*F!$B$79,IF(Q86=80%,N86*O86*P86*F!$B$80,IF(Q86=81%,N86*O86*P86*F!$B$81,IF(Q86=82%,N86*O86*P86*F!$B$82,IF(Q86=83%,N86*O86*P86*F!$B$83,IF(Q86=84%,N86*O86*P86*F!$B$84,IF(Q86=85%,N86*O86*P86*F!$B$85,IF(Q86=86%,N86*O86*P86*F!$B$86,IF(Q86=87%,N86*O86*P86*F!$B$87,IF(Q86=88%,N86*O86*P86*F!$B$88,IF(Q86=89%,N86*O86*P86*F!$B$89,IF(Q86=90%,N86*O86*P86*F!$B$90,IF(Q86=91%,N86*O86*P86*F!$B$91,IF(Q86=92%,N86*O86*P86*F!$B$92,IF(Q86=93%,N86*O86*P86*F!$B$93,IF(Q86=94%,N86*O86*P86*F!$B$94,IF(Q86=95%,N86*O86*P86*F!$B$95,IF(Q86=96%,N86*O86*P86*F!$B$96,IF(Q86=97%,N86*O86*P86*F!$B$97,IF(Q86=98%,N86*O86*P86*F!$B$98,IF(Q86=99%,N86*O86*P86*F!$B$99,IF(Q86&gt;99%,N86*O86*P86*F!$B$100,))))))))))))))))))))))))))))))))))))))))))))))))))))))))+IF(U86&lt;30%,0,IF(U86&lt;35%,R86*S86*T86*F!$B$33,IF(U86&lt;40%,R86*S86*T86*F!$B$38,IF(U86&lt;45%,R86*S86*T86*F!$B$43,IF(U86&lt;50%,R86*S86*T86*F!$B$48,IF(U86=50%,R86*S86*T86*F!$B$50,IF(U86=51%,R86*S86*T86*F!$B$51,IF(U86=52%,R86*S86*T86*F!$B$52,IF(U86=53%,R86*S86*T86*F!$B$53,IF(U86=54%,R86*S86*T86*F!$B$54,IF(U86=55%,R86*S86*T86*F!$B$55,IF(U86=56%,R86*S86*T86*F!$B$56,IF(U86=57%,R86*S86*T86*F!$B$57,IF(U86=58%,R86*S86*T86*F!$B$58,IF(U86=59%,R86*S86*T86*F!$B$59,IF(U86=60%,R86*S86*T86*F!$B$60,IF(U86=61%,R86*S86*T86*F!$B$61,IF(U86=62%,R86*S86*T86*F!$B$62,IF(U86=63%,R86*S86*T86*F!$B$63,IF(U86=64%,R86*S86*T86*F!$B$64,IF(U86=65%,R86*S86*T86*F!$B$65,IF(U86=66%,R86*S86*T86*F!$B$66,IF(U86=67%,R86*S86*T86*F!$B$67,IF(U86=68%,R86*S86*T86*F!$B$68,IF(U86=69%,R86*S86*T86*F!$B$69,IF(U86=70%,R86*S86*T86*F!$B$70,IF(U86=71%,R86*S86*T86*F!$B$71,IF(U86=72%,R86*S86*T86*F!$B$72,IF(U86=73%,R86*S86*T86*F!$B$73,IF(U86=74%,R86*S86*T86*F!$B$74,IF(U86=75%,R86*S86*T86*F!$B$75,IF(U86=76%,R86*S86*T86*F!$B$76,IF(U86=77%,R86*S86*T86*F!$B$77,IF(U86=78%,R86*S86*T86*F!$B$78,IF(U86=79%,R86*S86*T86*F!$B$79,IF(U86=80%,R86*S86*T86*F!$B$80,IF(U86=81%,R86*S86*T86*F!$B$81,IF(U86=82%,R86*S86*T86*F!$B$82,IF(U86=83%,R86*S86*T86*F!$B$83,IF(U86=84%,R86*S86*T86*F!$B$84,IF(U86=85%,R86*S86*T86*F!$B$85,IF(U86=86%,R86*S86*T86*F!$B$86,IF(U86=87%,R86*S86*T86*F!$B$87,IF(U86=88%,R86*S86*T86*F!$B$88,IF(U86=89%,R86*S86*T86*F!$B$89,IF(U86=90%,R86*S86*T86*F!$B$90,IF(U86=91%,R86*S86*T86*F!$B$91,IF(U86=92%,R86*S86*T86*F!$B$92,IF(U86=93%,R86*S86*T86*F!$B$93,IF(U86=94%,R86*S86*T86*F!$B$94,IF(U86=95%,R86*S86*T86*F!$B$95,IF(U86=96%,R86*S86*T86*F!$B$96,IF(U86=97%,R86*S86*T86*F!$B$97,IF(U86=98%,R86*S86*T86*F!$B$98,IF(U86=99%,R86*S86*T86*F!$B$99,IF(U86&gt;99%,R86*S86*T86*F!$B$100)))))))))))))))))))))))))))))))))))))))))))))))))))))))))*IF(ISNUMBER(E86),E86,1)*IF(ISNUMBER(D86),D86,1)</f>
        <v>1225.05</v>
      </c>
      <c r="AA86" s="104">
        <f t="shared" si="120"/>
        <v>21</v>
      </c>
      <c r="AB86" s="105">
        <f t="shared" si="121"/>
        <v>31.800000000000004</v>
      </c>
      <c r="AC86" s="23"/>
      <c r="AF86" s="127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/>
      <c r="AV86" s="293"/>
      <c r="AW86" s="291"/>
    </row>
    <row r="87" spans="1:49" x14ac:dyDescent="0.25">
      <c r="A87" s="325"/>
      <c r="B87" s="183" t="str">
        <f t="shared" si="105"/>
        <v>Средняя</v>
      </c>
      <c r="C87" s="184" t="str">
        <f t="shared" si="105"/>
        <v>Французский жим</v>
      </c>
      <c r="D87" s="167">
        <f t="shared" si="122"/>
        <v>0.4</v>
      </c>
      <c r="E87" s="185" t="str">
        <f t="shared" si="105"/>
        <v/>
      </c>
      <c r="F87" s="308">
        <f>IF(I87&lt;&gt;0,(IFERROR(IF($Y87&gt;50,MROUND($Y87*I87,2.5),IF($Y87&lt;15,MROUND($Y87*I87,0.1),MROUND($Y87*I87,1))),)),"")</f>
        <v>30</v>
      </c>
      <c r="G87" s="186">
        <v>6</v>
      </c>
      <c r="H87" s="186">
        <v>1</v>
      </c>
      <c r="I87" s="174">
        <v>0.4</v>
      </c>
      <c r="J87" s="308">
        <f>IF(M87&lt;&gt;0,(IFERROR(IF($Y87&gt;50,MROUND($Y87*M87,2.5),IF($Y87&lt;15,MROUND($Y87*M87,0.1),MROUND($Y87*M87,1))),)),"")</f>
        <v>42.5</v>
      </c>
      <c r="K87" s="186">
        <v>5</v>
      </c>
      <c r="L87" s="186">
        <v>3</v>
      </c>
      <c r="M87" s="174">
        <v>0.55000000000000004</v>
      </c>
      <c r="N87" s="308">
        <f>IF(Q87&lt;&gt;0,(IFERROR(IF($Y87&gt;50,MROUND($Y87*Q87,2.5),IF($Y87&lt;15,MROUND($Y87*Q87,0.1),MROUND($Y87*Q87,1))),)),"")</f>
        <v>47.5</v>
      </c>
      <c r="O87" s="186">
        <v>4</v>
      </c>
      <c r="P87" s="186">
        <v>3</v>
      </c>
      <c r="Q87" s="174">
        <v>0.62</v>
      </c>
      <c r="R87" s="308" t="str">
        <f>IF(U87&lt;&gt;0,(IFERROR(IF($Y87&gt;50,MROUND($Y87*U87,2.5),IF($Y87&lt;15,MROUND($Y87*U87,0.1),MROUND($Y87*U87,1))),)),"")</f>
        <v/>
      </c>
      <c r="S87" s="186"/>
      <c r="T87" s="186"/>
      <c r="U87" s="174">
        <v>0</v>
      </c>
      <c r="V87" s="98">
        <f t="shared" si="119"/>
        <v>1387.5</v>
      </c>
      <c r="W87" s="99">
        <f t="shared" si="123"/>
        <v>42.045454545454547</v>
      </c>
      <c r="X87" s="68">
        <f>ROUND(IFERROR((W87/(Y87*IF(ISNUMBER(E87),E87,1))),0),2)</f>
        <v>0.55000000000000004</v>
      </c>
      <c r="Y87" s="203">
        <f t="shared" si="109"/>
        <v>76.610396249999994</v>
      </c>
      <c r="Z87" s="18">
        <f>(IF(I87&lt;30%,0,IF(I87&lt;35%,F87*G87*H87*F!$B$33,IF(I87&lt;40%,F87*G87*H87*F!$B$38,IF(I87&lt;45%,F87*G87*H87*F!$B$43,IF(I87&lt;50%,F87*G87*H87*F!$B$48,IF(I87=50%,F87*G87*H87*F!$B$50,IF(I87=51%,F87*G87*H87*F!$B$51,IF(I87=52%,F87*G87*H87*F!$B$52,IF(I87=53%,F87*G87*H87*F!$B$53,IF(I87=54%,F87*G87*H87*F!$B$54,IF(I87=55%,F87*G87*H87*F!$B$55,IF(I87=56%,F87*G87*H87*F!$B$56,IF(I87=57%,F87*G87*H87*F!$B$57,IF(I87=58%,F87*G87*H87*F!$B$58,IF(I87=59%,F87*G87*H87*F!$B$59,IF(I87=60%,F87*G87*H87*F!$B$60,IF(I87=61%,F87*G87*H87*F!$B$61,IF(I87=62%,F87*G87*H87*F!$B$62,IF(I87=63%,F87*G87*H87*F!$B$63,IF(I87=64%,F87*G87*H87*F!$B$64,IF(I87=65%,F87*G87*H87*F!$B$65,IF(I87=66%,F87*G87*H87*F!$B$66,IF(I87=67%,F87*G87*H87*F!$B$67,IF(I87=68%,F87*G87*H87*F!$B$68,IF(I87=69%,F87*G87*H87*F!$B$69,IF(I87=70%,F87*G87*H87*F!$B$70,IF(I87=71%,F87*G87*H87*F!$B$71,IF(I87=72%,F87*G87*H87*F!$B$72,IF(I87=73%,F87*G87*H87*F!$B$73,IF(I87=74%,F87*G87*H87*F!$B$74,IF(I87=75%,F87*G87*H87*F!$B$75,IF(I87=76%,F87*G87*H87*F!$B$76,IF(I87=77%,F87*G87*H87*F!$B$77,IF(I87=78%,F87*G87*H87*F!$B$78,IF(I87=79%,F87*G87*H87*F!$B$79,IF(I87=80%,F87*G87*H87*F!$B$80,IF(I87=81%,F87*G87*H87*F!$B$81,IF(I87=82%,F87*G87*H87*F!$B$82,IF(I87=83%,F87*G87*H87*F!$B$83,IF(I87=84%,F87*G87*H87*F!$B$84,IF(I87=85%,F87*G87*H87*F!$B$85,IF(I87=86%,F87*G87*H87*F!$B$86,IF(I87=87%,F87*G87*H87*F!$B$87,IF(I87=88%,F87*G87*H87*F!$B$88,IF(I87=89%,F87*G87*H87*F!$B$89,IF(I87=90%,F87*G87*H87*F!$B$90,IF(I87=91%,F87*G87*H87*F!$B$91,IF(I87=92%,F87*G87*H87*F!$B$92,IF(I87=93%,F87*G87*H87*F!$B$93,IF(I87=94%,F87*G87*H87*F!$B$94,IF(I87=95%,F87*G87*H87*F!$B$95,IF(I87=96%,F87*G87*H87*F!$B$96,IF(I87=97%,F87*G87*H87*F!$B$97,IF(I87=98%,F87*G87*H87*F!$B$98,IF(I87=99%,F87*G87*H87*F!$B$99,IF(I87&gt;99%,F87*G87*H87*F!$B$100,))))))))))))))))))))))))))))))))))))))))))))))))))))))))+IF(M87&lt;30%,0,IF(M87&lt;35%,J87*K87*L87*F!$B$33,IF(M87&lt;40%,J87*K87*L87*F!$B$38,IF(M87&lt;45%,J87*K87*L87*F!$B$43,IF(M87&lt;50%,J87*K87*L87*F!$B$48,IF(M87=50%,J87*K87*L87*F!$B$50,IF(M87=51%,J87*K87*L87*F!$B$51,IF(M87=52%,J87*K87*L87*F!$B$52,IF(M87=53%,J87*K87*L87*F!$B$53,IF(M87=54%,J87*K87*L87*F!$B$54,IF(M87=55%,J87*K87*L87*F!$B$55,IF(M87=56%,J87*K87*L87*F!$B$56,IF(M87=57%,J87*K87*L87*F!$B$57,IF(M87=58%,J87*K87*L87*F!$B$58,IF(M87=59%,J87*K87*L87*F!$B$59,IF(M87=60%,J87*K87*L87*F!$B$60,IF(M87=61%,J87*K87*L87*F!$B$61,IF(M87=62%,J87*K87*L87*F!$B$62,IF(M87=63%,J87*K87*L87*F!$B$63,IF(M87=64%,J87*K87*L87*F!$B$64,IF(M87=65%,J87*K87*L87*F!$B$65,IF(M87=66%,J87*K87*L87*F!$B$66,IF(M87=67%,J87*K87*L87*F!$B$67,IF(M87=68%,J87*K87*L87*F!$B$68,IF(M87=69%,J87*K87*L87*F!$B$69,IF(M87=70%,J87*K87*L87*F!$B$70,IF(M87=71%,J87*K87*L87*F!$B$71,IF(M87=72%,J87*K87*L87*F!$B$72,IF(M87=73%,J87*K87*L87*F!$B$73,IF(M87=74%,J87*K87*L87*F!$B$74,IF(M87=75%,J87*K87*L87*F!$B$75,IF(M87=76%,J87*K87*L87*F!$B$76,IF(M87=77%,J87*K87*L87*F!$B$77,IF(M87=78%,J87*K87*L87*F!$B$78,IF(M87=79%,J87*K87*L87*F!$B$79,IF(M87=80%,J87*K87*L87*F!$B$80,IF(M87=81%,J87*K87*L87*F!$B$81,IF(M87=82%,J87*K87*L87*F!$B$82,IF(M87=83%,J87*K87*L87*F!$B$83,IF(M87=84%,J87*K87*L87*F!$B$84,IF(M87=85%,J87*K87*L87*F!$B$85,IF(M87=86%,J87*K87*L87*F!$B$86,IF(M87=87%,J87*K87*L87*F!$B$87,IF(M87=88%,J87*K87*L87*F!$B$88,IF(M87=89%,J87*K87*L87*F!$B$89,IF(M87=90%,J87*K87*L87*F!$B$90,IF(M87=91%,J87*K87*L87*F!$B$91,IF(M87=92%,J87*K87*L87*F!$B$92,IF(M87=93%,J87*K87*L87*F!$B$93,IF(M87=94%,J87*K87*L87*F!$B$94,IF(M87=95%,J87*K87*L87*F!$B$95,IF(M87=96%,J87*K87*L87*F!$B$96,IF(M87=97%,J87*K87*L87*F!$B$97,IF(M87=98%,J87*K87*L87*F!$B$98,IF(M87=99%,J87*K87*L87*F!$B$99,IF(M87&gt;99%,J87*K87*L87*F!$B$100,))))))))))))))))))))))))))))))))))))))))))))))))))))))))+IF(Q87&lt;30%,0,IF(Q87&lt;35%,N87*O87*P87*F!$B$33,IF(Q87&lt;40%,N87*O87*P87*F!$B$38,IF(Q87&lt;45%,N87*O87*P87*F!$B$43,IF(Q87&lt;50%,N87*O87*P87*F!$B$48,IF(Q87=50%,N87*O87*P87*F!$B$50,IF(Q87=51%,N87*O87*P87*F!$B$51,IF(Q87=52%,N87*O87*P87*F!$B$52,IF(Q87=53%,N87*O87*P87*F!$B$53,IF(Q87=54%,N87*O87*P87*F!$B$54,IF(Q87=55%,N87*O87*P87*F!$B$55,IF(Q87=56%,N87*O87*P87*F!$B$56,IF(Q87=57%,N87*O87*P87*F!$B$57,IF(Q87=58%,N87*O87*P87*F!$B$58,IF(Q87=59%,N87*O87*P87*F!$B$59,IF(Q87=60%,N87*O87*P87*F!$B$60,IF(Q87=61%,N87*O87*P87*F!$B$61,IF(Q87=62%,N87*O87*P87*F!$B$62,IF(Q87=63%,N87*O87*P87*F!$B$63,IF(Q87=64%,N87*O87*P87*F!$B$64,IF(Q87=65%,N87*O87*P87*F!$B$65,IF(Q87=66%,N87*O87*P87*F!$B$66,IF(Q87=67%,N87*O87*P87*F!$B$67,IF(Q87=68%,N87*O87*P87*F!$B$68,IF(Q87=69%,N87*O87*P87*F!$B$69,IF(Q87=70%,N87*O87*P87*F!$B$70,IF(Q87=71%,N87*O87*P87*F!$B$71,IF(Q87=72%,N87*O87*P87*F!$B$72,IF(Q87=73%,N87*O87*P87*F!$B$73,IF(Q87=74%,N87*O87*P87*F!$B$74,IF(Q87=75%,N87*O87*P87*F!$B$75,IF(Q87=76%,N87*O87*P87*F!$B$76,IF(Q87=77%,N87*O87*P87*F!$B$77,IF(Q87=78%,N87*O87*P87*F!$B$78,IF(Q87=79%,N87*O87*P87*F!$B$79,IF(Q87=80%,N87*O87*P87*F!$B$80,IF(Q87=81%,N87*O87*P87*F!$B$81,IF(Q87=82%,N87*O87*P87*F!$B$82,IF(Q87=83%,N87*O87*P87*F!$B$83,IF(Q87=84%,N87*O87*P87*F!$B$84,IF(Q87=85%,N87*O87*P87*F!$B$85,IF(Q87=86%,N87*O87*P87*F!$B$86,IF(Q87=87%,N87*O87*P87*F!$B$87,IF(Q87=88%,N87*O87*P87*F!$B$88,IF(Q87=89%,N87*O87*P87*F!$B$89,IF(Q87=90%,N87*O87*P87*F!$B$90,IF(Q87=91%,N87*O87*P87*F!$B$91,IF(Q87=92%,N87*O87*P87*F!$B$92,IF(Q87=93%,N87*O87*P87*F!$B$93,IF(Q87=94%,N87*O87*P87*F!$B$94,IF(Q87=95%,N87*O87*P87*F!$B$95,IF(Q87=96%,N87*O87*P87*F!$B$96,IF(Q87=97%,N87*O87*P87*F!$B$97,IF(Q87=98%,N87*O87*P87*F!$B$98,IF(Q87=99%,N87*O87*P87*F!$B$99,IF(Q87&gt;99%,N87*O87*P87*F!$B$100,))))))))))))))))))))))))))))))))))))))))))))))))))))))))+IF(U87&lt;30%,0,IF(U87&lt;35%,R87*S87*T87*F!$B$33,IF(U87&lt;40%,R87*S87*T87*F!$B$38,IF(U87&lt;45%,R87*S87*T87*F!$B$43,IF(U87&lt;50%,R87*S87*T87*F!$B$48,IF(U87=50%,R87*S87*T87*F!$B$50,IF(U87=51%,R87*S87*T87*F!$B$51,IF(U87=52%,R87*S87*T87*F!$B$52,IF(U87=53%,R87*S87*T87*F!$B$53,IF(U87=54%,R87*S87*T87*F!$B$54,IF(U87=55%,R87*S87*T87*F!$B$55,IF(U87=56%,R87*S87*T87*F!$B$56,IF(U87=57%,R87*S87*T87*F!$B$57,IF(U87=58%,R87*S87*T87*F!$B$58,IF(U87=59%,R87*S87*T87*F!$B$59,IF(U87=60%,R87*S87*T87*F!$B$60,IF(U87=61%,R87*S87*T87*F!$B$61,IF(U87=62%,R87*S87*T87*F!$B$62,IF(U87=63%,R87*S87*T87*F!$B$63,IF(U87=64%,R87*S87*T87*F!$B$64,IF(U87=65%,R87*S87*T87*F!$B$65,IF(U87=66%,R87*S87*T87*F!$B$66,IF(U87=67%,R87*S87*T87*F!$B$67,IF(U87=68%,R87*S87*T87*F!$B$68,IF(U87=69%,R87*S87*T87*F!$B$69,IF(U87=70%,R87*S87*T87*F!$B$70,IF(U87=71%,R87*S87*T87*F!$B$71,IF(U87=72%,R87*S87*T87*F!$B$72,IF(U87=73%,R87*S87*T87*F!$B$73,IF(U87=74%,R87*S87*T87*F!$B$74,IF(U87=75%,R87*S87*T87*F!$B$75,IF(U87=76%,R87*S87*T87*F!$B$76,IF(U87=77%,R87*S87*T87*F!$B$77,IF(U87=78%,R87*S87*T87*F!$B$78,IF(U87=79%,R87*S87*T87*F!$B$79,IF(U87=80%,R87*S87*T87*F!$B$80,IF(U87=81%,R87*S87*T87*F!$B$81,IF(U87=82%,R87*S87*T87*F!$B$82,IF(U87=83%,R87*S87*T87*F!$B$83,IF(U87=84%,R87*S87*T87*F!$B$84,IF(U87=85%,R87*S87*T87*F!$B$85,IF(U87=86%,R87*S87*T87*F!$B$86,IF(U87=87%,R87*S87*T87*F!$B$87,IF(U87=88%,R87*S87*T87*F!$B$88,IF(U87=89%,R87*S87*T87*F!$B$89,IF(U87=90%,R87*S87*T87*F!$B$90,IF(U87=91%,R87*S87*T87*F!$B$91,IF(U87=92%,R87*S87*T87*F!$B$92,IF(U87=93%,R87*S87*T87*F!$B$93,IF(U87=94%,R87*S87*T87*F!$B$94,IF(U87=95%,R87*S87*T87*F!$B$95,IF(U87=96%,R87*S87*T87*F!$B$96,IF(U87=97%,R87*S87*T87*F!$B$97,IF(U87=98%,R87*S87*T87*F!$B$98,IF(U87=99%,R87*S87*T87*F!$B$99,IF(U87&gt;99%,R87*S87*T87*F!$B$100)))))))))))))))))))))))))))))))))))))))))))))))))))))))))*IF(ISNUMBER(E87),E87,1)*IF(ISNUMBER(D87),D87,1)</f>
        <v>341.70000000000005</v>
      </c>
      <c r="AA87" s="69">
        <f t="shared" si="120"/>
        <v>33</v>
      </c>
      <c r="AB87" s="70">
        <f t="shared" si="121"/>
        <v>8.8500000000000014</v>
      </c>
      <c r="AC87" s="23"/>
      <c r="AF87" s="127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/>
      <c r="AV87" s="293"/>
      <c r="AW87" s="291"/>
    </row>
    <row r="88" spans="1:49" x14ac:dyDescent="0.25">
      <c r="A88" s="325"/>
      <c r="B88" s="183" t="str">
        <f t="shared" si="105"/>
        <v>Средняя</v>
      </c>
      <c r="C88" s="190" t="str">
        <f t="shared" si="105"/>
        <v>Разгибания на блоке</v>
      </c>
      <c r="D88" s="167">
        <f t="shared" si="122"/>
        <v>0.3</v>
      </c>
      <c r="E88" s="191">
        <f t="shared" si="105"/>
        <v>5</v>
      </c>
      <c r="F88" s="310">
        <f>IF(I88&lt;&gt;0,(IFERROR(IF($Y88&gt;50,MROUND($Y88*I88,2.5),IF($Y88&lt;15,MROUND($Y88*I88,0.1),MROUND($Y88*I88,1))),)),"")</f>
        <v>8</v>
      </c>
      <c r="G88" s="188">
        <v>6</v>
      </c>
      <c r="H88" s="188">
        <v>1</v>
      </c>
      <c r="I88" s="189">
        <v>0.42</v>
      </c>
      <c r="J88" s="310">
        <f>IF(M88&lt;&gt;0,(IFERROR(IF($Y88&gt;50,MROUND($Y88*M88,2.5),IF($Y88&lt;15,MROUND($Y88*M88,0.1),MROUND($Y88*M88,1))),)),"")</f>
        <v>11</v>
      </c>
      <c r="K88" s="188">
        <v>6</v>
      </c>
      <c r="L88" s="188">
        <v>4</v>
      </c>
      <c r="M88" s="189">
        <v>0.52</v>
      </c>
      <c r="N88" s="310">
        <f>IF(Q88&lt;&gt;0,(IFERROR(IF($Y88&gt;50,MROUND($Y88*Q88,2.5),IF($Y88&lt;15,MROUND($Y88*Q88,0.1),MROUND($Y88*Q88,1))),)),"")</f>
        <v>12</v>
      </c>
      <c r="O88" s="188">
        <v>5</v>
      </c>
      <c r="P88" s="188">
        <v>4</v>
      </c>
      <c r="Q88" s="189">
        <v>0.59</v>
      </c>
      <c r="R88" s="310" t="str">
        <f>IF(U88&lt;&gt;0,(IFERROR(IF($Y88&gt;50,MROUND($Y88*U88,2.5),IF($Y88&lt;15,MROUND($Y88*U88,0.1),MROUND($Y88*U88,1))),)),"")</f>
        <v/>
      </c>
      <c r="S88" s="188"/>
      <c r="T88" s="188"/>
      <c r="U88" s="189">
        <v>0</v>
      </c>
      <c r="V88" s="101">
        <f t="shared" si="119"/>
        <v>2760</v>
      </c>
      <c r="W88" s="102">
        <f t="shared" si="123"/>
        <v>55.2</v>
      </c>
      <c r="X88" s="114">
        <f t="shared" ref="X88:X89" si="125">ROUND(IFERROR((W88/(Y88*IF(ISNUMBER(E88),E88,1))),0),2)</f>
        <v>0.55000000000000004</v>
      </c>
      <c r="Y88" s="203">
        <f t="shared" si="109"/>
        <v>20.200500000000002</v>
      </c>
      <c r="Z88" s="20">
        <f>(IF(I88&lt;30%,0,IF(I88&lt;35%,F88*G88*H88*F!$B$33,IF(I88&lt;40%,F88*G88*H88*F!$B$38,IF(I88&lt;45%,F88*G88*H88*F!$B$43,IF(I88&lt;50%,F88*G88*H88*F!$B$48,IF(I88=50%,F88*G88*H88*F!$B$50,IF(I88=51%,F88*G88*H88*F!$B$51,IF(I88=52%,F88*G88*H88*F!$B$52,IF(I88=53%,F88*G88*H88*F!$B$53,IF(I88=54%,F88*G88*H88*F!$B$54,IF(I88=55%,F88*G88*H88*F!$B$55,IF(I88=56%,F88*G88*H88*F!$B$56,IF(I88=57%,F88*G88*H88*F!$B$57,IF(I88=58%,F88*G88*H88*F!$B$58,IF(I88=59%,F88*G88*H88*F!$B$59,IF(I88=60%,F88*G88*H88*F!$B$60,IF(I88=61%,F88*G88*H88*F!$B$61,IF(I88=62%,F88*G88*H88*F!$B$62,IF(I88=63%,F88*G88*H88*F!$B$63,IF(I88=64%,F88*G88*H88*F!$B$64,IF(I88=65%,F88*G88*H88*F!$B$65,IF(I88=66%,F88*G88*H88*F!$B$66,IF(I88=67%,F88*G88*H88*F!$B$67,IF(I88=68%,F88*G88*H88*F!$B$68,IF(I88=69%,F88*G88*H88*F!$B$69,IF(I88=70%,F88*G88*H88*F!$B$70,IF(I88=71%,F88*G88*H88*F!$B$71,IF(I88=72%,F88*G88*H88*F!$B$72,IF(I88=73%,F88*G88*H88*F!$B$73,IF(I88=74%,F88*G88*H88*F!$B$74,IF(I88=75%,F88*G88*H88*F!$B$75,IF(I88=76%,F88*G88*H88*F!$B$76,IF(I88=77%,F88*G88*H88*F!$B$77,IF(I88=78%,F88*G88*H88*F!$B$78,IF(I88=79%,F88*G88*H88*F!$B$79,IF(I88=80%,F88*G88*H88*F!$B$80,IF(I88=81%,F88*G88*H88*F!$B$81,IF(I88=82%,F88*G88*H88*F!$B$82,IF(I88=83%,F88*G88*H88*F!$B$83,IF(I88=84%,F88*G88*H88*F!$B$84,IF(I88=85%,F88*G88*H88*F!$B$85,IF(I88=86%,F88*G88*H88*F!$B$86,IF(I88=87%,F88*G88*H88*F!$B$87,IF(I88=88%,F88*G88*H88*F!$B$88,IF(I88=89%,F88*G88*H88*F!$B$89,IF(I88=90%,F88*G88*H88*F!$B$90,IF(I88=91%,F88*G88*H88*F!$B$91,IF(I88=92%,F88*G88*H88*F!$B$92,IF(I88=93%,F88*G88*H88*F!$B$93,IF(I88=94%,F88*G88*H88*F!$B$94,IF(I88=95%,F88*G88*H88*F!$B$95,IF(I88=96%,F88*G88*H88*F!$B$96,IF(I88=97%,F88*G88*H88*F!$B$97,IF(I88=98%,F88*G88*H88*F!$B$98,IF(I88=99%,F88*G88*H88*F!$B$99,IF(I88&gt;99%,F88*G88*H88*F!$B$100,))))))))))))))))))))))))))))))))))))))))))))))))))))))))+IF(M88&lt;30%,0,IF(M88&lt;35%,J88*K88*L88*F!$B$33,IF(M88&lt;40%,J88*K88*L88*F!$B$38,IF(M88&lt;45%,J88*K88*L88*F!$B$43,IF(M88&lt;50%,J88*K88*L88*F!$B$48,IF(M88=50%,J88*K88*L88*F!$B$50,IF(M88=51%,J88*K88*L88*F!$B$51,IF(M88=52%,J88*K88*L88*F!$B$52,IF(M88=53%,J88*K88*L88*F!$B$53,IF(M88=54%,J88*K88*L88*F!$B$54,IF(M88=55%,J88*K88*L88*F!$B$55,IF(M88=56%,J88*K88*L88*F!$B$56,IF(M88=57%,J88*K88*L88*F!$B$57,IF(M88=58%,J88*K88*L88*F!$B$58,IF(M88=59%,J88*K88*L88*F!$B$59,IF(M88=60%,J88*K88*L88*F!$B$60,IF(M88=61%,J88*K88*L88*F!$B$61,IF(M88=62%,J88*K88*L88*F!$B$62,IF(M88=63%,J88*K88*L88*F!$B$63,IF(M88=64%,J88*K88*L88*F!$B$64,IF(M88=65%,J88*K88*L88*F!$B$65,IF(M88=66%,J88*K88*L88*F!$B$66,IF(M88=67%,J88*K88*L88*F!$B$67,IF(M88=68%,J88*K88*L88*F!$B$68,IF(M88=69%,J88*K88*L88*F!$B$69,IF(M88=70%,J88*K88*L88*F!$B$70,IF(M88=71%,J88*K88*L88*F!$B$71,IF(M88=72%,J88*K88*L88*F!$B$72,IF(M88=73%,J88*K88*L88*F!$B$73,IF(M88=74%,J88*K88*L88*F!$B$74,IF(M88=75%,J88*K88*L88*F!$B$75,IF(M88=76%,J88*K88*L88*F!$B$76,IF(M88=77%,J88*K88*L88*F!$B$77,IF(M88=78%,J88*K88*L88*F!$B$78,IF(M88=79%,J88*K88*L88*F!$B$79,IF(M88=80%,J88*K88*L88*F!$B$80,IF(M88=81%,J88*K88*L88*F!$B$81,IF(M88=82%,J88*K88*L88*F!$B$82,IF(M88=83%,J88*K88*L88*F!$B$83,IF(M88=84%,J88*K88*L88*F!$B$84,IF(M88=85%,J88*K88*L88*F!$B$85,IF(M88=86%,J88*K88*L88*F!$B$86,IF(M88=87%,J88*K88*L88*F!$B$87,IF(M88=88%,J88*K88*L88*F!$B$88,IF(M88=89%,J88*K88*L88*F!$B$89,IF(M88=90%,J88*K88*L88*F!$B$90,IF(M88=91%,J88*K88*L88*F!$B$91,IF(M88=92%,J88*K88*L88*F!$B$92,IF(M88=93%,J88*K88*L88*F!$B$93,IF(M88=94%,J88*K88*L88*F!$B$94,IF(M88=95%,J88*K88*L88*F!$B$95,IF(M88=96%,J88*K88*L88*F!$B$96,IF(M88=97%,J88*K88*L88*F!$B$97,IF(M88=98%,J88*K88*L88*F!$B$98,IF(M88=99%,J88*K88*L88*F!$B$99,IF(M88&gt;99%,J88*K88*L88*F!$B$100,))))))))))))))))))))))))))))))))))))))))))))))))))))))))+IF(Q88&lt;30%,0,IF(Q88&lt;35%,N88*O88*P88*F!$B$33,IF(Q88&lt;40%,N88*O88*P88*F!$B$38,IF(Q88&lt;45%,N88*O88*P88*F!$B$43,IF(Q88&lt;50%,N88*O88*P88*F!$B$48,IF(Q88=50%,N88*O88*P88*F!$B$50,IF(Q88=51%,N88*O88*P88*F!$B$51,IF(Q88=52%,N88*O88*P88*F!$B$52,IF(Q88=53%,N88*O88*P88*F!$B$53,IF(Q88=54%,N88*O88*P88*F!$B$54,IF(Q88=55%,N88*O88*P88*F!$B$55,IF(Q88=56%,N88*O88*P88*F!$B$56,IF(Q88=57%,N88*O88*P88*F!$B$57,IF(Q88=58%,N88*O88*P88*F!$B$58,IF(Q88=59%,N88*O88*P88*F!$B$59,IF(Q88=60%,N88*O88*P88*F!$B$60,IF(Q88=61%,N88*O88*P88*F!$B$61,IF(Q88=62%,N88*O88*P88*F!$B$62,IF(Q88=63%,N88*O88*P88*F!$B$63,IF(Q88=64%,N88*O88*P88*F!$B$64,IF(Q88=65%,N88*O88*P88*F!$B$65,IF(Q88=66%,N88*O88*P88*F!$B$66,IF(Q88=67%,N88*O88*P88*F!$B$67,IF(Q88=68%,N88*O88*P88*F!$B$68,IF(Q88=69%,N88*O88*P88*F!$B$69,IF(Q88=70%,N88*O88*P88*F!$B$70,IF(Q88=71%,N88*O88*P88*F!$B$71,IF(Q88=72%,N88*O88*P88*F!$B$72,IF(Q88=73%,N88*O88*P88*F!$B$73,IF(Q88=74%,N88*O88*P88*F!$B$74,IF(Q88=75%,N88*O88*P88*F!$B$75,IF(Q88=76%,N88*O88*P88*F!$B$76,IF(Q88=77%,N88*O88*P88*F!$B$77,IF(Q88=78%,N88*O88*P88*F!$B$78,IF(Q88=79%,N88*O88*P88*F!$B$79,IF(Q88=80%,N88*O88*P88*F!$B$80,IF(Q88=81%,N88*O88*P88*F!$B$81,IF(Q88=82%,N88*O88*P88*F!$B$82,IF(Q88=83%,N88*O88*P88*F!$B$83,IF(Q88=84%,N88*O88*P88*F!$B$84,IF(Q88=85%,N88*O88*P88*F!$B$85,IF(Q88=86%,N88*O88*P88*F!$B$86,IF(Q88=87%,N88*O88*P88*F!$B$87,IF(Q88=88%,N88*O88*P88*F!$B$88,IF(Q88=89%,N88*O88*P88*F!$B$89,IF(Q88=90%,N88*O88*P88*F!$B$90,IF(Q88=91%,N88*O88*P88*F!$B$91,IF(Q88=92%,N88*O88*P88*F!$B$92,IF(Q88=93%,N88*O88*P88*F!$B$93,IF(Q88=94%,N88*O88*P88*F!$B$94,IF(Q88=95%,N88*O88*P88*F!$B$95,IF(Q88=96%,N88*O88*P88*F!$B$96,IF(Q88=97%,N88*O88*P88*F!$B$97,IF(Q88=98%,N88*O88*P88*F!$B$98,IF(Q88=99%,N88*O88*P88*F!$B$99,IF(Q88&gt;99%,N88*O88*P88*F!$B$100,))))))))))))))))))))))))))))))))))))))))))))))))))))))))+IF(U88&lt;30%,0,IF(U88&lt;35%,R88*S88*T88*F!$B$33,IF(U88&lt;40%,R88*S88*T88*F!$B$38,IF(U88&lt;45%,R88*S88*T88*F!$B$43,IF(U88&lt;50%,R88*S88*T88*F!$B$48,IF(U88=50%,R88*S88*T88*F!$B$50,IF(U88=51%,R88*S88*T88*F!$B$51,IF(U88=52%,R88*S88*T88*F!$B$52,IF(U88=53%,R88*S88*T88*F!$B$53,IF(U88=54%,R88*S88*T88*F!$B$54,IF(U88=55%,R88*S88*T88*F!$B$55,IF(U88=56%,R88*S88*T88*F!$B$56,IF(U88=57%,R88*S88*T88*F!$B$57,IF(U88=58%,R88*S88*T88*F!$B$58,IF(U88=59%,R88*S88*T88*F!$B$59,IF(U88=60%,R88*S88*T88*F!$B$60,IF(U88=61%,R88*S88*T88*F!$B$61,IF(U88=62%,R88*S88*T88*F!$B$62,IF(U88=63%,R88*S88*T88*F!$B$63,IF(U88=64%,R88*S88*T88*F!$B$64,IF(U88=65%,R88*S88*T88*F!$B$65,IF(U88=66%,R88*S88*T88*F!$B$66,IF(U88=67%,R88*S88*T88*F!$B$67,IF(U88=68%,R88*S88*T88*F!$B$68,IF(U88=69%,R88*S88*T88*F!$B$69,IF(U88=70%,R88*S88*T88*F!$B$70,IF(U88=71%,R88*S88*T88*F!$B$71,IF(U88=72%,R88*S88*T88*F!$B$72,IF(U88=73%,R88*S88*T88*F!$B$73,IF(U88=74%,R88*S88*T88*F!$B$74,IF(U88=75%,R88*S88*T88*F!$B$75,IF(U88=76%,R88*S88*T88*F!$B$76,IF(U88=77%,R88*S88*T88*F!$B$77,IF(U88=78%,R88*S88*T88*F!$B$78,IF(U88=79%,R88*S88*T88*F!$B$79,IF(U88=80%,R88*S88*T88*F!$B$80,IF(U88=81%,R88*S88*T88*F!$B$81,IF(U88=82%,R88*S88*T88*F!$B$82,IF(U88=83%,R88*S88*T88*F!$B$83,IF(U88=84%,R88*S88*T88*F!$B$84,IF(U88=85%,R88*S88*T88*F!$B$85,IF(U88=86%,R88*S88*T88*F!$B$86,IF(U88=87%,R88*S88*T88*F!$B$87,IF(U88=88%,R88*S88*T88*F!$B$88,IF(U88=89%,R88*S88*T88*F!$B$89,IF(U88=90%,R88*S88*T88*F!$B$90,IF(U88=91%,R88*S88*T88*F!$B$91,IF(U88=92%,R88*S88*T88*F!$B$92,IF(U88=93%,R88*S88*T88*F!$B$93,IF(U88=94%,R88*S88*T88*F!$B$94,IF(U88=95%,R88*S88*T88*F!$B$95,IF(U88=96%,R88*S88*T88*F!$B$96,IF(U88=97%,R88*S88*T88*F!$B$97,IF(U88=98%,R88*S88*T88*F!$B$98,IF(U88=99%,R88*S88*T88*F!$B$99,IF(U88&gt;99%,R88*S88*T88*F!$B$100)))))))))))))))))))))))))))))))))))))))))))))))))))))))))*IF(ISNUMBER(E88),E88,1)*IF(ISNUMBER(D88),D88,1)</f>
        <v>482.04</v>
      </c>
      <c r="AA88" s="104">
        <f t="shared" si="120"/>
        <v>50</v>
      </c>
      <c r="AB88" s="105">
        <f t="shared" si="121"/>
        <v>10.950000000000001</v>
      </c>
      <c r="AC88" s="23"/>
      <c r="AF88" s="127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/>
      <c r="AV88" s="293"/>
      <c r="AW88"/>
    </row>
    <row r="89" spans="1:49" x14ac:dyDescent="0.25">
      <c r="A89" s="325"/>
      <c r="B89" s="183" t="str">
        <f t="shared" si="105"/>
        <v/>
      </c>
      <c r="C89" s="190" t="str">
        <f t="shared" si="105"/>
        <v/>
      </c>
      <c r="D89" s="167">
        <f t="shared" si="122"/>
        <v>0</v>
      </c>
      <c r="E89" s="191" t="str">
        <f t="shared" si="105"/>
        <v/>
      </c>
      <c r="F89" s="308"/>
      <c r="G89" s="186"/>
      <c r="H89" s="186"/>
      <c r="I89" s="174">
        <f t="shared" ref="I89" si="126">IFERROR(ROUND(F89/$Y89,2),)</f>
        <v>0</v>
      </c>
      <c r="J89" s="308"/>
      <c r="K89" s="186"/>
      <c r="L89" s="186"/>
      <c r="M89" s="174">
        <f t="shared" ref="M89" si="127">IFERROR(ROUND(J89/$Y89,2),)</f>
        <v>0</v>
      </c>
      <c r="N89" s="308"/>
      <c r="O89" s="186"/>
      <c r="P89" s="186"/>
      <c r="Q89" s="174">
        <f t="shared" ref="Q89" si="128">IFERROR(ROUND(N89/$Y89,2),)</f>
        <v>0</v>
      </c>
      <c r="R89" s="308"/>
      <c r="S89" s="186"/>
      <c r="T89" s="186"/>
      <c r="U89" s="174">
        <f t="shared" ref="U89" si="129">IFERROR(ROUND(R89/$Y89,2),)</f>
        <v>0</v>
      </c>
      <c r="V89" s="98">
        <f t="shared" si="119"/>
        <v>0</v>
      </c>
      <c r="W89" s="99">
        <f t="shared" si="123"/>
        <v>0</v>
      </c>
      <c r="X89" s="68">
        <f t="shared" si="125"/>
        <v>0</v>
      </c>
      <c r="Y89" s="203" t="str">
        <f t="shared" si="109"/>
        <v/>
      </c>
      <c r="Z89" s="18">
        <f>(IF(I89&lt;30%,0,IF(I89&lt;35%,F89*G89*H89*F!$B$33,IF(I89&lt;40%,F89*G89*H89*F!$B$38,IF(I89&lt;45%,F89*G89*H89*F!$B$43,IF(I89&lt;50%,F89*G89*H89*F!$B$48,IF(I89=50%,F89*G89*H89*F!$B$50,IF(I89=51%,F89*G89*H89*F!$B$51,IF(I89=52%,F89*G89*H89*F!$B$52,IF(I89=53%,F89*G89*H89*F!$B$53,IF(I89=54%,F89*G89*H89*F!$B$54,IF(I89=55%,F89*G89*H89*F!$B$55,IF(I89=56%,F89*G89*H89*F!$B$56,IF(I89=57%,F89*G89*H89*F!$B$57,IF(I89=58%,F89*G89*H89*F!$B$58,IF(I89=59%,F89*G89*H89*F!$B$59,IF(I89=60%,F89*G89*H89*F!$B$60,IF(I89=61%,F89*G89*H89*F!$B$61,IF(I89=62%,F89*G89*H89*F!$B$62,IF(I89=63%,F89*G89*H89*F!$B$63,IF(I89=64%,F89*G89*H89*F!$B$64,IF(I89=65%,F89*G89*H89*F!$B$65,IF(I89=66%,F89*G89*H89*F!$B$66,IF(I89=67%,F89*G89*H89*F!$B$67,IF(I89=68%,F89*G89*H89*F!$B$68,IF(I89=69%,F89*G89*H89*F!$B$69,IF(I89=70%,F89*G89*H89*F!$B$70,IF(I89=71%,F89*G89*H89*F!$B$71,IF(I89=72%,F89*G89*H89*F!$B$72,IF(I89=73%,F89*G89*H89*F!$B$73,IF(I89=74%,F89*G89*H89*F!$B$74,IF(I89=75%,F89*G89*H89*F!$B$75,IF(I89=76%,F89*G89*H89*F!$B$76,IF(I89=77%,F89*G89*H89*F!$B$77,IF(I89=78%,F89*G89*H89*F!$B$78,IF(I89=79%,F89*G89*H89*F!$B$79,IF(I89=80%,F89*G89*H89*F!$B$80,IF(I89=81%,F89*G89*H89*F!$B$81,IF(I89=82%,F89*G89*H89*F!$B$82,IF(I89=83%,F89*G89*H89*F!$B$83,IF(I89=84%,F89*G89*H89*F!$B$84,IF(I89=85%,F89*G89*H89*F!$B$85,IF(I89=86%,F89*G89*H89*F!$B$86,IF(I89=87%,F89*G89*H89*F!$B$87,IF(I89=88%,F89*G89*H89*F!$B$88,IF(I89=89%,F89*G89*H89*F!$B$89,IF(I89=90%,F89*G89*H89*F!$B$90,IF(I89=91%,F89*G89*H89*F!$B$91,IF(I89=92%,F89*G89*H89*F!$B$92,IF(I89=93%,F89*G89*H89*F!$B$93,IF(I89=94%,F89*G89*H89*F!$B$94,IF(I89=95%,F89*G89*H89*F!$B$95,IF(I89=96%,F89*G89*H89*F!$B$96,IF(I89=97%,F89*G89*H89*F!$B$97,IF(I89=98%,F89*G89*H89*F!$B$98,IF(I89=99%,F89*G89*H89*F!$B$99,IF(I89&gt;99%,F89*G89*H89*F!$B$100,))))))))))))))))))))))))))))))))))))))))))))))))))))))))+IF(M89&lt;30%,0,IF(M89&lt;35%,J89*K89*L89*F!$B$33,IF(M89&lt;40%,J89*K89*L89*F!$B$38,IF(M89&lt;45%,J89*K89*L89*F!$B$43,IF(M89&lt;50%,J89*K89*L89*F!$B$48,IF(M89=50%,J89*K89*L89*F!$B$50,IF(M89=51%,J89*K89*L89*F!$B$51,IF(M89=52%,J89*K89*L89*F!$B$52,IF(M89=53%,J89*K89*L89*F!$B$53,IF(M89=54%,J89*K89*L89*F!$B$54,IF(M89=55%,J89*K89*L89*F!$B$55,IF(M89=56%,J89*K89*L89*F!$B$56,IF(M89=57%,J89*K89*L89*F!$B$57,IF(M89=58%,J89*K89*L89*F!$B$58,IF(M89=59%,J89*K89*L89*F!$B$59,IF(M89=60%,J89*K89*L89*F!$B$60,IF(M89=61%,J89*K89*L89*F!$B$61,IF(M89=62%,J89*K89*L89*F!$B$62,IF(M89=63%,J89*K89*L89*F!$B$63,IF(M89=64%,J89*K89*L89*F!$B$64,IF(M89=65%,J89*K89*L89*F!$B$65,IF(M89=66%,J89*K89*L89*F!$B$66,IF(M89=67%,J89*K89*L89*F!$B$67,IF(M89=68%,J89*K89*L89*F!$B$68,IF(M89=69%,J89*K89*L89*F!$B$69,IF(M89=70%,J89*K89*L89*F!$B$70,IF(M89=71%,J89*K89*L89*F!$B$71,IF(M89=72%,J89*K89*L89*F!$B$72,IF(M89=73%,J89*K89*L89*F!$B$73,IF(M89=74%,J89*K89*L89*F!$B$74,IF(M89=75%,J89*K89*L89*F!$B$75,IF(M89=76%,J89*K89*L89*F!$B$76,IF(M89=77%,J89*K89*L89*F!$B$77,IF(M89=78%,J89*K89*L89*F!$B$78,IF(M89=79%,J89*K89*L89*F!$B$79,IF(M89=80%,J89*K89*L89*F!$B$80,IF(M89=81%,J89*K89*L89*F!$B$81,IF(M89=82%,J89*K89*L89*F!$B$82,IF(M89=83%,J89*K89*L89*F!$B$83,IF(M89=84%,J89*K89*L89*F!$B$84,IF(M89=85%,J89*K89*L89*F!$B$85,IF(M89=86%,J89*K89*L89*F!$B$86,IF(M89=87%,J89*K89*L89*F!$B$87,IF(M89=88%,J89*K89*L89*F!$B$88,IF(M89=89%,J89*K89*L89*F!$B$89,IF(M89=90%,J89*K89*L89*F!$B$90,IF(M89=91%,J89*K89*L89*F!$B$91,IF(M89=92%,J89*K89*L89*F!$B$92,IF(M89=93%,J89*K89*L89*F!$B$93,IF(M89=94%,J89*K89*L89*F!$B$94,IF(M89=95%,J89*K89*L89*F!$B$95,IF(M89=96%,J89*K89*L89*F!$B$96,IF(M89=97%,J89*K89*L89*F!$B$97,IF(M89=98%,J89*K89*L89*F!$B$98,IF(M89=99%,J89*K89*L89*F!$B$99,IF(M89&gt;99%,J89*K89*L89*F!$B$100,))))))))))))))))))))))))))))))))))))))))))))))))))))))))+IF(Q89&lt;30%,0,IF(Q89&lt;35%,N89*O89*P89*F!$B$33,IF(Q89&lt;40%,N89*O89*P89*F!$B$38,IF(Q89&lt;45%,N89*O89*P89*F!$B$43,IF(Q89&lt;50%,N89*O89*P89*F!$B$48,IF(Q89=50%,N89*O89*P89*F!$B$50,IF(Q89=51%,N89*O89*P89*F!$B$51,IF(Q89=52%,N89*O89*P89*F!$B$52,IF(Q89=53%,N89*O89*P89*F!$B$53,IF(Q89=54%,N89*O89*P89*F!$B$54,IF(Q89=55%,N89*O89*P89*F!$B$55,IF(Q89=56%,N89*O89*P89*F!$B$56,IF(Q89=57%,N89*O89*P89*F!$B$57,IF(Q89=58%,N89*O89*P89*F!$B$58,IF(Q89=59%,N89*O89*P89*F!$B$59,IF(Q89=60%,N89*O89*P89*F!$B$60,IF(Q89=61%,N89*O89*P89*F!$B$61,IF(Q89=62%,N89*O89*P89*F!$B$62,IF(Q89=63%,N89*O89*P89*F!$B$63,IF(Q89=64%,N89*O89*P89*F!$B$64,IF(Q89=65%,N89*O89*P89*F!$B$65,IF(Q89=66%,N89*O89*P89*F!$B$66,IF(Q89=67%,N89*O89*P89*F!$B$67,IF(Q89=68%,N89*O89*P89*F!$B$68,IF(Q89=69%,N89*O89*P89*F!$B$69,IF(Q89=70%,N89*O89*P89*F!$B$70,IF(Q89=71%,N89*O89*P89*F!$B$71,IF(Q89=72%,N89*O89*P89*F!$B$72,IF(Q89=73%,N89*O89*P89*F!$B$73,IF(Q89=74%,N89*O89*P89*F!$B$74,IF(Q89=75%,N89*O89*P89*F!$B$75,IF(Q89=76%,N89*O89*P89*F!$B$76,IF(Q89=77%,N89*O89*P89*F!$B$77,IF(Q89=78%,N89*O89*P89*F!$B$78,IF(Q89=79%,N89*O89*P89*F!$B$79,IF(Q89=80%,N89*O89*P89*F!$B$80,IF(Q89=81%,N89*O89*P89*F!$B$81,IF(Q89=82%,N89*O89*P89*F!$B$82,IF(Q89=83%,N89*O89*P89*F!$B$83,IF(Q89=84%,N89*O89*P89*F!$B$84,IF(Q89=85%,N89*O89*P89*F!$B$85,IF(Q89=86%,N89*O89*P89*F!$B$86,IF(Q89=87%,N89*O89*P89*F!$B$87,IF(Q89=88%,N89*O89*P89*F!$B$88,IF(Q89=89%,N89*O89*P89*F!$B$89,IF(Q89=90%,N89*O89*P89*F!$B$90,IF(Q89=91%,N89*O89*P89*F!$B$91,IF(Q89=92%,N89*O89*P89*F!$B$92,IF(Q89=93%,N89*O89*P89*F!$B$93,IF(Q89=94%,N89*O89*P89*F!$B$94,IF(Q89=95%,N89*O89*P89*F!$B$95,IF(Q89=96%,N89*O89*P89*F!$B$96,IF(Q89=97%,N89*O89*P89*F!$B$97,IF(Q89=98%,N89*O89*P89*F!$B$98,IF(Q89=99%,N89*O89*P89*F!$B$99,IF(Q89&gt;99%,N89*O89*P89*F!$B$100,))))))))))))))))))))))))))))))))))))))))))))))))))))))))+IF(U89&lt;30%,0,IF(U89&lt;35%,R89*S89*T89*F!$B$33,IF(U89&lt;40%,R89*S89*T89*F!$B$38,IF(U89&lt;45%,R89*S89*T89*F!$B$43,IF(U89&lt;50%,R89*S89*T89*F!$B$48,IF(U89=50%,R89*S89*T89*F!$B$50,IF(U89=51%,R89*S89*T89*F!$B$51,IF(U89=52%,R89*S89*T89*F!$B$52,IF(U89=53%,R89*S89*T89*F!$B$53,IF(U89=54%,R89*S89*T89*F!$B$54,IF(U89=55%,R89*S89*T89*F!$B$55,IF(U89=56%,R89*S89*T89*F!$B$56,IF(U89=57%,R89*S89*T89*F!$B$57,IF(U89=58%,R89*S89*T89*F!$B$58,IF(U89=59%,R89*S89*T89*F!$B$59,IF(U89=60%,R89*S89*T89*F!$B$60,IF(U89=61%,R89*S89*T89*F!$B$61,IF(U89=62%,R89*S89*T89*F!$B$62,IF(U89=63%,R89*S89*T89*F!$B$63,IF(U89=64%,R89*S89*T89*F!$B$64,IF(U89=65%,R89*S89*T89*F!$B$65,IF(U89=66%,R89*S89*T89*F!$B$66,IF(U89=67%,R89*S89*T89*F!$B$67,IF(U89=68%,R89*S89*T89*F!$B$68,IF(U89=69%,R89*S89*T89*F!$B$69,IF(U89=70%,R89*S89*T89*F!$B$70,IF(U89=71%,R89*S89*T89*F!$B$71,IF(U89=72%,R89*S89*T89*F!$B$72,IF(U89=73%,R89*S89*T89*F!$B$73,IF(U89=74%,R89*S89*T89*F!$B$74,IF(U89=75%,R89*S89*T89*F!$B$75,IF(U89=76%,R89*S89*T89*F!$B$76,IF(U89=77%,R89*S89*T89*F!$B$77,IF(U89=78%,R89*S89*T89*F!$B$78,IF(U89=79%,R89*S89*T89*F!$B$79,IF(U89=80%,R89*S89*T89*F!$B$80,IF(U89=81%,R89*S89*T89*F!$B$81,IF(U89=82%,R89*S89*T89*F!$B$82,IF(U89=83%,R89*S89*T89*F!$B$83,IF(U89=84%,R89*S89*T89*F!$B$84,IF(U89=85%,R89*S89*T89*F!$B$85,IF(U89=86%,R89*S89*T89*F!$B$86,IF(U89=87%,R89*S89*T89*F!$B$87,IF(U89=88%,R89*S89*T89*F!$B$88,IF(U89=89%,R89*S89*T89*F!$B$89,IF(U89=90%,R89*S89*T89*F!$B$90,IF(U89=91%,R89*S89*T89*F!$B$91,IF(U89=92%,R89*S89*T89*F!$B$92,IF(U89=93%,R89*S89*T89*F!$B$93,IF(U89=94%,R89*S89*T89*F!$B$94,IF(U89=95%,R89*S89*T89*F!$B$95,IF(U89=96%,R89*S89*T89*F!$B$96,IF(U89=97%,R89*S89*T89*F!$B$97,IF(U89=98%,R89*S89*T89*F!$B$98,IF(U89=99%,R89*S89*T89*F!$B$99,IF(U89&gt;99%,R89*S89*T89*F!$B$100)))))))))))))))))))))))))))))))))))))))))))))))))))))))))*IF(ISNUMBER(E89),E89,1)*IF(ISNUMBER(D89),D89,1)</f>
        <v>0</v>
      </c>
      <c r="AA89" s="69">
        <f t="shared" si="120"/>
        <v>0</v>
      </c>
      <c r="AB89" s="70">
        <f t="shared" si="121"/>
        <v>0</v>
      </c>
      <c r="AC89" s="23"/>
      <c r="AF89" s="127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</row>
    <row r="90" spans="1:49" ht="15.75" thickBot="1" x14ac:dyDescent="0.3">
      <c r="A90" s="326"/>
      <c r="B90" s="219" t="str">
        <f t="shared" si="105"/>
        <v/>
      </c>
      <c r="C90" s="228" t="str">
        <f t="shared" si="105"/>
        <v/>
      </c>
      <c r="D90" s="299">
        <f>ROUND(IFERROR((D84*(G84*H84+K84*L84+O84*P84+S84*T84)+D85*(G85*H85+K85*L85+O85*P85+S85*T85)+D86*(G86*H86+K86*L86+O86*P86+S86*T86)+D87*(G87*H87+K87*L87+O87*P87+S87*T87)+D88*(G88*H88+K88*L88+O88*P88+S88*T88)+D89*(G89*H89+K89*L89+O89*P89+S89*T89))/((G84*H84+K84*L84+O84*P84+S84*T84)+(G85*H85+K85*L85+O85*P85+S85*T85)+(G86*H86+K86*L86+O86*P86+S86*T86)+(G87*H87+K87*L87+O87*P87+S87*T87)+(G88*H88+K88*L88+O88*P88+S88*T88)+(G89*H89+K89*L89+O89*P89+S89*T89)),0),2)</f>
        <v>0.61</v>
      </c>
      <c r="E90" s="222" t="str">
        <f t="shared" si="105"/>
        <v/>
      </c>
      <c r="F90" s="311"/>
      <c r="G90" s="229"/>
      <c r="H90" s="229"/>
      <c r="I90" s="225"/>
      <c r="J90" s="311"/>
      <c r="K90" s="229"/>
      <c r="L90" s="229"/>
      <c r="M90" s="225"/>
      <c r="N90" s="311"/>
      <c r="O90" s="229"/>
      <c r="P90" s="229"/>
      <c r="Q90" s="225"/>
      <c r="R90" s="311"/>
      <c r="S90" s="229"/>
      <c r="T90" s="229"/>
      <c r="U90" s="225"/>
      <c r="V90" s="79">
        <f>SUM(V84:V89)</f>
        <v>9577.5</v>
      </c>
      <c r="W90" s="21">
        <f>IFERROR(V90/AA90,0)</f>
        <v>68.410714285714292</v>
      </c>
      <c r="X90" s="80">
        <f>ROUND(IFERROR(((I84*G84*H84+M84*K84*L84+Q84*O84*P84+U84*S84*T84)+(I85*G85*H85+M85*K85*L85+Q85*O85*P85+U85*S85*T85)+(I86*G86*H86+M86*K86*L86+Q86*O86*P86+U86*S86*T86)+(I87*G87*H87+M87*K87*L87+Q87*O87*P87+U87*S87*T87)+(I88*G88*H88+M88*K88*L88+Q88*O88*P88+U88*S88*T88)+(I89*G89*H89+M89*K89*L89+Q89*O89*P89+U89*S89*T89))/((G84*H84+K84*L84+O84*P84+S84*T84)+(G85*H85+K85*L85+O85*P85+S85*T85)+(G86*H86+K86*L86+O86*P86+S86*T86)+(G87*H87+K87*L87+O87*P87+S87*T87)+(G88*H88+K88*L88+O88*P88+S88*T88)+(G89*H89+K89*L89+O89*P89+S89*T89)),0),3)</f>
        <v>0.55700000000000005</v>
      </c>
      <c r="Y90" s="81"/>
      <c r="Z90" s="21">
        <f>SUM(Z84:Z89)</f>
        <v>4547.8899999999994</v>
      </c>
      <c r="AA90" s="82">
        <f>SUM(AA84:AA89)</f>
        <v>140</v>
      </c>
      <c r="AB90" s="83">
        <f>IF(SUM(AB84:AB89)=0,TIME(,0,),TIME(,SUM(AB84:AB89)+30,))</f>
        <v>0.11944444444444445</v>
      </c>
      <c r="AC90" s="23"/>
      <c r="AF90" s="127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</row>
    <row r="91" spans="1:49" x14ac:dyDescent="0.25">
      <c r="A91" s="318">
        <f>A92</f>
        <v>42222</v>
      </c>
      <c r="B91" s="192" t="str">
        <f t="shared" si="105"/>
        <v>Тяжелая</v>
      </c>
      <c r="C91" s="193" t="str">
        <f t="shared" si="105"/>
        <v>Становая тяга</v>
      </c>
      <c r="D91" s="160">
        <f>D54</f>
        <v>1.3</v>
      </c>
      <c r="E91" s="194" t="str">
        <f t="shared" si="105"/>
        <v/>
      </c>
      <c r="F91" s="302">
        <f>IF(I91&lt;&gt;0,(IFERROR(IF($Y91&gt;50,MROUND($Y91*I91,2.5),IF($Y91&lt;15,MROUND($Y91*I91,0.1),MROUND($Y91*I91,1))),)),"")</f>
        <v>132.5</v>
      </c>
      <c r="G91" s="162">
        <v>3</v>
      </c>
      <c r="H91" s="162">
        <v>1</v>
      </c>
      <c r="I91" s="163">
        <v>0.55000000000000004</v>
      </c>
      <c r="J91" s="302">
        <f>IF(M91&lt;&gt;0,(IFERROR(IF($Y91&gt;50,MROUND($Y91*M91,2.5),IF($Y91&lt;15,MROUND($Y91*M91,0.1),MROUND($Y91*M91,1))),)),"")</f>
        <v>170</v>
      </c>
      <c r="K91" s="162">
        <v>2</v>
      </c>
      <c r="L91" s="162">
        <v>4</v>
      </c>
      <c r="M91" s="163">
        <v>0.7</v>
      </c>
      <c r="N91" s="302">
        <f>IF(Q91&lt;&gt;0,(IFERROR(IF($Y91&gt;50,MROUND($Y91*Q91,2.5),IF($Y91&lt;15,MROUND($Y91*Q91,0.1),MROUND($Y91*Q91,1))),)),"")</f>
        <v>180</v>
      </c>
      <c r="O91" s="162">
        <v>2</v>
      </c>
      <c r="P91" s="162">
        <v>4</v>
      </c>
      <c r="Q91" s="163">
        <v>0.74</v>
      </c>
      <c r="R91" s="304">
        <f>IF(U91&lt;&gt;0,(IFERROR(IF($Y91&gt;50,MROUND($Y91*U91,2.5),IF($Y91&lt;15,MROUND($Y91*U91,0.1),MROUND($Y91*U91,1))),)),"")</f>
        <v>190</v>
      </c>
      <c r="S91" s="162">
        <v>1</v>
      </c>
      <c r="T91" s="162">
        <v>1</v>
      </c>
      <c r="U91" s="164">
        <v>0.78</v>
      </c>
      <c r="V91" s="120">
        <f t="shared" si="119"/>
        <v>3387.5</v>
      </c>
      <c r="W91" s="48">
        <f>IFERROR((IF(ISNUMBER(F91),F91,1)*G91*H91+IF(ISNUMBER(J91),J91,1)*K91*L91+IF(ISNUMBER(N91),N91,1)*O91*P91+IF(ISNUMBER(R91),R91,1)*S91*T91)*IF(ISNUMBER(E91),E91,1)/(G91*H91+K91*L91+O91*P91+S91*T91),0)</f>
        <v>169.375</v>
      </c>
      <c r="X91" s="49">
        <f>ROUND(IFERROR((W91/(Y91*IF(ISNUMBER(E91),E91,1))),0),2)</f>
        <v>0.7</v>
      </c>
      <c r="Y91" s="202">
        <f t="shared" si="109"/>
        <v>242.40599999999998</v>
      </c>
      <c r="Z91" s="16">
        <f>(IF(I91&lt;30%,0,IF(I91&lt;35%,F91*G91*H91*F!$B$33,IF(I91&lt;40%,F91*G91*H91*F!$B$38,IF(I91&lt;45%,F91*G91*H91*F!$B$43,IF(I91&lt;50%,F91*G91*H91*F!$B$48,IF(I91=50%,F91*G91*H91*F!$B$50,IF(I91=51%,F91*G91*H91*F!$B$51,IF(I91=52%,F91*G91*H91*F!$B$52,IF(I91=53%,F91*G91*H91*F!$B$53,IF(I91=54%,F91*G91*H91*F!$B$54,IF(I91=55%,F91*G91*H91*F!$B$55,IF(I91=56%,F91*G91*H91*F!$B$56,IF(I91=57%,F91*G91*H91*F!$B$57,IF(I91=58%,F91*G91*H91*F!$B$58,IF(I91=59%,F91*G91*H91*F!$B$59,IF(I91=60%,F91*G91*H91*F!$B$60,IF(I91=61%,F91*G91*H91*F!$B$61,IF(I91=62%,F91*G91*H91*F!$B$62,IF(I91=63%,F91*G91*H91*F!$B$63,IF(I91=64%,F91*G91*H91*F!$B$64,IF(I91=65%,F91*G91*H91*F!$B$65,IF(I91=66%,F91*G91*H91*F!$B$66,IF(I91=67%,F91*G91*H91*F!$B$67,IF(I91=68%,F91*G91*H91*F!$B$68,IF(I91=69%,F91*G91*H91*F!$B$69,IF(I91=70%,F91*G91*H91*F!$B$70,IF(I91=71%,F91*G91*H91*F!$B$71,IF(I91=72%,F91*G91*H91*F!$B$72,IF(I91=73%,F91*G91*H91*F!$B$73,IF(I91=74%,F91*G91*H91*F!$B$74,IF(I91=75%,F91*G91*H91*F!$B$75,IF(I91=76%,F91*G91*H91*F!$B$76,IF(I91=77%,F91*G91*H91*F!$B$77,IF(I91=78%,F91*G91*H91*F!$B$78,IF(I91=79%,F91*G91*H91*F!$B$79,IF(I91=80%,F91*G91*H91*F!$B$80,IF(I91=81%,F91*G91*H91*F!$B$81,IF(I91=82%,F91*G91*H91*F!$B$82,IF(I91=83%,F91*G91*H91*F!$B$83,IF(I91=84%,F91*G91*H91*F!$B$84,IF(I91=85%,F91*G91*H91*F!$B$85,IF(I91=86%,F91*G91*H91*F!$B$86,IF(I91=87%,F91*G91*H91*F!$B$87,IF(I91=88%,F91*G91*H91*F!$B$88,IF(I91=89%,F91*G91*H91*F!$B$89,IF(I91=90%,F91*G91*H91*F!$B$90,IF(I91=91%,F91*G91*H91*F!$B$91,IF(I91=92%,F91*G91*H91*F!$B$92,IF(I91=93%,F91*G91*H91*F!$B$93,IF(I91=94%,F91*G91*H91*F!$B$94,IF(I91=95%,F91*G91*H91*F!$B$95,IF(I91=96%,F91*G91*H91*F!$B$96,IF(I91=97%,F91*G91*H91*F!$B$97,IF(I91=98%,F91*G91*H91*F!$B$98,IF(I91=99%,F91*G91*H91*F!$B$99,IF(I91&gt;99%,F91*G91*H91*F!$B$100,))))))))))))))))))))))))))))))))))))))))))))))))))))))))+IF(M91&lt;30%,0,IF(M91&lt;35%,J91*K91*L91*F!$B$33,IF(M91&lt;40%,J91*K91*L91*F!$B$38,IF(M91&lt;45%,J91*K91*L91*F!$B$43,IF(M91&lt;50%,J91*K91*L91*F!$B$48,IF(M91=50%,J91*K91*L91*F!$B$50,IF(M91=51%,J91*K91*L91*F!$B$51,IF(M91=52%,J91*K91*L91*F!$B$52,IF(M91=53%,J91*K91*L91*F!$B$53,IF(M91=54%,J91*K91*L91*F!$B$54,IF(M91=55%,J91*K91*L91*F!$B$55,IF(M91=56%,J91*K91*L91*F!$B$56,IF(M91=57%,J91*K91*L91*F!$B$57,IF(M91=58%,J91*K91*L91*F!$B$58,IF(M91=59%,J91*K91*L91*F!$B$59,IF(M91=60%,J91*K91*L91*F!$B$60,IF(M91=61%,J91*K91*L91*F!$B$61,IF(M91=62%,J91*K91*L91*F!$B$62,IF(M91=63%,J91*K91*L91*F!$B$63,IF(M91=64%,J91*K91*L91*F!$B$64,IF(M91=65%,J91*K91*L91*F!$B$65,IF(M91=66%,J91*K91*L91*F!$B$66,IF(M91=67%,J91*K91*L91*F!$B$67,IF(M91=68%,J91*K91*L91*F!$B$68,IF(M91=69%,J91*K91*L91*F!$B$69,IF(M91=70%,J91*K91*L91*F!$B$70,IF(M91=71%,J91*K91*L91*F!$B$71,IF(M91=72%,J91*K91*L91*F!$B$72,IF(M91=73%,J91*K91*L91*F!$B$73,IF(M91=74%,J91*K91*L91*F!$B$74,IF(M91=75%,J91*K91*L91*F!$B$75,IF(M91=76%,J91*K91*L91*F!$B$76,IF(M91=77%,J91*K91*L91*F!$B$77,IF(M91=78%,J91*K91*L91*F!$B$78,IF(M91=79%,J91*K91*L91*F!$B$79,IF(M91=80%,J91*K91*L91*F!$B$80,IF(M91=81%,J91*K91*L91*F!$B$81,IF(M91=82%,J91*K91*L91*F!$B$82,IF(M91=83%,J91*K91*L91*F!$B$83,IF(M91=84%,J91*K91*L91*F!$B$84,IF(M91=85%,J91*K91*L91*F!$B$85,IF(M91=86%,J91*K91*L91*F!$B$86,IF(M91=87%,J91*K91*L91*F!$B$87,IF(M91=88%,J91*K91*L91*F!$B$88,IF(M91=89%,J91*K91*L91*F!$B$89,IF(M91=90%,J91*K91*L91*F!$B$90,IF(M91=91%,J91*K91*L91*F!$B$91,IF(M91=92%,J91*K91*L91*F!$B$92,IF(M91=93%,J91*K91*L91*F!$B$93,IF(M91=94%,J91*K91*L91*F!$B$94,IF(M91=95%,J91*K91*L91*F!$B$95,IF(M91=96%,J91*K91*L91*F!$B$96,IF(M91=97%,J91*K91*L91*F!$B$97,IF(M91=98%,J91*K91*L91*F!$B$98,IF(M91=99%,J91*K91*L91*F!$B$99,IF(M91&gt;99%,J91*K91*L91*F!$B$100,))))))))))))))))))))))))))))))))))))))))))))))))))))))))+IF(Q91&lt;30%,0,IF(Q91&lt;35%,N91*O91*P91*F!$B$33,IF(Q91&lt;40%,N91*O91*P91*F!$B$38,IF(Q91&lt;45%,N91*O91*P91*F!$B$43,IF(Q91&lt;50%,N91*O91*P91*F!$B$48,IF(Q91=50%,N91*O91*P91*F!$B$50,IF(Q91=51%,N91*O91*P91*F!$B$51,IF(Q91=52%,N91*O91*P91*F!$B$52,IF(Q91=53%,N91*O91*P91*F!$B$53,IF(Q91=54%,N91*O91*P91*F!$B$54,IF(Q91=55%,N91*O91*P91*F!$B$55,IF(Q91=56%,N91*O91*P91*F!$B$56,IF(Q91=57%,N91*O91*P91*F!$B$57,IF(Q91=58%,N91*O91*P91*F!$B$58,IF(Q91=59%,N91*O91*P91*F!$B$59,IF(Q91=60%,N91*O91*P91*F!$B$60,IF(Q91=61%,N91*O91*P91*F!$B$61,IF(Q91=62%,N91*O91*P91*F!$B$62,IF(Q91=63%,N91*O91*P91*F!$B$63,IF(Q91=64%,N91*O91*P91*F!$B$64,IF(Q91=65%,N91*O91*P91*F!$B$65,IF(Q91=66%,N91*O91*P91*F!$B$66,IF(Q91=67%,N91*O91*P91*F!$B$67,IF(Q91=68%,N91*O91*P91*F!$B$68,IF(Q91=69%,N91*O91*P91*F!$B$69,IF(Q91=70%,N91*O91*P91*F!$B$70,IF(Q91=71%,N91*O91*P91*F!$B$71,IF(Q91=72%,N91*O91*P91*F!$B$72,IF(Q91=73%,N91*O91*P91*F!$B$73,IF(Q91=74%,N91*O91*P91*F!$B$74,IF(Q91=75%,N91*O91*P91*F!$B$75,IF(Q91=76%,N91*O91*P91*F!$B$76,IF(Q91=77%,N91*O91*P91*F!$B$77,IF(Q91=78%,N91*O91*P91*F!$B$78,IF(Q91=79%,N91*O91*P91*F!$B$79,IF(Q91=80%,N91*O91*P91*F!$B$80,IF(Q91=81%,N91*O91*P91*F!$B$81,IF(Q91=82%,N91*O91*P91*F!$B$82,IF(Q91=83%,N91*O91*P91*F!$B$83,IF(Q91=84%,N91*O91*P91*F!$B$84,IF(Q91=85%,N91*O91*P91*F!$B$85,IF(Q91=86%,N91*O91*P91*F!$B$86,IF(Q91=87%,N91*O91*P91*F!$B$87,IF(Q91=88%,N91*O91*P91*F!$B$88,IF(Q91=89%,N91*O91*P91*F!$B$89,IF(Q91=90%,N91*O91*P91*F!$B$90,IF(Q91=91%,N91*O91*P91*F!$B$91,IF(Q91=92%,N91*O91*P91*F!$B$92,IF(Q91=93%,N91*O91*P91*F!$B$93,IF(Q91=94%,N91*O91*P91*F!$B$94,IF(Q91=95%,N91*O91*P91*F!$B$95,IF(Q91=96%,N91*O91*P91*F!$B$96,IF(Q91=97%,N91*O91*P91*F!$B$97,IF(Q91=98%,N91*O91*P91*F!$B$98,IF(Q91=99%,N91*O91*P91*F!$B$99,IF(Q91&gt;99%,N91*O91*P91*F!$B$100,))))))))))))))))))))))))))))))))))))))))))))))))))))))))+IF(U91&lt;30%,0,IF(U91&lt;35%,R91*S91*T91*F!$B$33,IF(U91&lt;40%,R91*S91*T91*F!$B$38,IF(U91&lt;45%,R91*S91*T91*F!$B$43,IF(U91&lt;50%,R91*S91*T91*F!$B$48,IF(U91=50%,R91*S91*T91*F!$B$50,IF(U91=51%,R91*S91*T91*F!$B$51,IF(U91=52%,R91*S91*T91*F!$B$52,IF(U91=53%,R91*S91*T91*F!$B$53,IF(U91=54%,R91*S91*T91*F!$B$54,IF(U91=55%,R91*S91*T91*F!$B$55,IF(U91=56%,R91*S91*T91*F!$B$56,IF(U91=57%,R91*S91*T91*F!$B$57,IF(U91=58%,R91*S91*T91*F!$B$58,IF(U91=59%,R91*S91*T91*F!$B$59,IF(U91=60%,R91*S91*T91*F!$B$60,IF(U91=61%,R91*S91*T91*F!$B$61,IF(U91=62%,R91*S91*T91*F!$B$62,IF(U91=63%,R91*S91*T91*F!$B$63,IF(U91=64%,R91*S91*T91*F!$B$64,IF(U91=65%,R91*S91*T91*F!$B$65,IF(U91=66%,R91*S91*T91*F!$B$66,IF(U91=67%,R91*S91*T91*F!$B$67,IF(U91=68%,R91*S91*T91*F!$B$68,IF(U91=69%,R91*S91*T91*F!$B$69,IF(U91=70%,R91*S91*T91*F!$B$70,IF(U91=71%,R91*S91*T91*F!$B$71,IF(U91=72%,R91*S91*T91*F!$B$72,IF(U91=73%,R91*S91*T91*F!$B$73,IF(U91=74%,R91*S91*T91*F!$B$74,IF(U91=75%,R91*S91*T91*F!$B$75,IF(U91=76%,R91*S91*T91*F!$B$76,IF(U91=77%,R91*S91*T91*F!$B$77,IF(U91=78%,R91*S91*T91*F!$B$78,IF(U91=79%,R91*S91*T91*F!$B$79,IF(U91=80%,R91*S91*T91*F!$B$80,IF(U91=81%,R91*S91*T91*F!$B$81,IF(U91=82%,R91*S91*T91*F!$B$82,IF(U91=83%,R91*S91*T91*F!$B$83,IF(U91=84%,R91*S91*T91*F!$B$84,IF(U91=85%,R91*S91*T91*F!$B$85,IF(U91=86%,R91*S91*T91*F!$B$86,IF(U91=87%,R91*S91*T91*F!$B$87,IF(U91=88%,R91*S91*T91*F!$B$88,IF(U91=89%,R91*S91*T91*F!$B$89,IF(U91=90%,R91*S91*T91*F!$B$90,IF(U91=91%,R91*S91*T91*F!$B$91,IF(U91=92%,R91*S91*T91*F!$B$92,IF(U91=93%,R91*S91*T91*F!$B$93,IF(U91=94%,R91*S91*T91*F!$B$94,IF(U91=95%,R91*S91*T91*F!$B$95,IF(U91=96%,R91*S91*T91*F!$B$96,IF(U91=97%,R91*S91*T91*F!$B$97,IF(U91=98%,R91*S91*T91*F!$B$98,IF(U91=99%,R91*S91*T91*F!$B$99,IF(U91&gt;99%,R91*S91*T91*F!$B$100)))))))))))))))))))))))))))))))))))))))))))))))))))))))))*IF(ISNUMBER(E91),E91,1)*IF(ISNUMBER(D91),D91,1)</f>
        <v>4370.7950000000001</v>
      </c>
      <c r="AA91" s="50">
        <f t="shared" ref="AA91:AA96" si="130">G91*H91+K91*L91+O91*P91+S91*T91</f>
        <v>20</v>
      </c>
      <c r="AB91" s="51">
        <f t="shared" ref="AB91:AB96" si="131">(H91*(IF(I91&lt;45%,0.5,IF(I91&lt;55%,0.8,IF(I91&lt;65%,0.9,IF(I91&lt;75%,1,IF(I91&lt;85%,1.1,1.2))))))+L91*(IF(M91&lt;45%,0.5,IF(M91&lt;55%,0.8,IF(M91&lt;65%,0.9,IF(M91&lt;75%,1,IF(M91&lt;85%,1.1,1.2))))))+P91*(IF(Q91&lt;45%,0.5,IF(Q91&lt;55%,0.8,IF(Q91&lt;65%,0.9,IF(Q91&lt;75%,1,IF(Q91&lt;85%,1.1,1.2))))))+T91*(IF(U91&lt;45%,0.5,IF(U91&lt;55%,0.8,IF(U91&lt;65%,0.9,IF(U91&lt;75%,1,IF(U91&lt;85%,1.1,1.2)))))))*IF(D91&gt;=0.8,6,IF(D91&lt;=0.4,1.5,3))</f>
        <v>60</v>
      </c>
      <c r="AC91" s="23"/>
      <c r="AF91" s="127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</row>
    <row r="92" spans="1:49" ht="15" customHeight="1" x14ac:dyDescent="0.25">
      <c r="A92" s="325">
        <f>A85+2</f>
        <v>42222</v>
      </c>
      <c r="B92" s="195" t="str">
        <f t="shared" si="105"/>
        <v>Легкая</v>
      </c>
      <c r="C92" s="196" t="str">
        <f t="shared" si="105"/>
        <v>Тяга на прямых ногах</v>
      </c>
      <c r="D92" s="167">
        <f t="shared" ref="D92:D96" si="132">D55</f>
        <v>1.3</v>
      </c>
      <c r="E92" s="197" t="str">
        <f t="shared" si="105"/>
        <v/>
      </c>
      <c r="F92" s="303">
        <f>IF(I92&lt;&gt;0,(IFERROR(IF($Y92&gt;50,MROUND($Y92*I92,2.5),IF($Y92&lt;15,MROUND($Y92*I92,0.1),MROUND($Y92*I92,1))),)),"")</f>
        <v>57.5</v>
      </c>
      <c r="G92" s="170">
        <v>6</v>
      </c>
      <c r="H92" s="170">
        <v>5</v>
      </c>
      <c r="I92" s="171">
        <v>0.3</v>
      </c>
      <c r="J92" s="303" t="str">
        <f>IF(M92&lt;&gt;0,(IFERROR(IF($Y92&gt;50,MROUND($Y92*M92,2.5),IF($Y92&lt;15,MROUND($Y92*M92,0.1),MROUND($Y92*M92,1))),)),"")</f>
        <v/>
      </c>
      <c r="K92" s="170"/>
      <c r="L92" s="170"/>
      <c r="M92" s="171">
        <v>0</v>
      </c>
      <c r="N92" s="303" t="str">
        <f>IF(Q92&lt;&gt;0,(IFERROR(IF($Y92&gt;50,MROUND($Y92*Q92,2.5),IF($Y92&lt;15,MROUND($Y92*Q92,0.1),MROUND($Y92*Q92,1))),)),"")</f>
        <v/>
      </c>
      <c r="O92" s="170"/>
      <c r="P92" s="170"/>
      <c r="Q92" s="171">
        <v>0</v>
      </c>
      <c r="R92" s="303" t="str">
        <f>IF(U92&lt;&gt;0,(IFERROR(IF($Y92&gt;50,MROUND($Y92*U92,2.5),IF($Y92&lt;15,MROUND($Y92*U92,0.1),MROUND($Y92*U92,1))),)),"")</f>
        <v/>
      </c>
      <c r="S92" s="170"/>
      <c r="T92" s="170"/>
      <c r="U92" s="172">
        <v>0</v>
      </c>
      <c r="V92" s="121">
        <f t="shared" si="119"/>
        <v>1725</v>
      </c>
      <c r="W92" s="60">
        <f t="shared" ref="W92:W96" si="133">IFERROR((IF(ISNUMBER(F92),F92,1)*G92*H92+IF(ISNUMBER(J92),J92,1)*K92*L92+IF(ISNUMBER(N92),N92,1)*O92*P92+IF(ISNUMBER(R92),R92,1)*S92*T92)*IF(ISNUMBER(E92),E92,1)/(G92*H92+K92*L92+O92*P92+S92*T92),0)</f>
        <v>57.5</v>
      </c>
      <c r="X92" s="61">
        <f t="shared" ref="X92:X93" si="134">ROUND(IFERROR((W92/(Y92*IF(ISNUMBER(E92),E92,1))),0),2)</f>
        <v>0.3</v>
      </c>
      <c r="Y92" s="203">
        <f t="shared" si="109"/>
        <v>193.9248</v>
      </c>
      <c r="Z92" s="17">
        <f>(IF(I92&lt;30%,0,IF(I92&lt;35%,F92*G92*H92*F!$B$33,IF(I92&lt;40%,F92*G92*H92*F!$B$38,IF(I92&lt;45%,F92*G92*H92*F!$B$43,IF(I92&lt;50%,F92*G92*H92*F!$B$48,IF(I92=50%,F92*G92*H92*F!$B$50,IF(I92=51%,F92*G92*H92*F!$B$51,IF(I92=52%,F92*G92*H92*F!$B$52,IF(I92=53%,F92*G92*H92*F!$B$53,IF(I92=54%,F92*G92*H92*F!$B$54,IF(I92=55%,F92*G92*H92*F!$B$55,IF(I92=56%,F92*G92*H92*F!$B$56,IF(I92=57%,F92*G92*H92*F!$B$57,IF(I92=58%,F92*G92*H92*F!$B$58,IF(I92=59%,F92*G92*H92*F!$B$59,IF(I92=60%,F92*G92*H92*F!$B$60,IF(I92=61%,F92*G92*H92*F!$B$61,IF(I92=62%,F92*G92*H92*F!$B$62,IF(I92=63%,F92*G92*H92*F!$B$63,IF(I92=64%,F92*G92*H92*F!$B$64,IF(I92=65%,F92*G92*H92*F!$B$65,IF(I92=66%,F92*G92*H92*F!$B$66,IF(I92=67%,F92*G92*H92*F!$B$67,IF(I92=68%,F92*G92*H92*F!$B$68,IF(I92=69%,F92*G92*H92*F!$B$69,IF(I92=70%,F92*G92*H92*F!$B$70,IF(I92=71%,F92*G92*H92*F!$B$71,IF(I92=72%,F92*G92*H92*F!$B$72,IF(I92=73%,F92*G92*H92*F!$B$73,IF(I92=74%,F92*G92*H92*F!$B$74,IF(I92=75%,F92*G92*H92*F!$B$75,IF(I92=76%,F92*G92*H92*F!$B$76,IF(I92=77%,F92*G92*H92*F!$B$77,IF(I92=78%,F92*G92*H92*F!$B$78,IF(I92=79%,F92*G92*H92*F!$B$79,IF(I92=80%,F92*G92*H92*F!$B$80,IF(I92=81%,F92*G92*H92*F!$B$81,IF(I92=82%,F92*G92*H92*F!$B$82,IF(I92=83%,F92*G92*H92*F!$B$83,IF(I92=84%,F92*G92*H92*F!$B$84,IF(I92=85%,F92*G92*H92*F!$B$85,IF(I92=86%,F92*G92*H92*F!$B$86,IF(I92=87%,F92*G92*H92*F!$B$87,IF(I92=88%,F92*G92*H92*F!$B$88,IF(I92=89%,F92*G92*H92*F!$B$89,IF(I92=90%,F92*G92*H92*F!$B$90,IF(I92=91%,F92*G92*H92*F!$B$91,IF(I92=92%,F92*G92*H92*F!$B$92,IF(I92=93%,F92*G92*H92*F!$B$93,IF(I92=94%,F92*G92*H92*F!$B$94,IF(I92=95%,F92*G92*H92*F!$B$95,IF(I92=96%,F92*G92*H92*F!$B$96,IF(I92=97%,F92*G92*H92*F!$B$97,IF(I92=98%,F92*G92*H92*F!$B$98,IF(I92=99%,F92*G92*H92*F!$B$99,IF(I92&gt;99%,F92*G92*H92*F!$B$100,))))))))))))))))))))))))))))))))))))))))))))))))))))))))+IF(M92&lt;30%,0,IF(M92&lt;35%,J92*K92*L92*F!$B$33,IF(M92&lt;40%,J92*K92*L92*F!$B$38,IF(M92&lt;45%,J92*K92*L92*F!$B$43,IF(M92&lt;50%,J92*K92*L92*F!$B$48,IF(M92=50%,J92*K92*L92*F!$B$50,IF(M92=51%,J92*K92*L92*F!$B$51,IF(M92=52%,J92*K92*L92*F!$B$52,IF(M92=53%,J92*K92*L92*F!$B$53,IF(M92=54%,J92*K92*L92*F!$B$54,IF(M92=55%,J92*K92*L92*F!$B$55,IF(M92=56%,J92*K92*L92*F!$B$56,IF(M92=57%,J92*K92*L92*F!$B$57,IF(M92=58%,J92*K92*L92*F!$B$58,IF(M92=59%,J92*K92*L92*F!$B$59,IF(M92=60%,J92*K92*L92*F!$B$60,IF(M92=61%,J92*K92*L92*F!$B$61,IF(M92=62%,J92*K92*L92*F!$B$62,IF(M92=63%,J92*K92*L92*F!$B$63,IF(M92=64%,J92*K92*L92*F!$B$64,IF(M92=65%,J92*K92*L92*F!$B$65,IF(M92=66%,J92*K92*L92*F!$B$66,IF(M92=67%,J92*K92*L92*F!$B$67,IF(M92=68%,J92*K92*L92*F!$B$68,IF(M92=69%,J92*K92*L92*F!$B$69,IF(M92=70%,J92*K92*L92*F!$B$70,IF(M92=71%,J92*K92*L92*F!$B$71,IF(M92=72%,J92*K92*L92*F!$B$72,IF(M92=73%,J92*K92*L92*F!$B$73,IF(M92=74%,J92*K92*L92*F!$B$74,IF(M92=75%,J92*K92*L92*F!$B$75,IF(M92=76%,J92*K92*L92*F!$B$76,IF(M92=77%,J92*K92*L92*F!$B$77,IF(M92=78%,J92*K92*L92*F!$B$78,IF(M92=79%,J92*K92*L92*F!$B$79,IF(M92=80%,J92*K92*L92*F!$B$80,IF(M92=81%,J92*K92*L92*F!$B$81,IF(M92=82%,J92*K92*L92*F!$B$82,IF(M92=83%,J92*K92*L92*F!$B$83,IF(M92=84%,J92*K92*L92*F!$B$84,IF(M92=85%,J92*K92*L92*F!$B$85,IF(M92=86%,J92*K92*L92*F!$B$86,IF(M92=87%,J92*K92*L92*F!$B$87,IF(M92=88%,J92*K92*L92*F!$B$88,IF(M92=89%,J92*K92*L92*F!$B$89,IF(M92=90%,J92*K92*L92*F!$B$90,IF(M92=91%,J92*K92*L92*F!$B$91,IF(M92=92%,J92*K92*L92*F!$B$92,IF(M92=93%,J92*K92*L92*F!$B$93,IF(M92=94%,J92*K92*L92*F!$B$94,IF(M92=95%,J92*K92*L92*F!$B$95,IF(M92=96%,J92*K92*L92*F!$B$96,IF(M92=97%,J92*K92*L92*F!$B$97,IF(M92=98%,J92*K92*L92*F!$B$98,IF(M92=99%,J92*K92*L92*F!$B$99,IF(M92&gt;99%,J92*K92*L92*F!$B$100,))))))))))))))))))))))))))))))))))))))))))))))))))))))))+IF(Q92&lt;30%,0,IF(Q92&lt;35%,N92*O92*P92*F!$B$33,IF(Q92&lt;40%,N92*O92*P92*F!$B$38,IF(Q92&lt;45%,N92*O92*P92*F!$B$43,IF(Q92&lt;50%,N92*O92*P92*F!$B$48,IF(Q92=50%,N92*O92*P92*F!$B$50,IF(Q92=51%,N92*O92*P92*F!$B$51,IF(Q92=52%,N92*O92*P92*F!$B$52,IF(Q92=53%,N92*O92*P92*F!$B$53,IF(Q92=54%,N92*O92*P92*F!$B$54,IF(Q92=55%,N92*O92*P92*F!$B$55,IF(Q92=56%,N92*O92*P92*F!$B$56,IF(Q92=57%,N92*O92*P92*F!$B$57,IF(Q92=58%,N92*O92*P92*F!$B$58,IF(Q92=59%,N92*O92*P92*F!$B$59,IF(Q92=60%,N92*O92*P92*F!$B$60,IF(Q92=61%,N92*O92*P92*F!$B$61,IF(Q92=62%,N92*O92*P92*F!$B$62,IF(Q92=63%,N92*O92*P92*F!$B$63,IF(Q92=64%,N92*O92*P92*F!$B$64,IF(Q92=65%,N92*O92*P92*F!$B$65,IF(Q92=66%,N92*O92*P92*F!$B$66,IF(Q92=67%,N92*O92*P92*F!$B$67,IF(Q92=68%,N92*O92*P92*F!$B$68,IF(Q92=69%,N92*O92*P92*F!$B$69,IF(Q92=70%,N92*O92*P92*F!$B$70,IF(Q92=71%,N92*O92*P92*F!$B$71,IF(Q92=72%,N92*O92*P92*F!$B$72,IF(Q92=73%,N92*O92*P92*F!$B$73,IF(Q92=74%,N92*O92*P92*F!$B$74,IF(Q92=75%,N92*O92*P92*F!$B$75,IF(Q92=76%,N92*O92*P92*F!$B$76,IF(Q92=77%,N92*O92*P92*F!$B$77,IF(Q92=78%,N92*O92*P92*F!$B$78,IF(Q92=79%,N92*O92*P92*F!$B$79,IF(Q92=80%,N92*O92*P92*F!$B$80,IF(Q92=81%,N92*O92*P92*F!$B$81,IF(Q92=82%,N92*O92*P92*F!$B$82,IF(Q92=83%,N92*O92*P92*F!$B$83,IF(Q92=84%,N92*O92*P92*F!$B$84,IF(Q92=85%,N92*O92*P92*F!$B$85,IF(Q92=86%,N92*O92*P92*F!$B$86,IF(Q92=87%,N92*O92*P92*F!$B$87,IF(Q92=88%,N92*O92*P92*F!$B$88,IF(Q92=89%,N92*O92*P92*F!$B$89,IF(Q92=90%,N92*O92*P92*F!$B$90,IF(Q92=91%,N92*O92*P92*F!$B$91,IF(Q92=92%,N92*O92*P92*F!$B$92,IF(Q92=93%,N92*O92*P92*F!$B$93,IF(Q92=94%,N92*O92*P92*F!$B$94,IF(Q92=95%,N92*O92*P92*F!$B$95,IF(Q92=96%,N92*O92*P92*F!$B$96,IF(Q92=97%,N92*O92*P92*F!$B$97,IF(Q92=98%,N92*O92*P92*F!$B$98,IF(Q92=99%,N92*O92*P92*F!$B$99,IF(Q92&gt;99%,N92*O92*P92*F!$B$100,))))))))))))))))))))))))))))))))))))))))))))))))))))))))+IF(U92&lt;30%,0,IF(U92&lt;35%,R92*S92*T92*F!$B$33,IF(U92&lt;40%,R92*S92*T92*F!$B$38,IF(U92&lt;45%,R92*S92*T92*F!$B$43,IF(U92&lt;50%,R92*S92*T92*F!$B$48,IF(U92=50%,R92*S92*T92*F!$B$50,IF(U92=51%,R92*S92*T92*F!$B$51,IF(U92=52%,R92*S92*T92*F!$B$52,IF(U92=53%,R92*S92*T92*F!$B$53,IF(U92=54%,R92*S92*T92*F!$B$54,IF(U92=55%,R92*S92*T92*F!$B$55,IF(U92=56%,R92*S92*T92*F!$B$56,IF(U92=57%,R92*S92*T92*F!$B$57,IF(U92=58%,R92*S92*T92*F!$B$58,IF(U92=59%,R92*S92*T92*F!$B$59,IF(U92=60%,R92*S92*T92*F!$B$60,IF(U92=61%,R92*S92*T92*F!$B$61,IF(U92=62%,R92*S92*T92*F!$B$62,IF(U92=63%,R92*S92*T92*F!$B$63,IF(U92=64%,R92*S92*T92*F!$B$64,IF(U92=65%,R92*S92*T92*F!$B$65,IF(U92=66%,R92*S92*T92*F!$B$66,IF(U92=67%,R92*S92*T92*F!$B$67,IF(U92=68%,R92*S92*T92*F!$B$68,IF(U92=69%,R92*S92*T92*F!$B$69,IF(U92=70%,R92*S92*T92*F!$B$70,IF(U92=71%,R92*S92*T92*F!$B$71,IF(U92=72%,R92*S92*T92*F!$B$72,IF(U92=73%,R92*S92*T92*F!$B$73,IF(U92=74%,R92*S92*T92*F!$B$74,IF(U92=75%,R92*S92*T92*F!$B$75,IF(U92=76%,R92*S92*T92*F!$B$76,IF(U92=77%,R92*S92*T92*F!$B$77,IF(U92=78%,R92*S92*T92*F!$B$78,IF(U92=79%,R92*S92*T92*F!$B$79,IF(U92=80%,R92*S92*T92*F!$B$80,IF(U92=81%,R92*S92*T92*F!$B$81,IF(U92=82%,R92*S92*T92*F!$B$82,IF(U92=83%,R92*S92*T92*F!$B$83,IF(U92=84%,R92*S92*T92*F!$B$84,IF(U92=85%,R92*S92*T92*F!$B$85,IF(U92=86%,R92*S92*T92*F!$B$86,IF(U92=87%,R92*S92*T92*F!$B$87,IF(U92=88%,R92*S92*T92*F!$B$88,IF(U92=89%,R92*S92*T92*F!$B$89,IF(U92=90%,R92*S92*T92*F!$B$90,IF(U92=91%,R92*S92*T92*F!$B$91,IF(U92=92%,R92*S92*T92*F!$B$92,IF(U92=93%,R92*S92*T92*F!$B$93,IF(U92=94%,R92*S92*T92*F!$B$94,IF(U92=95%,R92*S92*T92*F!$B$95,IF(U92=96%,R92*S92*T92*F!$B$96,IF(U92=97%,R92*S92*T92*F!$B$97,IF(U92=98%,R92*S92*T92*F!$B$98,IF(U92=99%,R92*S92*T92*F!$B$99,IF(U92&gt;99%,R92*S92*T92*F!$B$100)))))))))))))))))))))))))))))))))))))))))))))))))))))))))*IF(ISNUMBER(E92),E92,1)*IF(ISNUMBER(D92),D92,1)</f>
        <v>403.65000000000003</v>
      </c>
      <c r="AA92" s="62">
        <f t="shared" si="130"/>
        <v>30</v>
      </c>
      <c r="AB92" s="63">
        <f t="shared" si="131"/>
        <v>15</v>
      </c>
      <c r="AC92" s="23"/>
      <c r="AF92" s="127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</row>
    <row r="93" spans="1:49" x14ac:dyDescent="0.25">
      <c r="A93" s="325"/>
      <c r="B93" s="198" t="str">
        <f t="shared" si="105"/>
        <v>Легкая</v>
      </c>
      <c r="C93" s="196" t="str">
        <f t="shared" si="105"/>
        <v>Присед в широкой постановке</v>
      </c>
      <c r="D93" s="167">
        <f t="shared" si="132"/>
        <v>1.2</v>
      </c>
      <c r="E93" s="197" t="str">
        <f t="shared" si="105"/>
        <v/>
      </c>
      <c r="F93" s="304">
        <f>IF(I93&lt;&gt;0,(IFERROR(IF($Y93&gt;50,MROUND($Y93*I93,2.5),IF($Y93&lt;15,MROUND($Y93*I93,0.1),MROUND($Y93*I93,1))),)),"")</f>
        <v>72.5</v>
      </c>
      <c r="G93" s="173">
        <v>6</v>
      </c>
      <c r="H93" s="173">
        <v>5</v>
      </c>
      <c r="I93" s="174">
        <v>0.35</v>
      </c>
      <c r="J93" s="304" t="str">
        <f>IF(M93&lt;&gt;0,(IFERROR(IF($Y93&gt;50,MROUND($Y93*M93,2.5),IF($Y93&lt;15,MROUND($Y93*M93,0.1),MROUND($Y93*M93,1))),)),"")</f>
        <v/>
      </c>
      <c r="K93" s="173"/>
      <c r="L93" s="173"/>
      <c r="M93" s="174">
        <v>0</v>
      </c>
      <c r="N93" s="304" t="str">
        <f>IF(Q93&lt;&gt;0,(IFERROR(IF($Y93&gt;50,MROUND($Y93*Q93,2.5),IF($Y93&lt;15,MROUND($Y93*Q93,0.1),MROUND($Y93*Q93,1))),)),"")</f>
        <v/>
      </c>
      <c r="O93" s="173"/>
      <c r="P93" s="173"/>
      <c r="Q93" s="174">
        <v>0</v>
      </c>
      <c r="R93" s="304" t="str">
        <f>IF(U93&lt;&gt;0,(IFERROR(IF($Y93&gt;50,MROUND($Y93*U93,2.5),IF($Y93&lt;15,MROUND($Y93*U93,0.1),MROUND($Y93*U93,1))),)),"")</f>
        <v/>
      </c>
      <c r="S93" s="173"/>
      <c r="T93" s="173"/>
      <c r="U93" s="175">
        <v>0</v>
      </c>
      <c r="V93" s="98">
        <f t="shared" si="119"/>
        <v>2175</v>
      </c>
      <c r="W93" s="67">
        <f t="shared" si="133"/>
        <v>72.5</v>
      </c>
      <c r="X93" s="68">
        <f t="shared" si="134"/>
        <v>0.35</v>
      </c>
      <c r="Y93" s="203">
        <f t="shared" si="109"/>
        <v>210.08519999999999</v>
      </c>
      <c r="Z93" s="18">
        <f>(IF(I93&lt;30%,0,IF(I93&lt;35%,F93*G93*H93*F!$B$33,IF(I93&lt;40%,F93*G93*H93*F!$B$38,IF(I93&lt;45%,F93*G93*H93*F!$B$43,IF(I93&lt;50%,F93*G93*H93*F!$B$48,IF(I93=50%,F93*G93*H93*F!$B$50,IF(I93=51%,F93*G93*H93*F!$B$51,IF(I93=52%,F93*G93*H93*F!$B$52,IF(I93=53%,F93*G93*H93*F!$B$53,IF(I93=54%,F93*G93*H93*F!$B$54,IF(I93=55%,F93*G93*H93*F!$B$55,IF(I93=56%,F93*G93*H93*F!$B$56,IF(I93=57%,F93*G93*H93*F!$B$57,IF(I93=58%,F93*G93*H93*F!$B$58,IF(I93=59%,F93*G93*H93*F!$B$59,IF(I93=60%,F93*G93*H93*F!$B$60,IF(I93=61%,F93*G93*H93*F!$B$61,IF(I93=62%,F93*G93*H93*F!$B$62,IF(I93=63%,F93*G93*H93*F!$B$63,IF(I93=64%,F93*G93*H93*F!$B$64,IF(I93=65%,F93*G93*H93*F!$B$65,IF(I93=66%,F93*G93*H93*F!$B$66,IF(I93=67%,F93*G93*H93*F!$B$67,IF(I93=68%,F93*G93*H93*F!$B$68,IF(I93=69%,F93*G93*H93*F!$B$69,IF(I93=70%,F93*G93*H93*F!$B$70,IF(I93=71%,F93*G93*H93*F!$B$71,IF(I93=72%,F93*G93*H93*F!$B$72,IF(I93=73%,F93*G93*H93*F!$B$73,IF(I93=74%,F93*G93*H93*F!$B$74,IF(I93=75%,F93*G93*H93*F!$B$75,IF(I93=76%,F93*G93*H93*F!$B$76,IF(I93=77%,F93*G93*H93*F!$B$77,IF(I93=78%,F93*G93*H93*F!$B$78,IF(I93=79%,F93*G93*H93*F!$B$79,IF(I93=80%,F93*G93*H93*F!$B$80,IF(I93=81%,F93*G93*H93*F!$B$81,IF(I93=82%,F93*G93*H93*F!$B$82,IF(I93=83%,F93*G93*H93*F!$B$83,IF(I93=84%,F93*G93*H93*F!$B$84,IF(I93=85%,F93*G93*H93*F!$B$85,IF(I93=86%,F93*G93*H93*F!$B$86,IF(I93=87%,F93*G93*H93*F!$B$87,IF(I93=88%,F93*G93*H93*F!$B$88,IF(I93=89%,F93*G93*H93*F!$B$89,IF(I93=90%,F93*G93*H93*F!$B$90,IF(I93=91%,F93*G93*H93*F!$B$91,IF(I93=92%,F93*G93*H93*F!$B$92,IF(I93=93%,F93*G93*H93*F!$B$93,IF(I93=94%,F93*G93*H93*F!$B$94,IF(I93=95%,F93*G93*H93*F!$B$95,IF(I93=96%,F93*G93*H93*F!$B$96,IF(I93=97%,F93*G93*H93*F!$B$97,IF(I93=98%,F93*G93*H93*F!$B$98,IF(I93=99%,F93*G93*H93*F!$B$99,IF(I93&gt;99%,F93*G93*H93*F!$B$100,))))))))))))))))))))))))))))))))))))))))))))))))))))))))+IF(M93&lt;30%,0,IF(M93&lt;35%,J93*K93*L93*F!$B$33,IF(M93&lt;40%,J93*K93*L93*F!$B$38,IF(M93&lt;45%,J93*K93*L93*F!$B$43,IF(M93&lt;50%,J93*K93*L93*F!$B$48,IF(M93=50%,J93*K93*L93*F!$B$50,IF(M93=51%,J93*K93*L93*F!$B$51,IF(M93=52%,J93*K93*L93*F!$B$52,IF(M93=53%,J93*K93*L93*F!$B$53,IF(M93=54%,J93*K93*L93*F!$B$54,IF(M93=55%,J93*K93*L93*F!$B$55,IF(M93=56%,J93*K93*L93*F!$B$56,IF(M93=57%,J93*K93*L93*F!$B$57,IF(M93=58%,J93*K93*L93*F!$B$58,IF(M93=59%,J93*K93*L93*F!$B$59,IF(M93=60%,J93*K93*L93*F!$B$60,IF(M93=61%,J93*K93*L93*F!$B$61,IF(M93=62%,J93*K93*L93*F!$B$62,IF(M93=63%,J93*K93*L93*F!$B$63,IF(M93=64%,J93*K93*L93*F!$B$64,IF(M93=65%,J93*K93*L93*F!$B$65,IF(M93=66%,J93*K93*L93*F!$B$66,IF(M93=67%,J93*K93*L93*F!$B$67,IF(M93=68%,J93*K93*L93*F!$B$68,IF(M93=69%,J93*K93*L93*F!$B$69,IF(M93=70%,J93*K93*L93*F!$B$70,IF(M93=71%,J93*K93*L93*F!$B$71,IF(M93=72%,J93*K93*L93*F!$B$72,IF(M93=73%,J93*K93*L93*F!$B$73,IF(M93=74%,J93*K93*L93*F!$B$74,IF(M93=75%,J93*K93*L93*F!$B$75,IF(M93=76%,J93*K93*L93*F!$B$76,IF(M93=77%,J93*K93*L93*F!$B$77,IF(M93=78%,J93*K93*L93*F!$B$78,IF(M93=79%,J93*K93*L93*F!$B$79,IF(M93=80%,J93*K93*L93*F!$B$80,IF(M93=81%,J93*K93*L93*F!$B$81,IF(M93=82%,J93*K93*L93*F!$B$82,IF(M93=83%,J93*K93*L93*F!$B$83,IF(M93=84%,J93*K93*L93*F!$B$84,IF(M93=85%,J93*K93*L93*F!$B$85,IF(M93=86%,J93*K93*L93*F!$B$86,IF(M93=87%,J93*K93*L93*F!$B$87,IF(M93=88%,J93*K93*L93*F!$B$88,IF(M93=89%,J93*K93*L93*F!$B$89,IF(M93=90%,J93*K93*L93*F!$B$90,IF(M93=91%,J93*K93*L93*F!$B$91,IF(M93=92%,J93*K93*L93*F!$B$92,IF(M93=93%,J93*K93*L93*F!$B$93,IF(M93=94%,J93*K93*L93*F!$B$94,IF(M93=95%,J93*K93*L93*F!$B$95,IF(M93=96%,J93*K93*L93*F!$B$96,IF(M93=97%,J93*K93*L93*F!$B$97,IF(M93=98%,J93*K93*L93*F!$B$98,IF(M93=99%,J93*K93*L93*F!$B$99,IF(M93&gt;99%,J93*K93*L93*F!$B$100,))))))))))))))))))))))))))))))))))))))))))))))))))))))))+IF(Q93&lt;30%,0,IF(Q93&lt;35%,N93*O93*P93*F!$B$33,IF(Q93&lt;40%,N93*O93*P93*F!$B$38,IF(Q93&lt;45%,N93*O93*P93*F!$B$43,IF(Q93&lt;50%,N93*O93*P93*F!$B$48,IF(Q93=50%,N93*O93*P93*F!$B$50,IF(Q93=51%,N93*O93*P93*F!$B$51,IF(Q93=52%,N93*O93*P93*F!$B$52,IF(Q93=53%,N93*O93*P93*F!$B$53,IF(Q93=54%,N93*O93*P93*F!$B$54,IF(Q93=55%,N93*O93*P93*F!$B$55,IF(Q93=56%,N93*O93*P93*F!$B$56,IF(Q93=57%,N93*O93*P93*F!$B$57,IF(Q93=58%,N93*O93*P93*F!$B$58,IF(Q93=59%,N93*O93*P93*F!$B$59,IF(Q93=60%,N93*O93*P93*F!$B$60,IF(Q93=61%,N93*O93*P93*F!$B$61,IF(Q93=62%,N93*O93*P93*F!$B$62,IF(Q93=63%,N93*O93*P93*F!$B$63,IF(Q93=64%,N93*O93*P93*F!$B$64,IF(Q93=65%,N93*O93*P93*F!$B$65,IF(Q93=66%,N93*O93*P93*F!$B$66,IF(Q93=67%,N93*O93*P93*F!$B$67,IF(Q93=68%,N93*O93*P93*F!$B$68,IF(Q93=69%,N93*O93*P93*F!$B$69,IF(Q93=70%,N93*O93*P93*F!$B$70,IF(Q93=71%,N93*O93*P93*F!$B$71,IF(Q93=72%,N93*O93*P93*F!$B$72,IF(Q93=73%,N93*O93*P93*F!$B$73,IF(Q93=74%,N93*O93*P93*F!$B$74,IF(Q93=75%,N93*O93*P93*F!$B$75,IF(Q93=76%,N93*O93*P93*F!$B$76,IF(Q93=77%,N93*O93*P93*F!$B$77,IF(Q93=78%,N93*O93*P93*F!$B$78,IF(Q93=79%,N93*O93*P93*F!$B$79,IF(Q93=80%,N93*O93*P93*F!$B$80,IF(Q93=81%,N93*O93*P93*F!$B$81,IF(Q93=82%,N93*O93*P93*F!$B$82,IF(Q93=83%,N93*O93*P93*F!$B$83,IF(Q93=84%,N93*O93*P93*F!$B$84,IF(Q93=85%,N93*O93*P93*F!$B$85,IF(Q93=86%,N93*O93*P93*F!$B$86,IF(Q93=87%,N93*O93*P93*F!$B$87,IF(Q93=88%,N93*O93*P93*F!$B$88,IF(Q93=89%,N93*O93*P93*F!$B$89,IF(Q93=90%,N93*O93*P93*F!$B$90,IF(Q93=91%,N93*O93*P93*F!$B$91,IF(Q93=92%,N93*O93*P93*F!$B$92,IF(Q93=93%,N93*O93*P93*F!$B$93,IF(Q93=94%,N93*O93*P93*F!$B$94,IF(Q93=95%,N93*O93*P93*F!$B$95,IF(Q93=96%,N93*O93*P93*F!$B$96,IF(Q93=97%,N93*O93*P93*F!$B$97,IF(Q93=98%,N93*O93*P93*F!$B$98,IF(Q93=99%,N93*O93*P93*F!$B$99,IF(Q93&gt;99%,N93*O93*P93*F!$B$100,))))))))))))))))))))))))))))))))))))))))))))))))))))))))+IF(U93&lt;30%,0,IF(U93&lt;35%,R93*S93*T93*F!$B$33,IF(U93&lt;40%,R93*S93*T93*F!$B$38,IF(U93&lt;45%,R93*S93*T93*F!$B$43,IF(U93&lt;50%,R93*S93*T93*F!$B$48,IF(U93=50%,R93*S93*T93*F!$B$50,IF(U93=51%,R93*S93*T93*F!$B$51,IF(U93=52%,R93*S93*T93*F!$B$52,IF(U93=53%,R93*S93*T93*F!$B$53,IF(U93=54%,R93*S93*T93*F!$B$54,IF(U93=55%,R93*S93*T93*F!$B$55,IF(U93=56%,R93*S93*T93*F!$B$56,IF(U93=57%,R93*S93*T93*F!$B$57,IF(U93=58%,R93*S93*T93*F!$B$58,IF(U93=59%,R93*S93*T93*F!$B$59,IF(U93=60%,R93*S93*T93*F!$B$60,IF(U93=61%,R93*S93*T93*F!$B$61,IF(U93=62%,R93*S93*T93*F!$B$62,IF(U93=63%,R93*S93*T93*F!$B$63,IF(U93=64%,R93*S93*T93*F!$B$64,IF(U93=65%,R93*S93*T93*F!$B$65,IF(U93=66%,R93*S93*T93*F!$B$66,IF(U93=67%,R93*S93*T93*F!$B$67,IF(U93=68%,R93*S93*T93*F!$B$68,IF(U93=69%,R93*S93*T93*F!$B$69,IF(U93=70%,R93*S93*T93*F!$B$70,IF(U93=71%,R93*S93*T93*F!$B$71,IF(U93=72%,R93*S93*T93*F!$B$72,IF(U93=73%,R93*S93*T93*F!$B$73,IF(U93=74%,R93*S93*T93*F!$B$74,IF(U93=75%,R93*S93*T93*F!$B$75,IF(U93=76%,R93*S93*T93*F!$B$76,IF(U93=77%,R93*S93*T93*F!$B$77,IF(U93=78%,R93*S93*T93*F!$B$78,IF(U93=79%,R93*S93*T93*F!$B$79,IF(U93=80%,R93*S93*T93*F!$B$80,IF(U93=81%,R93*S93*T93*F!$B$81,IF(U93=82%,R93*S93*T93*F!$B$82,IF(U93=83%,R93*S93*T93*F!$B$83,IF(U93=84%,R93*S93*T93*F!$B$84,IF(U93=85%,R93*S93*T93*F!$B$85,IF(U93=86%,R93*S93*T93*F!$B$86,IF(U93=87%,R93*S93*T93*F!$B$87,IF(U93=88%,R93*S93*T93*F!$B$88,IF(U93=89%,R93*S93*T93*F!$B$89,IF(U93=90%,R93*S93*T93*F!$B$90,IF(U93=91%,R93*S93*T93*F!$B$91,IF(U93=92%,R93*S93*T93*F!$B$92,IF(U93=93%,R93*S93*T93*F!$B$93,IF(U93=94%,R93*S93*T93*F!$B$94,IF(U93=95%,R93*S93*T93*F!$B$95,IF(U93=96%,R93*S93*T93*F!$B$96,IF(U93=97%,R93*S93*T93*F!$B$97,IF(U93=98%,R93*S93*T93*F!$B$98,IF(U93=99%,R93*S93*T93*F!$B$99,IF(U93&gt;99%,R93*S93*T93*F!$B$100)))))))))))))))))))))))))))))))))))))))))))))))))))))))))*IF(ISNUMBER(E93),E93,1)*IF(ISNUMBER(D93),D93,1)</f>
        <v>730.80000000000007</v>
      </c>
      <c r="AA93" s="69">
        <f t="shared" si="130"/>
        <v>30</v>
      </c>
      <c r="AB93" s="70">
        <f t="shared" si="131"/>
        <v>15</v>
      </c>
      <c r="AC93" s="23"/>
      <c r="AF93" s="127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</row>
    <row r="94" spans="1:49" x14ac:dyDescent="0.25">
      <c r="A94" s="325"/>
      <c r="B94" s="198" t="str">
        <f t="shared" ref="B94:E109" si="135">IF(B57="","",B57)</f>
        <v>Средняя</v>
      </c>
      <c r="C94" s="196" t="str">
        <f t="shared" si="135"/>
        <v>Наклоны</v>
      </c>
      <c r="D94" s="167">
        <f t="shared" si="132"/>
        <v>1</v>
      </c>
      <c r="E94" s="197" t="str">
        <f t="shared" si="135"/>
        <v/>
      </c>
      <c r="F94" s="305">
        <f>IF(I94&lt;&gt;0,(IFERROR(IF($Y94&gt;50,MROUND($Y94*I94,2.5),IF($Y94&lt;15,MROUND($Y94*I94,0.1),MROUND($Y94*I94,1))),)),"")</f>
        <v>72.5</v>
      </c>
      <c r="G94" s="170">
        <v>6</v>
      </c>
      <c r="H94" s="170">
        <v>5</v>
      </c>
      <c r="I94" s="171">
        <v>0.55000000000000004</v>
      </c>
      <c r="J94" s="305">
        <f>IF(M94&lt;&gt;0,(IFERROR(IF($Y94&gt;50,MROUND($Y94*M94,2.5),IF($Y94&lt;15,MROUND($Y94*M94,0.1),MROUND($Y94*M94,1))),)),"")</f>
        <v>82.5</v>
      </c>
      <c r="K94" s="170">
        <v>5</v>
      </c>
      <c r="L94" s="170">
        <v>5</v>
      </c>
      <c r="M94" s="171">
        <v>0.62</v>
      </c>
      <c r="N94" s="305" t="str">
        <f>IF(Q94&lt;&gt;0,(IFERROR(IF($Y94&gt;50,MROUND($Y94*Q94,2.5),IF($Y94&lt;15,MROUND($Y94*Q94,0.1),MROUND($Y94*Q94,1))),)),"")</f>
        <v/>
      </c>
      <c r="O94" s="170"/>
      <c r="P94" s="170"/>
      <c r="Q94" s="171">
        <v>0</v>
      </c>
      <c r="R94" s="305" t="str">
        <f>IF(U94&lt;&gt;0,(IFERROR(IF($Y94&gt;50,MROUND($Y94*U94,2.5),IF($Y94&lt;15,MROUND($Y94*U94,0.1),MROUND($Y94*U94,1))),)),"")</f>
        <v/>
      </c>
      <c r="S94" s="170"/>
      <c r="T94" s="170"/>
      <c r="U94" s="172">
        <v>0</v>
      </c>
      <c r="V94" s="121">
        <f t="shared" si="119"/>
        <v>4237.5</v>
      </c>
      <c r="W94" s="60">
        <f t="shared" si="133"/>
        <v>77.045454545454547</v>
      </c>
      <c r="X94" s="61">
        <f>ROUND(IFERROR((W94/(Y94*IF(ISNUMBER(E94),E94,1))),0),2)</f>
        <v>0.57999999999999996</v>
      </c>
      <c r="Y94" s="203">
        <f t="shared" si="109"/>
        <v>133.32329999999999</v>
      </c>
      <c r="Z94" s="17">
        <f>(IF(I94&lt;30%,0,IF(I94&lt;35%,F94*G94*H94*F!$B$33,IF(I94&lt;40%,F94*G94*H94*F!$B$38,IF(I94&lt;45%,F94*G94*H94*F!$B$43,IF(I94&lt;50%,F94*G94*H94*F!$B$48,IF(I94=50%,F94*G94*H94*F!$B$50,IF(I94=51%,F94*G94*H94*F!$B$51,IF(I94=52%,F94*G94*H94*F!$B$52,IF(I94=53%,F94*G94*H94*F!$B$53,IF(I94=54%,F94*G94*H94*F!$B$54,IF(I94=55%,F94*G94*H94*F!$B$55,IF(I94=56%,F94*G94*H94*F!$B$56,IF(I94=57%,F94*G94*H94*F!$B$57,IF(I94=58%,F94*G94*H94*F!$B$58,IF(I94=59%,F94*G94*H94*F!$B$59,IF(I94=60%,F94*G94*H94*F!$B$60,IF(I94=61%,F94*G94*H94*F!$B$61,IF(I94=62%,F94*G94*H94*F!$B$62,IF(I94=63%,F94*G94*H94*F!$B$63,IF(I94=64%,F94*G94*H94*F!$B$64,IF(I94=65%,F94*G94*H94*F!$B$65,IF(I94=66%,F94*G94*H94*F!$B$66,IF(I94=67%,F94*G94*H94*F!$B$67,IF(I94=68%,F94*G94*H94*F!$B$68,IF(I94=69%,F94*G94*H94*F!$B$69,IF(I94=70%,F94*G94*H94*F!$B$70,IF(I94=71%,F94*G94*H94*F!$B$71,IF(I94=72%,F94*G94*H94*F!$B$72,IF(I94=73%,F94*G94*H94*F!$B$73,IF(I94=74%,F94*G94*H94*F!$B$74,IF(I94=75%,F94*G94*H94*F!$B$75,IF(I94=76%,F94*G94*H94*F!$B$76,IF(I94=77%,F94*G94*H94*F!$B$77,IF(I94=78%,F94*G94*H94*F!$B$78,IF(I94=79%,F94*G94*H94*F!$B$79,IF(I94=80%,F94*G94*H94*F!$B$80,IF(I94=81%,F94*G94*H94*F!$B$81,IF(I94=82%,F94*G94*H94*F!$B$82,IF(I94=83%,F94*G94*H94*F!$B$83,IF(I94=84%,F94*G94*H94*F!$B$84,IF(I94=85%,F94*G94*H94*F!$B$85,IF(I94=86%,F94*G94*H94*F!$B$86,IF(I94=87%,F94*G94*H94*F!$B$87,IF(I94=88%,F94*G94*H94*F!$B$88,IF(I94=89%,F94*G94*H94*F!$B$89,IF(I94=90%,F94*G94*H94*F!$B$90,IF(I94=91%,F94*G94*H94*F!$B$91,IF(I94=92%,F94*G94*H94*F!$B$92,IF(I94=93%,F94*G94*H94*F!$B$93,IF(I94=94%,F94*G94*H94*F!$B$94,IF(I94=95%,F94*G94*H94*F!$B$95,IF(I94=96%,F94*G94*H94*F!$B$96,IF(I94=97%,F94*G94*H94*F!$B$97,IF(I94=98%,F94*G94*H94*F!$B$98,IF(I94=99%,F94*G94*H94*F!$B$99,IF(I94&gt;99%,F94*G94*H94*F!$B$100,))))))))))))))))))))))))))))))))))))))))))))))))))))))))+IF(M94&lt;30%,0,IF(M94&lt;35%,J94*K94*L94*F!$B$33,IF(M94&lt;40%,J94*K94*L94*F!$B$38,IF(M94&lt;45%,J94*K94*L94*F!$B$43,IF(M94&lt;50%,J94*K94*L94*F!$B$48,IF(M94=50%,J94*K94*L94*F!$B$50,IF(M94=51%,J94*K94*L94*F!$B$51,IF(M94=52%,J94*K94*L94*F!$B$52,IF(M94=53%,J94*K94*L94*F!$B$53,IF(M94=54%,J94*K94*L94*F!$B$54,IF(M94=55%,J94*K94*L94*F!$B$55,IF(M94=56%,J94*K94*L94*F!$B$56,IF(M94=57%,J94*K94*L94*F!$B$57,IF(M94=58%,J94*K94*L94*F!$B$58,IF(M94=59%,J94*K94*L94*F!$B$59,IF(M94=60%,J94*K94*L94*F!$B$60,IF(M94=61%,J94*K94*L94*F!$B$61,IF(M94=62%,J94*K94*L94*F!$B$62,IF(M94=63%,J94*K94*L94*F!$B$63,IF(M94=64%,J94*K94*L94*F!$B$64,IF(M94=65%,J94*K94*L94*F!$B$65,IF(M94=66%,J94*K94*L94*F!$B$66,IF(M94=67%,J94*K94*L94*F!$B$67,IF(M94=68%,J94*K94*L94*F!$B$68,IF(M94=69%,J94*K94*L94*F!$B$69,IF(M94=70%,J94*K94*L94*F!$B$70,IF(M94=71%,J94*K94*L94*F!$B$71,IF(M94=72%,J94*K94*L94*F!$B$72,IF(M94=73%,J94*K94*L94*F!$B$73,IF(M94=74%,J94*K94*L94*F!$B$74,IF(M94=75%,J94*K94*L94*F!$B$75,IF(M94=76%,J94*K94*L94*F!$B$76,IF(M94=77%,J94*K94*L94*F!$B$77,IF(M94=78%,J94*K94*L94*F!$B$78,IF(M94=79%,J94*K94*L94*F!$B$79,IF(M94=80%,J94*K94*L94*F!$B$80,IF(M94=81%,J94*K94*L94*F!$B$81,IF(M94=82%,J94*K94*L94*F!$B$82,IF(M94=83%,J94*K94*L94*F!$B$83,IF(M94=84%,J94*K94*L94*F!$B$84,IF(M94=85%,J94*K94*L94*F!$B$85,IF(M94=86%,J94*K94*L94*F!$B$86,IF(M94=87%,J94*K94*L94*F!$B$87,IF(M94=88%,J94*K94*L94*F!$B$88,IF(M94=89%,J94*K94*L94*F!$B$89,IF(M94=90%,J94*K94*L94*F!$B$90,IF(M94=91%,J94*K94*L94*F!$B$91,IF(M94=92%,J94*K94*L94*F!$B$92,IF(M94=93%,J94*K94*L94*F!$B$93,IF(M94=94%,J94*K94*L94*F!$B$94,IF(M94=95%,J94*K94*L94*F!$B$95,IF(M94=96%,J94*K94*L94*F!$B$96,IF(M94=97%,J94*K94*L94*F!$B$97,IF(M94=98%,J94*K94*L94*F!$B$98,IF(M94=99%,J94*K94*L94*F!$B$99,IF(M94&gt;99%,J94*K94*L94*F!$B$100,))))))))))))))))))))))))))))))))))))))))))))))))))))))))+IF(Q94&lt;30%,0,IF(Q94&lt;35%,N94*O94*P94*F!$B$33,IF(Q94&lt;40%,N94*O94*P94*F!$B$38,IF(Q94&lt;45%,N94*O94*P94*F!$B$43,IF(Q94&lt;50%,N94*O94*P94*F!$B$48,IF(Q94=50%,N94*O94*P94*F!$B$50,IF(Q94=51%,N94*O94*P94*F!$B$51,IF(Q94=52%,N94*O94*P94*F!$B$52,IF(Q94=53%,N94*O94*P94*F!$B$53,IF(Q94=54%,N94*O94*P94*F!$B$54,IF(Q94=55%,N94*O94*P94*F!$B$55,IF(Q94=56%,N94*O94*P94*F!$B$56,IF(Q94=57%,N94*O94*P94*F!$B$57,IF(Q94=58%,N94*O94*P94*F!$B$58,IF(Q94=59%,N94*O94*P94*F!$B$59,IF(Q94=60%,N94*O94*P94*F!$B$60,IF(Q94=61%,N94*O94*P94*F!$B$61,IF(Q94=62%,N94*O94*P94*F!$B$62,IF(Q94=63%,N94*O94*P94*F!$B$63,IF(Q94=64%,N94*O94*P94*F!$B$64,IF(Q94=65%,N94*O94*P94*F!$B$65,IF(Q94=66%,N94*O94*P94*F!$B$66,IF(Q94=67%,N94*O94*P94*F!$B$67,IF(Q94=68%,N94*O94*P94*F!$B$68,IF(Q94=69%,N94*O94*P94*F!$B$69,IF(Q94=70%,N94*O94*P94*F!$B$70,IF(Q94=71%,N94*O94*P94*F!$B$71,IF(Q94=72%,N94*O94*P94*F!$B$72,IF(Q94=73%,N94*O94*P94*F!$B$73,IF(Q94=74%,N94*O94*P94*F!$B$74,IF(Q94=75%,N94*O94*P94*F!$B$75,IF(Q94=76%,N94*O94*P94*F!$B$76,IF(Q94=77%,N94*O94*P94*F!$B$77,IF(Q94=78%,N94*O94*P94*F!$B$78,IF(Q94=79%,N94*O94*P94*F!$B$79,IF(Q94=80%,N94*O94*P94*F!$B$80,IF(Q94=81%,N94*O94*P94*F!$B$81,IF(Q94=82%,N94*O94*P94*F!$B$82,IF(Q94=83%,N94*O94*P94*F!$B$83,IF(Q94=84%,N94*O94*P94*F!$B$84,IF(Q94=85%,N94*O94*P94*F!$B$85,IF(Q94=86%,N94*O94*P94*F!$B$86,IF(Q94=87%,N94*O94*P94*F!$B$87,IF(Q94=88%,N94*O94*P94*F!$B$88,IF(Q94=89%,N94*O94*P94*F!$B$89,IF(Q94=90%,N94*O94*P94*F!$B$90,IF(Q94=91%,N94*O94*P94*F!$B$91,IF(Q94=92%,N94*O94*P94*F!$B$92,IF(Q94=93%,N94*O94*P94*F!$B$93,IF(Q94=94%,N94*O94*P94*F!$B$94,IF(Q94=95%,N94*O94*P94*F!$B$95,IF(Q94=96%,N94*O94*P94*F!$B$96,IF(Q94=97%,N94*O94*P94*F!$B$97,IF(Q94=98%,N94*O94*P94*F!$B$98,IF(Q94=99%,N94*O94*P94*F!$B$99,IF(Q94&gt;99%,N94*O94*P94*F!$B$100,))))))))))))))))))))))))))))))))))))))))))))))))))))))))+IF(U94&lt;30%,0,IF(U94&lt;35%,R94*S94*T94*F!$B$33,IF(U94&lt;40%,R94*S94*T94*F!$B$38,IF(U94&lt;45%,R94*S94*T94*F!$B$43,IF(U94&lt;50%,R94*S94*T94*F!$B$48,IF(U94=50%,R94*S94*T94*F!$B$50,IF(U94=51%,R94*S94*T94*F!$B$51,IF(U94=52%,R94*S94*T94*F!$B$52,IF(U94=53%,R94*S94*T94*F!$B$53,IF(U94=54%,R94*S94*T94*F!$B$54,IF(U94=55%,R94*S94*T94*F!$B$55,IF(U94=56%,R94*S94*T94*F!$B$56,IF(U94=57%,R94*S94*T94*F!$B$57,IF(U94=58%,R94*S94*T94*F!$B$58,IF(U94=59%,R94*S94*T94*F!$B$59,IF(U94=60%,R94*S94*T94*F!$B$60,IF(U94=61%,R94*S94*T94*F!$B$61,IF(U94=62%,R94*S94*T94*F!$B$62,IF(U94=63%,R94*S94*T94*F!$B$63,IF(U94=64%,R94*S94*T94*F!$B$64,IF(U94=65%,R94*S94*T94*F!$B$65,IF(U94=66%,R94*S94*T94*F!$B$66,IF(U94=67%,R94*S94*T94*F!$B$67,IF(U94=68%,R94*S94*T94*F!$B$68,IF(U94=69%,R94*S94*T94*F!$B$69,IF(U94=70%,R94*S94*T94*F!$B$70,IF(U94=71%,R94*S94*T94*F!$B$71,IF(U94=72%,R94*S94*T94*F!$B$72,IF(U94=73%,R94*S94*T94*F!$B$73,IF(U94=74%,R94*S94*T94*F!$B$74,IF(U94=75%,R94*S94*T94*F!$B$75,IF(U94=76%,R94*S94*T94*F!$B$76,IF(U94=77%,R94*S94*T94*F!$B$77,IF(U94=78%,R94*S94*T94*F!$B$78,IF(U94=79%,R94*S94*T94*F!$B$79,IF(U94=80%,R94*S94*T94*F!$B$80,IF(U94=81%,R94*S94*T94*F!$B$81,IF(U94=82%,R94*S94*T94*F!$B$82,IF(U94=83%,R94*S94*T94*F!$B$83,IF(U94=84%,R94*S94*T94*F!$B$84,IF(U94=85%,R94*S94*T94*F!$B$85,IF(U94=86%,R94*S94*T94*F!$B$86,IF(U94=87%,R94*S94*T94*F!$B$87,IF(U94=88%,R94*S94*T94*F!$B$88,IF(U94=89%,R94*S94*T94*F!$B$89,IF(U94=90%,R94*S94*T94*F!$B$90,IF(U94=91%,R94*S94*T94*F!$B$91,IF(U94=92%,R94*S94*T94*F!$B$92,IF(U94=93%,R94*S94*T94*F!$B$93,IF(U94=94%,R94*S94*T94*F!$B$94,IF(U94=95%,R94*S94*T94*F!$B$95,IF(U94=96%,R94*S94*T94*F!$B$96,IF(U94=97%,R94*S94*T94*F!$B$97,IF(U94=98%,R94*S94*T94*F!$B$98,IF(U94=99%,R94*S94*T94*F!$B$99,IF(U94&gt;99%,R94*S94*T94*F!$B$100)))))))))))))))))))))))))))))))))))))))))))))))))))))))))*IF(ISNUMBER(E94),E94,1)*IF(ISNUMBER(D94),D94,1)</f>
        <v>2767.125</v>
      </c>
      <c r="AA94" s="62">
        <f t="shared" si="130"/>
        <v>55</v>
      </c>
      <c r="AB94" s="63">
        <f t="shared" si="131"/>
        <v>54</v>
      </c>
      <c r="AC94" s="23"/>
      <c r="AF94" s="127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</row>
    <row r="95" spans="1:49" x14ac:dyDescent="0.25">
      <c r="A95" s="325"/>
      <c r="B95" s="198" t="str">
        <f t="shared" si="135"/>
        <v>Средняя</v>
      </c>
      <c r="C95" s="196" t="str">
        <f t="shared" si="135"/>
        <v>Сгибания ног</v>
      </c>
      <c r="D95" s="167">
        <f t="shared" si="132"/>
        <v>0.4</v>
      </c>
      <c r="E95" s="199">
        <f t="shared" si="135"/>
        <v>5</v>
      </c>
      <c r="F95" s="304">
        <f>IF(I95&lt;&gt;0,(IFERROR(IF($Y95&gt;50,MROUND($Y95*I95,2.5),IF($Y95&lt;15,MROUND($Y95*I95,0.1),MROUND($Y95*I95,1))),)),"")</f>
        <v>12</v>
      </c>
      <c r="G95" s="173">
        <v>6</v>
      </c>
      <c r="H95" s="173">
        <v>1</v>
      </c>
      <c r="I95" s="174">
        <v>0.49</v>
      </c>
      <c r="J95" s="304">
        <f>IF(M95&lt;&gt;0,(IFERROR(IF($Y95&gt;50,MROUND($Y95*M95,2.5),IF($Y95&lt;15,MROUND($Y95*M95,0.1),MROUND($Y95*M95,1))),)),"")</f>
        <v>15</v>
      </c>
      <c r="K95" s="173">
        <v>6</v>
      </c>
      <c r="L95" s="173">
        <v>3</v>
      </c>
      <c r="M95" s="174">
        <v>0.57999999999999996</v>
      </c>
      <c r="N95" s="304">
        <f>IF(Q95&lt;&gt;0,(IFERROR(IF($Y95&gt;50,MROUND($Y95*Q95,2.5),IF($Y95&lt;15,MROUND($Y95*Q95,0.1),MROUND($Y95*Q95,1))),)),"")</f>
        <v>16</v>
      </c>
      <c r="O95" s="173">
        <v>5</v>
      </c>
      <c r="P95" s="173">
        <v>3</v>
      </c>
      <c r="Q95" s="174">
        <v>0.65</v>
      </c>
      <c r="R95" s="304" t="str">
        <f>IF(U95&lt;&gt;0,(IFERROR(IF($Y95&gt;50,MROUND($Y95*U95,2.5),IF($Y95&lt;15,MROUND($Y95*U95,0.1),MROUND($Y95*U95,1))),)),"")</f>
        <v/>
      </c>
      <c r="S95" s="173"/>
      <c r="T95" s="173"/>
      <c r="U95" s="175">
        <v>0</v>
      </c>
      <c r="V95" s="98">
        <f t="shared" si="119"/>
        <v>2910</v>
      </c>
      <c r="W95" s="67">
        <f t="shared" si="133"/>
        <v>74.615384615384613</v>
      </c>
      <c r="X95" s="72">
        <f t="shared" ref="X95:X96" si="136">ROUND(IFERROR((W95/(Y95*IF(ISNUMBER(E95),E95,1))),0),2)</f>
        <v>0.59</v>
      </c>
      <c r="Y95" s="203">
        <f t="shared" si="109"/>
        <v>25.250624999999999</v>
      </c>
      <c r="Z95" s="18">
        <f>(IF(I95&lt;30%,0,IF(I95&lt;35%,F95*G95*H95*F!$B$33,IF(I95&lt;40%,F95*G95*H95*F!$B$38,IF(I95&lt;45%,F95*G95*H95*F!$B$43,IF(I95&lt;50%,F95*G95*H95*F!$B$48,IF(I95=50%,F95*G95*H95*F!$B$50,IF(I95=51%,F95*G95*H95*F!$B$51,IF(I95=52%,F95*G95*H95*F!$B$52,IF(I95=53%,F95*G95*H95*F!$B$53,IF(I95=54%,F95*G95*H95*F!$B$54,IF(I95=55%,F95*G95*H95*F!$B$55,IF(I95=56%,F95*G95*H95*F!$B$56,IF(I95=57%,F95*G95*H95*F!$B$57,IF(I95=58%,F95*G95*H95*F!$B$58,IF(I95=59%,F95*G95*H95*F!$B$59,IF(I95=60%,F95*G95*H95*F!$B$60,IF(I95=61%,F95*G95*H95*F!$B$61,IF(I95=62%,F95*G95*H95*F!$B$62,IF(I95=63%,F95*G95*H95*F!$B$63,IF(I95=64%,F95*G95*H95*F!$B$64,IF(I95=65%,F95*G95*H95*F!$B$65,IF(I95=66%,F95*G95*H95*F!$B$66,IF(I95=67%,F95*G95*H95*F!$B$67,IF(I95=68%,F95*G95*H95*F!$B$68,IF(I95=69%,F95*G95*H95*F!$B$69,IF(I95=70%,F95*G95*H95*F!$B$70,IF(I95=71%,F95*G95*H95*F!$B$71,IF(I95=72%,F95*G95*H95*F!$B$72,IF(I95=73%,F95*G95*H95*F!$B$73,IF(I95=74%,F95*G95*H95*F!$B$74,IF(I95=75%,F95*G95*H95*F!$B$75,IF(I95=76%,F95*G95*H95*F!$B$76,IF(I95=77%,F95*G95*H95*F!$B$77,IF(I95=78%,F95*G95*H95*F!$B$78,IF(I95=79%,F95*G95*H95*F!$B$79,IF(I95=80%,F95*G95*H95*F!$B$80,IF(I95=81%,F95*G95*H95*F!$B$81,IF(I95=82%,F95*G95*H95*F!$B$82,IF(I95=83%,F95*G95*H95*F!$B$83,IF(I95=84%,F95*G95*H95*F!$B$84,IF(I95=85%,F95*G95*H95*F!$B$85,IF(I95=86%,F95*G95*H95*F!$B$86,IF(I95=87%,F95*G95*H95*F!$B$87,IF(I95=88%,F95*G95*H95*F!$B$88,IF(I95=89%,F95*G95*H95*F!$B$89,IF(I95=90%,F95*G95*H95*F!$B$90,IF(I95=91%,F95*G95*H95*F!$B$91,IF(I95=92%,F95*G95*H95*F!$B$92,IF(I95=93%,F95*G95*H95*F!$B$93,IF(I95=94%,F95*G95*H95*F!$B$94,IF(I95=95%,F95*G95*H95*F!$B$95,IF(I95=96%,F95*G95*H95*F!$B$96,IF(I95=97%,F95*G95*H95*F!$B$97,IF(I95=98%,F95*G95*H95*F!$B$98,IF(I95=99%,F95*G95*H95*F!$B$99,IF(I95&gt;99%,F95*G95*H95*F!$B$100,))))))))))))))))))))))))))))))))))))))))))))))))))))))))+IF(M95&lt;30%,0,IF(M95&lt;35%,J95*K95*L95*F!$B$33,IF(M95&lt;40%,J95*K95*L95*F!$B$38,IF(M95&lt;45%,J95*K95*L95*F!$B$43,IF(M95&lt;50%,J95*K95*L95*F!$B$48,IF(M95=50%,J95*K95*L95*F!$B$50,IF(M95=51%,J95*K95*L95*F!$B$51,IF(M95=52%,J95*K95*L95*F!$B$52,IF(M95=53%,J95*K95*L95*F!$B$53,IF(M95=54%,J95*K95*L95*F!$B$54,IF(M95=55%,J95*K95*L95*F!$B$55,IF(M95=56%,J95*K95*L95*F!$B$56,IF(M95=57%,J95*K95*L95*F!$B$57,IF(M95=58%,J95*K95*L95*F!$B$58,IF(M95=59%,J95*K95*L95*F!$B$59,IF(M95=60%,J95*K95*L95*F!$B$60,IF(M95=61%,J95*K95*L95*F!$B$61,IF(M95=62%,J95*K95*L95*F!$B$62,IF(M95=63%,J95*K95*L95*F!$B$63,IF(M95=64%,J95*K95*L95*F!$B$64,IF(M95=65%,J95*K95*L95*F!$B$65,IF(M95=66%,J95*K95*L95*F!$B$66,IF(M95=67%,J95*K95*L95*F!$B$67,IF(M95=68%,J95*K95*L95*F!$B$68,IF(M95=69%,J95*K95*L95*F!$B$69,IF(M95=70%,J95*K95*L95*F!$B$70,IF(M95=71%,J95*K95*L95*F!$B$71,IF(M95=72%,J95*K95*L95*F!$B$72,IF(M95=73%,J95*K95*L95*F!$B$73,IF(M95=74%,J95*K95*L95*F!$B$74,IF(M95=75%,J95*K95*L95*F!$B$75,IF(M95=76%,J95*K95*L95*F!$B$76,IF(M95=77%,J95*K95*L95*F!$B$77,IF(M95=78%,J95*K95*L95*F!$B$78,IF(M95=79%,J95*K95*L95*F!$B$79,IF(M95=80%,J95*K95*L95*F!$B$80,IF(M95=81%,J95*K95*L95*F!$B$81,IF(M95=82%,J95*K95*L95*F!$B$82,IF(M95=83%,J95*K95*L95*F!$B$83,IF(M95=84%,J95*K95*L95*F!$B$84,IF(M95=85%,J95*K95*L95*F!$B$85,IF(M95=86%,J95*K95*L95*F!$B$86,IF(M95=87%,J95*K95*L95*F!$B$87,IF(M95=88%,J95*K95*L95*F!$B$88,IF(M95=89%,J95*K95*L95*F!$B$89,IF(M95=90%,J95*K95*L95*F!$B$90,IF(M95=91%,J95*K95*L95*F!$B$91,IF(M95=92%,J95*K95*L95*F!$B$92,IF(M95=93%,J95*K95*L95*F!$B$93,IF(M95=94%,J95*K95*L95*F!$B$94,IF(M95=95%,J95*K95*L95*F!$B$95,IF(M95=96%,J95*K95*L95*F!$B$96,IF(M95=97%,J95*K95*L95*F!$B$97,IF(M95=98%,J95*K95*L95*F!$B$98,IF(M95=99%,J95*K95*L95*F!$B$99,IF(M95&gt;99%,J95*K95*L95*F!$B$100,))))))))))))))))))))))))))))))))))))))))))))))))))))))))+IF(Q95&lt;30%,0,IF(Q95&lt;35%,N95*O95*P95*F!$B$33,IF(Q95&lt;40%,N95*O95*P95*F!$B$38,IF(Q95&lt;45%,N95*O95*P95*F!$B$43,IF(Q95&lt;50%,N95*O95*P95*F!$B$48,IF(Q95=50%,N95*O95*P95*F!$B$50,IF(Q95=51%,N95*O95*P95*F!$B$51,IF(Q95=52%,N95*O95*P95*F!$B$52,IF(Q95=53%,N95*O95*P95*F!$B$53,IF(Q95=54%,N95*O95*P95*F!$B$54,IF(Q95=55%,N95*O95*P95*F!$B$55,IF(Q95=56%,N95*O95*P95*F!$B$56,IF(Q95=57%,N95*O95*P95*F!$B$57,IF(Q95=58%,N95*O95*P95*F!$B$58,IF(Q95=59%,N95*O95*P95*F!$B$59,IF(Q95=60%,N95*O95*P95*F!$B$60,IF(Q95=61%,N95*O95*P95*F!$B$61,IF(Q95=62%,N95*O95*P95*F!$B$62,IF(Q95=63%,N95*O95*P95*F!$B$63,IF(Q95=64%,N95*O95*P95*F!$B$64,IF(Q95=65%,N95*O95*P95*F!$B$65,IF(Q95=66%,N95*O95*P95*F!$B$66,IF(Q95=67%,N95*O95*P95*F!$B$67,IF(Q95=68%,N95*O95*P95*F!$B$68,IF(Q95=69%,N95*O95*P95*F!$B$69,IF(Q95=70%,N95*O95*P95*F!$B$70,IF(Q95=71%,N95*O95*P95*F!$B$71,IF(Q95=72%,N95*O95*P95*F!$B$72,IF(Q95=73%,N95*O95*P95*F!$B$73,IF(Q95=74%,N95*O95*P95*F!$B$74,IF(Q95=75%,N95*O95*P95*F!$B$75,IF(Q95=76%,N95*O95*P95*F!$B$76,IF(Q95=77%,N95*O95*P95*F!$B$77,IF(Q95=78%,N95*O95*P95*F!$B$78,IF(Q95=79%,N95*O95*P95*F!$B$79,IF(Q95=80%,N95*O95*P95*F!$B$80,IF(Q95=81%,N95*O95*P95*F!$B$81,IF(Q95=82%,N95*O95*P95*F!$B$82,IF(Q95=83%,N95*O95*P95*F!$B$83,IF(Q95=84%,N95*O95*P95*F!$B$84,IF(Q95=85%,N95*O95*P95*F!$B$85,IF(Q95=86%,N95*O95*P95*F!$B$86,IF(Q95=87%,N95*O95*P95*F!$B$87,IF(Q95=88%,N95*O95*P95*F!$B$88,IF(Q95=89%,N95*O95*P95*F!$B$89,IF(Q95=90%,N95*O95*P95*F!$B$90,IF(Q95=91%,N95*O95*P95*F!$B$91,IF(Q95=92%,N95*O95*P95*F!$B$92,IF(Q95=93%,N95*O95*P95*F!$B$93,IF(Q95=94%,N95*O95*P95*F!$B$94,IF(Q95=95%,N95*O95*P95*F!$B$95,IF(Q95=96%,N95*O95*P95*F!$B$96,IF(Q95=97%,N95*O95*P95*F!$B$97,IF(Q95=98%,N95*O95*P95*F!$B$98,IF(Q95=99%,N95*O95*P95*F!$B$99,IF(Q95&gt;99%,N95*O95*P95*F!$B$100,))))))))))))))))))))))))))))))))))))))))))))))))))))))))+IF(U95&lt;30%,0,IF(U95&lt;35%,R95*S95*T95*F!$B$33,IF(U95&lt;40%,R95*S95*T95*F!$B$38,IF(U95&lt;45%,R95*S95*T95*F!$B$43,IF(U95&lt;50%,R95*S95*T95*F!$B$48,IF(U95=50%,R95*S95*T95*F!$B$50,IF(U95=51%,R95*S95*T95*F!$B$51,IF(U95=52%,R95*S95*T95*F!$B$52,IF(U95=53%,R95*S95*T95*F!$B$53,IF(U95=54%,R95*S95*T95*F!$B$54,IF(U95=55%,R95*S95*T95*F!$B$55,IF(U95=56%,R95*S95*T95*F!$B$56,IF(U95=57%,R95*S95*T95*F!$B$57,IF(U95=58%,R95*S95*T95*F!$B$58,IF(U95=59%,R95*S95*T95*F!$B$59,IF(U95=60%,R95*S95*T95*F!$B$60,IF(U95=61%,R95*S95*T95*F!$B$61,IF(U95=62%,R95*S95*T95*F!$B$62,IF(U95=63%,R95*S95*T95*F!$B$63,IF(U95=64%,R95*S95*T95*F!$B$64,IF(U95=65%,R95*S95*T95*F!$B$65,IF(U95=66%,R95*S95*T95*F!$B$66,IF(U95=67%,R95*S95*T95*F!$B$67,IF(U95=68%,R95*S95*T95*F!$B$68,IF(U95=69%,R95*S95*T95*F!$B$69,IF(U95=70%,R95*S95*T95*F!$B$70,IF(U95=71%,R95*S95*T95*F!$B$71,IF(U95=72%,R95*S95*T95*F!$B$72,IF(U95=73%,R95*S95*T95*F!$B$73,IF(U95=74%,R95*S95*T95*F!$B$74,IF(U95=75%,R95*S95*T95*F!$B$75,IF(U95=76%,R95*S95*T95*F!$B$76,IF(U95=77%,R95*S95*T95*F!$B$77,IF(U95=78%,R95*S95*T95*F!$B$78,IF(U95=79%,R95*S95*T95*F!$B$79,IF(U95=80%,R95*S95*T95*F!$B$80,IF(U95=81%,R95*S95*T95*F!$B$81,IF(U95=82%,R95*S95*T95*F!$B$82,IF(U95=83%,R95*S95*T95*F!$B$83,IF(U95=84%,R95*S95*T95*F!$B$84,IF(U95=85%,R95*S95*T95*F!$B$85,IF(U95=86%,R95*S95*T95*F!$B$86,IF(U95=87%,R95*S95*T95*F!$B$87,IF(U95=88%,R95*S95*T95*F!$B$88,IF(U95=89%,R95*S95*T95*F!$B$89,IF(U95=90%,R95*S95*T95*F!$B$90,IF(U95=91%,R95*S95*T95*F!$B$91,IF(U95=92%,R95*S95*T95*F!$B$92,IF(U95=93%,R95*S95*T95*F!$B$93,IF(U95=94%,R95*S95*T95*F!$B$94,IF(U95=95%,R95*S95*T95*F!$B$95,IF(U95=96%,R95*S95*T95*F!$B$96,IF(U95=97%,R95*S95*T95*F!$B$97,IF(U95=98%,R95*S95*T95*F!$B$98,IF(U95=99%,R95*S95*T95*F!$B$99,IF(U95&gt;99%,R95*S95*T95*F!$B$100)))))))))))))))))))))))))))))))))))))))))))))))))))))))))*IF(ISNUMBER(E95),E95,1)*IF(ISNUMBER(D95),D95,1)</f>
        <v>802.68000000000018</v>
      </c>
      <c r="AA95" s="69">
        <f t="shared" si="130"/>
        <v>39</v>
      </c>
      <c r="AB95" s="70">
        <f t="shared" si="131"/>
        <v>9.75</v>
      </c>
      <c r="AC95" s="23"/>
      <c r="AF95" s="127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</row>
    <row r="96" spans="1:49" x14ac:dyDescent="0.25">
      <c r="A96" s="325"/>
      <c r="B96" s="198" t="str">
        <f t="shared" si="135"/>
        <v/>
      </c>
      <c r="C96" s="200" t="str">
        <f t="shared" si="135"/>
        <v/>
      </c>
      <c r="D96" s="167">
        <f t="shared" si="132"/>
        <v>0</v>
      </c>
      <c r="E96" s="199" t="str">
        <f t="shared" si="135"/>
        <v/>
      </c>
      <c r="F96" s="303"/>
      <c r="G96" s="170"/>
      <c r="H96" s="170"/>
      <c r="I96" s="171">
        <f t="shared" ref="I96" si="137">IFERROR(ROUND(F96/$Y96,2),)</f>
        <v>0</v>
      </c>
      <c r="J96" s="303"/>
      <c r="K96" s="170"/>
      <c r="L96" s="170"/>
      <c r="M96" s="171">
        <f t="shared" ref="M96" si="138">IFERROR(ROUND(J96/$Y96,2),)</f>
        <v>0</v>
      </c>
      <c r="N96" s="303"/>
      <c r="O96" s="170"/>
      <c r="P96" s="170"/>
      <c r="Q96" s="171">
        <f t="shared" ref="Q96" si="139">IFERROR(ROUND(N96/$Y96,2),)</f>
        <v>0</v>
      </c>
      <c r="R96" s="303"/>
      <c r="S96" s="170"/>
      <c r="T96" s="170"/>
      <c r="U96" s="171">
        <f t="shared" ref="U96" si="140">IFERROR(ROUND(R96/$Y96,2),)</f>
        <v>0</v>
      </c>
      <c r="V96" s="121">
        <f t="shared" si="119"/>
        <v>0</v>
      </c>
      <c r="W96" s="60">
        <f t="shared" si="133"/>
        <v>0</v>
      </c>
      <c r="X96" s="61">
        <f t="shared" si="136"/>
        <v>0</v>
      </c>
      <c r="Y96" s="203" t="str">
        <f t="shared" si="109"/>
        <v/>
      </c>
      <c r="Z96" s="17">
        <f>(IF(I96&lt;30%,0,IF(I96&lt;35%,F96*G96*H96*F!$B$33,IF(I96&lt;40%,F96*G96*H96*F!$B$38,IF(I96&lt;45%,F96*G96*H96*F!$B$43,IF(I96&lt;50%,F96*G96*H96*F!$B$48,IF(I96=50%,F96*G96*H96*F!$B$50,IF(I96=51%,F96*G96*H96*F!$B$51,IF(I96=52%,F96*G96*H96*F!$B$52,IF(I96=53%,F96*G96*H96*F!$B$53,IF(I96=54%,F96*G96*H96*F!$B$54,IF(I96=55%,F96*G96*H96*F!$B$55,IF(I96=56%,F96*G96*H96*F!$B$56,IF(I96=57%,F96*G96*H96*F!$B$57,IF(I96=58%,F96*G96*H96*F!$B$58,IF(I96=59%,F96*G96*H96*F!$B$59,IF(I96=60%,F96*G96*H96*F!$B$60,IF(I96=61%,F96*G96*H96*F!$B$61,IF(I96=62%,F96*G96*H96*F!$B$62,IF(I96=63%,F96*G96*H96*F!$B$63,IF(I96=64%,F96*G96*H96*F!$B$64,IF(I96=65%,F96*G96*H96*F!$B$65,IF(I96=66%,F96*G96*H96*F!$B$66,IF(I96=67%,F96*G96*H96*F!$B$67,IF(I96=68%,F96*G96*H96*F!$B$68,IF(I96=69%,F96*G96*H96*F!$B$69,IF(I96=70%,F96*G96*H96*F!$B$70,IF(I96=71%,F96*G96*H96*F!$B$71,IF(I96=72%,F96*G96*H96*F!$B$72,IF(I96=73%,F96*G96*H96*F!$B$73,IF(I96=74%,F96*G96*H96*F!$B$74,IF(I96=75%,F96*G96*H96*F!$B$75,IF(I96=76%,F96*G96*H96*F!$B$76,IF(I96=77%,F96*G96*H96*F!$B$77,IF(I96=78%,F96*G96*H96*F!$B$78,IF(I96=79%,F96*G96*H96*F!$B$79,IF(I96=80%,F96*G96*H96*F!$B$80,IF(I96=81%,F96*G96*H96*F!$B$81,IF(I96=82%,F96*G96*H96*F!$B$82,IF(I96=83%,F96*G96*H96*F!$B$83,IF(I96=84%,F96*G96*H96*F!$B$84,IF(I96=85%,F96*G96*H96*F!$B$85,IF(I96=86%,F96*G96*H96*F!$B$86,IF(I96=87%,F96*G96*H96*F!$B$87,IF(I96=88%,F96*G96*H96*F!$B$88,IF(I96=89%,F96*G96*H96*F!$B$89,IF(I96=90%,F96*G96*H96*F!$B$90,IF(I96=91%,F96*G96*H96*F!$B$91,IF(I96=92%,F96*G96*H96*F!$B$92,IF(I96=93%,F96*G96*H96*F!$B$93,IF(I96=94%,F96*G96*H96*F!$B$94,IF(I96=95%,F96*G96*H96*F!$B$95,IF(I96=96%,F96*G96*H96*F!$B$96,IF(I96=97%,F96*G96*H96*F!$B$97,IF(I96=98%,F96*G96*H96*F!$B$98,IF(I96=99%,F96*G96*H96*F!$B$99,IF(I96&gt;99%,F96*G96*H96*F!$B$100,))))))))))))))))))))))))))))))))))))))))))))))))))))))))+IF(M96&lt;30%,0,IF(M96&lt;35%,J96*K96*L96*F!$B$33,IF(M96&lt;40%,J96*K96*L96*F!$B$38,IF(M96&lt;45%,J96*K96*L96*F!$B$43,IF(M96&lt;50%,J96*K96*L96*F!$B$48,IF(M96=50%,J96*K96*L96*F!$B$50,IF(M96=51%,J96*K96*L96*F!$B$51,IF(M96=52%,J96*K96*L96*F!$B$52,IF(M96=53%,J96*K96*L96*F!$B$53,IF(M96=54%,J96*K96*L96*F!$B$54,IF(M96=55%,J96*K96*L96*F!$B$55,IF(M96=56%,J96*K96*L96*F!$B$56,IF(M96=57%,J96*K96*L96*F!$B$57,IF(M96=58%,J96*K96*L96*F!$B$58,IF(M96=59%,J96*K96*L96*F!$B$59,IF(M96=60%,J96*K96*L96*F!$B$60,IF(M96=61%,J96*K96*L96*F!$B$61,IF(M96=62%,J96*K96*L96*F!$B$62,IF(M96=63%,J96*K96*L96*F!$B$63,IF(M96=64%,J96*K96*L96*F!$B$64,IF(M96=65%,J96*K96*L96*F!$B$65,IF(M96=66%,J96*K96*L96*F!$B$66,IF(M96=67%,J96*K96*L96*F!$B$67,IF(M96=68%,J96*K96*L96*F!$B$68,IF(M96=69%,J96*K96*L96*F!$B$69,IF(M96=70%,J96*K96*L96*F!$B$70,IF(M96=71%,J96*K96*L96*F!$B$71,IF(M96=72%,J96*K96*L96*F!$B$72,IF(M96=73%,J96*K96*L96*F!$B$73,IF(M96=74%,J96*K96*L96*F!$B$74,IF(M96=75%,J96*K96*L96*F!$B$75,IF(M96=76%,J96*K96*L96*F!$B$76,IF(M96=77%,J96*K96*L96*F!$B$77,IF(M96=78%,J96*K96*L96*F!$B$78,IF(M96=79%,J96*K96*L96*F!$B$79,IF(M96=80%,J96*K96*L96*F!$B$80,IF(M96=81%,J96*K96*L96*F!$B$81,IF(M96=82%,J96*K96*L96*F!$B$82,IF(M96=83%,J96*K96*L96*F!$B$83,IF(M96=84%,J96*K96*L96*F!$B$84,IF(M96=85%,J96*K96*L96*F!$B$85,IF(M96=86%,J96*K96*L96*F!$B$86,IF(M96=87%,J96*K96*L96*F!$B$87,IF(M96=88%,J96*K96*L96*F!$B$88,IF(M96=89%,J96*K96*L96*F!$B$89,IF(M96=90%,J96*K96*L96*F!$B$90,IF(M96=91%,J96*K96*L96*F!$B$91,IF(M96=92%,J96*K96*L96*F!$B$92,IF(M96=93%,J96*K96*L96*F!$B$93,IF(M96=94%,J96*K96*L96*F!$B$94,IF(M96=95%,J96*K96*L96*F!$B$95,IF(M96=96%,J96*K96*L96*F!$B$96,IF(M96=97%,J96*K96*L96*F!$B$97,IF(M96=98%,J96*K96*L96*F!$B$98,IF(M96=99%,J96*K96*L96*F!$B$99,IF(M96&gt;99%,J96*K96*L96*F!$B$100,))))))))))))))))))))))))))))))))))))))))))))))))))))))))+IF(Q96&lt;30%,0,IF(Q96&lt;35%,N96*O96*P96*F!$B$33,IF(Q96&lt;40%,N96*O96*P96*F!$B$38,IF(Q96&lt;45%,N96*O96*P96*F!$B$43,IF(Q96&lt;50%,N96*O96*P96*F!$B$48,IF(Q96=50%,N96*O96*P96*F!$B$50,IF(Q96=51%,N96*O96*P96*F!$B$51,IF(Q96=52%,N96*O96*P96*F!$B$52,IF(Q96=53%,N96*O96*P96*F!$B$53,IF(Q96=54%,N96*O96*P96*F!$B$54,IF(Q96=55%,N96*O96*P96*F!$B$55,IF(Q96=56%,N96*O96*P96*F!$B$56,IF(Q96=57%,N96*O96*P96*F!$B$57,IF(Q96=58%,N96*O96*P96*F!$B$58,IF(Q96=59%,N96*O96*P96*F!$B$59,IF(Q96=60%,N96*O96*P96*F!$B$60,IF(Q96=61%,N96*O96*P96*F!$B$61,IF(Q96=62%,N96*O96*P96*F!$B$62,IF(Q96=63%,N96*O96*P96*F!$B$63,IF(Q96=64%,N96*O96*P96*F!$B$64,IF(Q96=65%,N96*O96*P96*F!$B$65,IF(Q96=66%,N96*O96*P96*F!$B$66,IF(Q96=67%,N96*O96*P96*F!$B$67,IF(Q96=68%,N96*O96*P96*F!$B$68,IF(Q96=69%,N96*O96*P96*F!$B$69,IF(Q96=70%,N96*O96*P96*F!$B$70,IF(Q96=71%,N96*O96*P96*F!$B$71,IF(Q96=72%,N96*O96*P96*F!$B$72,IF(Q96=73%,N96*O96*P96*F!$B$73,IF(Q96=74%,N96*O96*P96*F!$B$74,IF(Q96=75%,N96*O96*P96*F!$B$75,IF(Q96=76%,N96*O96*P96*F!$B$76,IF(Q96=77%,N96*O96*P96*F!$B$77,IF(Q96=78%,N96*O96*P96*F!$B$78,IF(Q96=79%,N96*O96*P96*F!$B$79,IF(Q96=80%,N96*O96*P96*F!$B$80,IF(Q96=81%,N96*O96*P96*F!$B$81,IF(Q96=82%,N96*O96*P96*F!$B$82,IF(Q96=83%,N96*O96*P96*F!$B$83,IF(Q96=84%,N96*O96*P96*F!$B$84,IF(Q96=85%,N96*O96*P96*F!$B$85,IF(Q96=86%,N96*O96*P96*F!$B$86,IF(Q96=87%,N96*O96*P96*F!$B$87,IF(Q96=88%,N96*O96*P96*F!$B$88,IF(Q96=89%,N96*O96*P96*F!$B$89,IF(Q96=90%,N96*O96*P96*F!$B$90,IF(Q96=91%,N96*O96*P96*F!$B$91,IF(Q96=92%,N96*O96*P96*F!$B$92,IF(Q96=93%,N96*O96*P96*F!$B$93,IF(Q96=94%,N96*O96*P96*F!$B$94,IF(Q96=95%,N96*O96*P96*F!$B$95,IF(Q96=96%,N96*O96*P96*F!$B$96,IF(Q96=97%,N96*O96*P96*F!$B$97,IF(Q96=98%,N96*O96*P96*F!$B$98,IF(Q96=99%,N96*O96*P96*F!$B$99,IF(Q96&gt;99%,N96*O96*P96*F!$B$100,))))))))))))))))))))))))))))))))))))))))))))))))))))))))+IF(U96&lt;30%,0,IF(U96&lt;35%,R96*S96*T96*F!$B$33,IF(U96&lt;40%,R96*S96*T96*F!$B$38,IF(U96&lt;45%,R96*S96*T96*F!$B$43,IF(U96&lt;50%,R96*S96*T96*F!$B$48,IF(U96=50%,R96*S96*T96*F!$B$50,IF(U96=51%,R96*S96*T96*F!$B$51,IF(U96=52%,R96*S96*T96*F!$B$52,IF(U96=53%,R96*S96*T96*F!$B$53,IF(U96=54%,R96*S96*T96*F!$B$54,IF(U96=55%,R96*S96*T96*F!$B$55,IF(U96=56%,R96*S96*T96*F!$B$56,IF(U96=57%,R96*S96*T96*F!$B$57,IF(U96=58%,R96*S96*T96*F!$B$58,IF(U96=59%,R96*S96*T96*F!$B$59,IF(U96=60%,R96*S96*T96*F!$B$60,IF(U96=61%,R96*S96*T96*F!$B$61,IF(U96=62%,R96*S96*T96*F!$B$62,IF(U96=63%,R96*S96*T96*F!$B$63,IF(U96=64%,R96*S96*T96*F!$B$64,IF(U96=65%,R96*S96*T96*F!$B$65,IF(U96=66%,R96*S96*T96*F!$B$66,IF(U96=67%,R96*S96*T96*F!$B$67,IF(U96=68%,R96*S96*T96*F!$B$68,IF(U96=69%,R96*S96*T96*F!$B$69,IF(U96=70%,R96*S96*T96*F!$B$70,IF(U96=71%,R96*S96*T96*F!$B$71,IF(U96=72%,R96*S96*T96*F!$B$72,IF(U96=73%,R96*S96*T96*F!$B$73,IF(U96=74%,R96*S96*T96*F!$B$74,IF(U96=75%,R96*S96*T96*F!$B$75,IF(U96=76%,R96*S96*T96*F!$B$76,IF(U96=77%,R96*S96*T96*F!$B$77,IF(U96=78%,R96*S96*T96*F!$B$78,IF(U96=79%,R96*S96*T96*F!$B$79,IF(U96=80%,R96*S96*T96*F!$B$80,IF(U96=81%,R96*S96*T96*F!$B$81,IF(U96=82%,R96*S96*T96*F!$B$82,IF(U96=83%,R96*S96*T96*F!$B$83,IF(U96=84%,R96*S96*T96*F!$B$84,IF(U96=85%,R96*S96*T96*F!$B$85,IF(U96=86%,R96*S96*T96*F!$B$86,IF(U96=87%,R96*S96*T96*F!$B$87,IF(U96=88%,R96*S96*T96*F!$B$88,IF(U96=89%,R96*S96*T96*F!$B$89,IF(U96=90%,R96*S96*T96*F!$B$90,IF(U96=91%,R96*S96*T96*F!$B$91,IF(U96=92%,R96*S96*T96*F!$B$92,IF(U96=93%,R96*S96*T96*F!$B$93,IF(U96=94%,R96*S96*T96*F!$B$94,IF(U96=95%,R96*S96*T96*F!$B$95,IF(U96=96%,R96*S96*T96*F!$B$96,IF(U96=97%,R96*S96*T96*F!$B$97,IF(U96=98%,R96*S96*T96*F!$B$98,IF(U96=99%,R96*S96*T96*F!$B$99,IF(U96&gt;99%,R96*S96*T96*F!$B$100)))))))))))))))))))))))))))))))))))))))))))))))))))))))))*IF(ISNUMBER(E96),E96,1)*IF(ISNUMBER(D96),D96,1)</f>
        <v>0</v>
      </c>
      <c r="AA96" s="62">
        <f t="shared" si="130"/>
        <v>0</v>
      </c>
      <c r="AB96" s="63">
        <f t="shared" si="131"/>
        <v>0</v>
      </c>
      <c r="AC96" s="23"/>
      <c r="AF96" s="127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</row>
    <row r="97" spans="1:46" ht="15.75" thickBot="1" x14ac:dyDescent="0.3">
      <c r="A97" s="326"/>
      <c r="B97" s="217" t="str">
        <f t="shared" si="135"/>
        <v/>
      </c>
      <c r="C97" s="218" t="str">
        <f t="shared" si="135"/>
        <v/>
      </c>
      <c r="D97" s="299">
        <f>ROUND(IFERROR((D91*(G91*H91+K91*L91+O91*P91+S91*T91)+D92*(G92*H92+K92*L92+O92*P92+S92*T92)+D93*(G93*H93+K93*L93+O93*P93+S93*T93)+D94*(G94*H94+K94*L94+O94*P94+S94*T94)+D95*(G95*H95+K95*L95+O95*P95+S95*T95)+D96*(G96*H96+K96*L96+O96*P96+S96*T96))/((G91*H91+K91*L91+O91*P91+S91*T91)+(G92*H92+K92*L92+O92*P92+S92*T92)+(G93*H93+K93*L93+O93*P93+S93*T93)+(G94*H94+K94*L94+O94*P94+S94*T94)+(G95*H95+K95*L95+O95*P95+S95*T95)+(G96*H96+K96*L96+O96*P96+S96*T96)),0),2)</f>
        <v>0.99</v>
      </c>
      <c r="E97" s="223" t="str">
        <f t="shared" si="135"/>
        <v/>
      </c>
      <c r="F97" s="315"/>
      <c r="G97" s="227"/>
      <c r="H97" s="227"/>
      <c r="I97" s="221"/>
      <c r="J97" s="306"/>
      <c r="K97" s="227"/>
      <c r="L97" s="227"/>
      <c r="M97" s="221"/>
      <c r="N97" s="306"/>
      <c r="O97" s="227"/>
      <c r="P97" s="227"/>
      <c r="Q97" s="221"/>
      <c r="R97" s="306"/>
      <c r="S97" s="227"/>
      <c r="T97" s="227"/>
      <c r="U97" s="221"/>
      <c r="V97" s="79">
        <f>SUM(V91:V96)</f>
        <v>14435</v>
      </c>
      <c r="W97" s="21">
        <f>IFERROR(V97/AA97,0)</f>
        <v>82.959770114942529</v>
      </c>
      <c r="X97" s="80">
        <f>ROUND(IFERROR(((I91*G91*H91+M91*K91*L91+Q91*O91*P91+U91*S91*T91)+(I92*G92*H92+M92*K92*L92+Q92*O92*P92+U92*S92*T92)+(I93*G93*H93+M93*K93*L93+Q93*O93*P93+U93*S93*T93)+(I94*G94*H94+M94*K94*L94+Q94*O94*P94+U94*S94*T94)+(I95*G95*H95+M95*K95*L95+Q95*O95*P95+U95*S95*T95)+(I96*G96*H96+M96*K96*L96+Q96*O96*P96+U96*S96*T96))/((G91*H91+K91*L91+O91*P91+S91*T91)+(G92*H92+K92*L92+O92*P92+S92*T92)+(G93*H93+K93*L93+O93*P93+S93*T93)+(G94*H94+K94*L94+O94*P94+S94*T94)+(G95*H95+K95*L95+O95*P95+S95*T95)+(G96*H96+K96*L96+O96*P96+S96*T96)),0),3)</f>
        <v>0.50900000000000001</v>
      </c>
      <c r="Y97" s="81"/>
      <c r="Z97" s="21">
        <f>SUM(Z91:Z96)</f>
        <v>9075.0499999999993</v>
      </c>
      <c r="AA97" s="82">
        <f>SUM(AA91:AA96)</f>
        <v>174</v>
      </c>
      <c r="AB97" s="83">
        <f>IF(SUM(AB91:AB96)=0,TIME(,0,),TIME(,SUM(AB91:AB96)+30,))</f>
        <v>0.12708333333333333</v>
      </c>
      <c r="AC97" s="23"/>
      <c r="AF97" s="127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</row>
    <row r="98" spans="1:46" x14ac:dyDescent="0.25">
      <c r="A98" s="319">
        <f>A99</f>
        <v>42223</v>
      </c>
      <c r="B98" s="178" t="str">
        <f t="shared" si="135"/>
        <v>Средняя</v>
      </c>
      <c r="C98" s="179" t="str">
        <f t="shared" si="135"/>
        <v>Жим лежа</v>
      </c>
      <c r="D98" s="160">
        <f>D61</f>
        <v>1</v>
      </c>
      <c r="E98" s="201" t="str">
        <f t="shared" si="135"/>
        <v/>
      </c>
      <c r="F98" s="307">
        <f>IF(I98&lt;&gt;0,(IFERROR(IF($Y98&gt;50,MROUND($Y98*I98,2.5),IF($Y98&lt;15,MROUND($Y98*I98,0.1),MROUND($Y98*I98,1))),)),"")</f>
        <v>115</v>
      </c>
      <c r="G98" s="181">
        <v>5</v>
      </c>
      <c r="H98" s="181">
        <v>1</v>
      </c>
      <c r="I98" s="182">
        <v>0.55000000000000004</v>
      </c>
      <c r="J98" s="307">
        <f>IF(M98&lt;&gt;0,(IFERROR(IF($Y98&gt;50,MROUND($Y98*M98,2.5),IF($Y98&lt;15,MROUND($Y98*M98,0.1),MROUND($Y98*M98,1))),)),"")</f>
        <v>135</v>
      </c>
      <c r="K98" s="181">
        <v>4</v>
      </c>
      <c r="L98" s="181">
        <v>1</v>
      </c>
      <c r="M98" s="182">
        <v>0.65</v>
      </c>
      <c r="N98" s="307">
        <f>IF(Q98&lt;&gt;0,(IFERROR(IF($Y98&gt;50,MROUND($Y98*Q98,2.5),IF($Y98&lt;15,MROUND($Y98*Q98,0.1),MROUND($Y98*Q98,1))),)),"")</f>
        <v>147.5</v>
      </c>
      <c r="O98" s="181">
        <v>3</v>
      </c>
      <c r="P98" s="181">
        <v>2</v>
      </c>
      <c r="Q98" s="182">
        <v>0.71</v>
      </c>
      <c r="R98" s="307">
        <f>IF(U98&lt;&gt;0,(IFERROR(IF($Y98&gt;50,MROUND($Y98*U98,2.5),IF($Y98&lt;15,MROUND($Y98*U98,0.1),MROUND($Y98*U98,1))),)),"")</f>
        <v>157.5</v>
      </c>
      <c r="S98" s="181">
        <v>2</v>
      </c>
      <c r="T98" s="181">
        <v>2</v>
      </c>
      <c r="U98" s="182">
        <v>0.76</v>
      </c>
      <c r="V98" s="90">
        <f t="shared" si="119"/>
        <v>2630</v>
      </c>
      <c r="W98" s="91">
        <f>IFERROR((IF(ISNUMBER(F98),F98,1)*G98*H98+IF(ISNUMBER(J98),J98,1)*K98*L98+IF(ISNUMBER(N98),N98,1)*O98*P98+IF(ISNUMBER(R98),R98,1)*S98*T98)*IF(ISNUMBER(E98),E98,1)/(G98*H98+K98*L98+O98*P98+S98*T98),0)</f>
        <v>138.42105263157896</v>
      </c>
      <c r="X98" s="92">
        <f>ROUND(IFERROR((W98/(Y98*IF(ISNUMBER(E98),E98,1))),0),2)</f>
        <v>0.67</v>
      </c>
      <c r="Y98" s="202">
        <f t="shared" si="109"/>
        <v>207.055125</v>
      </c>
      <c r="Z98" s="19">
        <f>(IF(I98&lt;30%,0,IF(I98&lt;35%,F98*G98*H98*F!$B$33,IF(I98&lt;40%,F98*G98*H98*F!$B$38,IF(I98&lt;45%,F98*G98*H98*F!$B$43,IF(I98&lt;50%,F98*G98*H98*F!$B$48,IF(I98=50%,F98*G98*H98*F!$B$50,IF(I98=51%,F98*G98*H98*F!$B$51,IF(I98=52%,F98*G98*H98*F!$B$52,IF(I98=53%,F98*G98*H98*F!$B$53,IF(I98=54%,F98*G98*H98*F!$B$54,IF(I98=55%,F98*G98*H98*F!$B$55,IF(I98=56%,F98*G98*H98*F!$B$56,IF(I98=57%,F98*G98*H98*F!$B$57,IF(I98=58%,F98*G98*H98*F!$B$58,IF(I98=59%,F98*G98*H98*F!$B$59,IF(I98=60%,F98*G98*H98*F!$B$60,IF(I98=61%,F98*G98*H98*F!$B$61,IF(I98=62%,F98*G98*H98*F!$B$62,IF(I98=63%,F98*G98*H98*F!$B$63,IF(I98=64%,F98*G98*H98*F!$B$64,IF(I98=65%,F98*G98*H98*F!$B$65,IF(I98=66%,F98*G98*H98*F!$B$66,IF(I98=67%,F98*G98*H98*F!$B$67,IF(I98=68%,F98*G98*H98*F!$B$68,IF(I98=69%,F98*G98*H98*F!$B$69,IF(I98=70%,F98*G98*H98*F!$B$70,IF(I98=71%,F98*G98*H98*F!$B$71,IF(I98=72%,F98*G98*H98*F!$B$72,IF(I98=73%,F98*G98*H98*F!$B$73,IF(I98=74%,F98*G98*H98*F!$B$74,IF(I98=75%,F98*G98*H98*F!$B$75,IF(I98=76%,F98*G98*H98*F!$B$76,IF(I98=77%,F98*G98*H98*F!$B$77,IF(I98=78%,F98*G98*H98*F!$B$78,IF(I98=79%,F98*G98*H98*F!$B$79,IF(I98=80%,F98*G98*H98*F!$B$80,IF(I98=81%,F98*G98*H98*F!$B$81,IF(I98=82%,F98*G98*H98*F!$B$82,IF(I98=83%,F98*G98*H98*F!$B$83,IF(I98=84%,F98*G98*H98*F!$B$84,IF(I98=85%,F98*G98*H98*F!$B$85,IF(I98=86%,F98*G98*H98*F!$B$86,IF(I98=87%,F98*G98*H98*F!$B$87,IF(I98=88%,F98*G98*H98*F!$B$88,IF(I98=89%,F98*G98*H98*F!$B$89,IF(I98=90%,F98*G98*H98*F!$B$90,IF(I98=91%,F98*G98*H98*F!$B$91,IF(I98=92%,F98*G98*H98*F!$B$92,IF(I98=93%,F98*G98*H98*F!$B$93,IF(I98=94%,F98*G98*H98*F!$B$94,IF(I98=95%,F98*G98*H98*F!$B$95,IF(I98=96%,F98*G98*H98*F!$B$96,IF(I98=97%,F98*G98*H98*F!$B$97,IF(I98=98%,F98*G98*H98*F!$B$98,IF(I98=99%,F98*G98*H98*F!$B$99,IF(I98&gt;99%,F98*G98*H98*F!$B$100,))))))))))))))))))))))))))))))))))))))))))))))))))))))))+IF(M98&lt;30%,0,IF(M98&lt;35%,J98*K98*L98*F!$B$33,IF(M98&lt;40%,J98*K98*L98*F!$B$38,IF(M98&lt;45%,J98*K98*L98*F!$B$43,IF(M98&lt;50%,J98*K98*L98*F!$B$48,IF(M98=50%,J98*K98*L98*F!$B$50,IF(M98=51%,J98*K98*L98*F!$B$51,IF(M98=52%,J98*K98*L98*F!$B$52,IF(M98=53%,J98*K98*L98*F!$B$53,IF(M98=54%,J98*K98*L98*F!$B$54,IF(M98=55%,J98*K98*L98*F!$B$55,IF(M98=56%,J98*K98*L98*F!$B$56,IF(M98=57%,J98*K98*L98*F!$B$57,IF(M98=58%,J98*K98*L98*F!$B$58,IF(M98=59%,J98*K98*L98*F!$B$59,IF(M98=60%,J98*K98*L98*F!$B$60,IF(M98=61%,J98*K98*L98*F!$B$61,IF(M98=62%,J98*K98*L98*F!$B$62,IF(M98=63%,J98*K98*L98*F!$B$63,IF(M98=64%,J98*K98*L98*F!$B$64,IF(M98=65%,J98*K98*L98*F!$B$65,IF(M98=66%,J98*K98*L98*F!$B$66,IF(M98=67%,J98*K98*L98*F!$B$67,IF(M98=68%,J98*K98*L98*F!$B$68,IF(M98=69%,J98*K98*L98*F!$B$69,IF(M98=70%,J98*K98*L98*F!$B$70,IF(M98=71%,J98*K98*L98*F!$B$71,IF(M98=72%,J98*K98*L98*F!$B$72,IF(M98=73%,J98*K98*L98*F!$B$73,IF(M98=74%,J98*K98*L98*F!$B$74,IF(M98=75%,J98*K98*L98*F!$B$75,IF(M98=76%,J98*K98*L98*F!$B$76,IF(M98=77%,J98*K98*L98*F!$B$77,IF(M98=78%,J98*K98*L98*F!$B$78,IF(M98=79%,J98*K98*L98*F!$B$79,IF(M98=80%,J98*K98*L98*F!$B$80,IF(M98=81%,J98*K98*L98*F!$B$81,IF(M98=82%,J98*K98*L98*F!$B$82,IF(M98=83%,J98*K98*L98*F!$B$83,IF(M98=84%,J98*K98*L98*F!$B$84,IF(M98=85%,J98*K98*L98*F!$B$85,IF(M98=86%,J98*K98*L98*F!$B$86,IF(M98=87%,J98*K98*L98*F!$B$87,IF(M98=88%,J98*K98*L98*F!$B$88,IF(M98=89%,J98*K98*L98*F!$B$89,IF(M98=90%,J98*K98*L98*F!$B$90,IF(M98=91%,J98*K98*L98*F!$B$91,IF(M98=92%,J98*K98*L98*F!$B$92,IF(M98=93%,J98*K98*L98*F!$B$93,IF(M98=94%,J98*K98*L98*F!$B$94,IF(M98=95%,J98*K98*L98*F!$B$95,IF(M98=96%,J98*K98*L98*F!$B$96,IF(M98=97%,J98*K98*L98*F!$B$97,IF(M98=98%,J98*K98*L98*F!$B$98,IF(M98=99%,J98*K98*L98*F!$B$99,IF(M98&gt;99%,J98*K98*L98*F!$B$100,))))))))))))))))))))))))))))))))))))))))))))))))))))))))+IF(Q98&lt;30%,0,IF(Q98&lt;35%,N98*O98*P98*F!$B$33,IF(Q98&lt;40%,N98*O98*P98*F!$B$38,IF(Q98&lt;45%,N98*O98*P98*F!$B$43,IF(Q98&lt;50%,N98*O98*P98*F!$B$48,IF(Q98=50%,N98*O98*P98*F!$B$50,IF(Q98=51%,N98*O98*P98*F!$B$51,IF(Q98=52%,N98*O98*P98*F!$B$52,IF(Q98=53%,N98*O98*P98*F!$B$53,IF(Q98=54%,N98*O98*P98*F!$B$54,IF(Q98=55%,N98*O98*P98*F!$B$55,IF(Q98=56%,N98*O98*P98*F!$B$56,IF(Q98=57%,N98*O98*P98*F!$B$57,IF(Q98=58%,N98*O98*P98*F!$B$58,IF(Q98=59%,N98*O98*P98*F!$B$59,IF(Q98=60%,N98*O98*P98*F!$B$60,IF(Q98=61%,N98*O98*P98*F!$B$61,IF(Q98=62%,N98*O98*P98*F!$B$62,IF(Q98=63%,N98*O98*P98*F!$B$63,IF(Q98=64%,N98*O98*P98*F!$B$64,IF(Q98=65%,N98*O98*P98*F!$B$65,IF(Q98=66%,N98*O98*P98*F!$B$66,IF(Q98=67%,N98*O98*P98*F!$B$67,IF(Q98=68%,N98*O98*P98*F!$B$68,IF(Q98=69%,N98*O98*P98*F!$B$69,IF(Q98=70%,N98*O98*P98*F!$B$70,IF(Q98=71%,N98*O98*P98*F!$B$71,IF(Q98=72%,N98*O98*P98*F!$B$72,IF(Q98=73%,N98*O98*P98*F!$B$73,IF(Q98=74%,N98*O98*P98*F!$B$74,IF(Q98=75%,N98*O98*P98*F!$B$75,IF(Q98=76%,N98*O98*P98*F!$B$76,IF(Q98=77%,N98*O98*P98*F!$B$77,IF(Q98=78%,N98*O98*P98*F!$B$78,IF(Q98=79%,N98*O98*P98*F!$B$79,IF(Q98=80%,N98*O98*P98*F!$B$80,IF(Q98=81%,N98*O98*P98*F!$B$81,IF(Q98=82%,N98*O98*P98*F!$B$82,IF(Q98=83%,N98*O98*P98*F!$B$83,IF(Q98=84%,N98*O98*P98*F!$B$84,IF(Q98=85%,N98*O98*P98*F!$B$85,IF(Q98=86%,N98*O98*P98*F!$B$86,IF(Q98=87%,N98*O98*P98*F!$B$87,IF(Q98=88%,N98*O98*P98*F!$B$88,IF(Q98=89%,N98*O98*P98*F!$B$89,IF(Q98=90%,N98*O98*P98*F!$B$90,IF(Q98=91%,N98*O98*P98*F!$B$91,IF(Q98=92%,N98*O98*P98*F!$B$92,IF(Q98=93%,N98*O98*P98*F!$B$93,IF(Q98=94%,N98*O98*P98*F!$B$94,IF(Q98=95%,N98*O98*P98*F!$B$95,IF(Q98=96%,N98*O98*P98*F!$B$96,IF(Q98=97%,N98*O98*P98*F!$B$97,IF(Q98=98%,N98*O98*P98*F!$B$98,IF(Q98=99%,N98*O98*P98*F!$B$99,IF(Q98&gt;99%,N98*O98*P98*F!$B$100,))))))))))))))))))))))))))))))))))))))))))))))))))))))))+IF(U98&lt;30%,0,IF(U98&lt;35%,R98*S98*T98*F!$B$33,IF(U98&lt;40%,R98*S98*T98*F!$B$38,IF(U98&lt;45%,R98*S98*T98*F!$B$43,IF(U98&lt;50%,R98*S98*T98*F!$B$48,IF(U98=50%,R98*S98*T98*F!$B$50,IF(U98=51%,R98*S98*T98*F!$B$51,IF(U98=52%,R98*S98*T98*F!$B$52,IF(U98=53%,R98*S98*T98*F!$B$53,IF(U98=54%,R98*S98*T98*F!$B$54,IF(U98=55%,R98*S98*T98*F!$B$55,IF(U98=56%,R98*S98*T98*F!$B$56,IF(U98=57%,R98*S98*T98*F!$B$57,IF(U98=58%,R98*S98*T98*F!$B$58,IF(U98=59%,R98*S98*T98*F!$B$59,IF(U98=60%,R98*S98*T98*F!$B$60,IF(U98=61%,R98*S98*T98*F!$B$61,IF(U98=62%,R98*S98*T98*F!$B$62,IF(U98=63%,R98*S98*T98*F!$B$63,IF(U98=64%,R98*S98*T98*F!$B$64,IF(U98=65%,R98*S98*T98*F!$B$65,IF(U98=66%,R98*S98*T98*F!$B$66,IF(U98=67%,R98*S98*T98*F!$B$67,IF(U98=68%,R98*S98*T98*F!$B$68,IF(U98=69%,R98*S98*T98*F!$B$69,IF(U98=70%,R98*S98*T98*F!$B$70,IF(U98=71%,R98*S98*T98*F!$B$71,IF(U98=72%,R98*S98*T98*F!$B$72,IF(U98=73%,R98*S98*T98*F!$B$73,IF(U98=74%,R98*S98*T98*F!$B$74,IF(U98=75%,R98*S98*T98*F!$B$75,IF(U98=76%,R98*S98*T98*F!$B$76,IF(U98=77%,R98*S98*T98*F!$B$77,IF(U98=78%,R98*S98*T98*F!$B$78,IF(U98=79%,R98*S98*T98*F!$B$79,IF(U98=80%,R98*S98*T98*F!$B$80,IF(U98=81%,R98*S98*T98*F!$B$81,IF(U98=82%,R98*S98*T98*F!$B$82,IF(U98=83%,R98*S98*T98*F!$B$83,IF(U98=84%,R98*S98*T98*F!$B$84,IF(U98=85%,R98*S98*T98*F!$B$85,IF(U98=86%,R98*S98*T98*F!$B$86,IF(U98=87%,R98*S98*T98*F!$B$87,IF(U98=88%,R98*S98*T98*F!$B$88,IF(U98=89%,R98*S98*T98*F!$B$89,IF(U98=90%,R98*S98*T98*F!$B$90,IF(U98=91%,R98*S98*T98*F!$B$91,IF(U98=92%,R98*S98*T98*F!$B$92,IF(U98=93%,R98*S98*T98*F!$B$93,IF(U98=94%,R98*S98*T98*F!$B$94,IF(U98=95%,R98*S98*T98*F!$B$95,IF(U98=96%,R98*S98*T98*F!$B$96,IF(U98=97%,R98*S98*T98*F!$B$97,IF(U98=98%,R98*S98*T98*F!$B$98,IF(U98=99%,R98*S98*T98*F!$B$99,IF(U98&gt;99%,R98*S98*T98*F!$B$100)))))))))))))))))))))))))))))))))))))))))))))))))))))))))*IF(ISNUMBER(E98),E98,1)*IF(ISNUMBER(D98),D98,1)</f>
        <v>2406.35</v>
      </c>
      <c r="AA98" s="93">
        <f t="shared" ref="AA98:AA103" si="141">G98*H98+K98*L98+O98*P98+S98*T98</f>
        <v>19</v>
      </c>
      <c r="AB98" s="94">
        <f t="shared" ref="AB98:AB103" si="142">(H98*(IF(I98&lt;45%,0.5,IF(I98&lt;55%,0.8,IF(I98&lt;65%,0.9,IF(I98&lt;75%,1,IF(I98&lt;85%,1.1,1.2))))))+L98*(IF(M98&lt;45%,0.5,IF(M98&lt;55%,0.8,IF(M98&lt;65%,0.9,IF(M98&lt;75%,1,IF(M98&lt;85%,1.1,1.2))))))+P98*(IF(Q98&lt;45%,0.5,IF(Q98&lt;55%,0.8,IF(Q98&lt;65%,0.9,IF(Q98&lt;75%,1,IF(Q98&lt;85%,1.1,1.2))))))+T98*(IF(U98&lt;45%,0.5,IF(U98&lt;55%,0.8,IF(U98&lt;65%,0.9,IF(U98&lt;75%,1,IF(U98&lt;85%,1.1,1.2)))))))*IF(D98&gt;=0.8,6,IF(D98&lt;=0.4,1.5,3))</f>
        <v>36.599999999999994</v>
      </c>
      <c r="AC98" s="23"/>
      <c r="AF98" s="127"/>
      <c r="AG98" s="23"/>
      <c r="AH98" s="23"/>
      <c r="AI98" s="23"/>
      <c r="AJ98" s="23"/>
      <c r="AK98" s="23"/>
      <c r="AL98" s="23"/>
      <c r="AM98" s="23"/>
      <c r="AN98" s="23"/>
      <c r="AO98" s="23"/>
      <c r="AP98" s="154"/>
      <c r="AQ98" s="23"/>
      <c r="AR98" s="23"/>
      <c r="AS98" s="23"/>
      <c r="AT98" s="23"/>
    </row>
    <row r="99" spans="1:46" ht="15" customHeight="1" x14ac:dyDescent="0.25">
      <c r="A99" s="325">
        <f>A92+1</f>
        <v>42223</v>
      </c>
      <c r="B99" s="183" t="str">
        <f t="shared" si="135"/>
        <v>Средняя</v>
      </c>
      <c r="C99" s="184" t="str">
        <f t="shared" si="135"/>
        <v>Жим с бруса 5 см</v>
      </c>
      <c r="D99" s="167">
        <f t="shared" ref="D99:D103" si="143">D62</f>
        <v>1</v>
      </c>
      <c r="E99" s="191" t="str">
        <f t="shared" si="135"/>
        <v/>
      </c>
      <c r="F99" s="308">
        <f>IF(I99&lt;&gt;0,(IFERROR(IF($Y99&gt;50,MROUND($Y99*I99,2.5),IF($Y99&lt;15,MROUND($Y99*I99,0.1),MROUND($Y99*I99,1))),)),"")</f>
        <v>167.5</v>
      </c>
      <c r="G99" s="186">
        <v>2</v>
      </c>
      <c r="H99" s="186">
        <v>3</v>
      </c>
      <c r="I99" s="174">
        <v>0.78</v>
      </c>
      <c r="J99" s="308" t="str">
        <f>IF(M99&lt;&gt;0,(IFERROR(IF($Y99&gt;50,MROUND($Y99*M99,2.5),IF($Y99&lt;15,MROUND($Y99*M99,0.1),MROUND($Y99*M99,1))),)),"")</f>
        <v/>
      </c>
      <c r="K99" s="186"/>
      <c r="L99" s="186"/>
      <c r="M99" s="174">
        <v>0</v>
      </c>
      <c r="N99" s="308" t="str">
        <f>IF(Q99&lt;&gt;0,(IFERROR(IF($Y99&gt;50,MROUND($Y99*Q99,2.5),IF($Y99&lt;15,MROUND($Y99*Q99,0.1),MROUND($Y99*Q99,1))),)),"")</f>
        <v/>
      </c>
      <c r="O99" s="186"/>
      <c r="P99" s="186"/>
      <c r="Q99" s="174">
        <v>0</v>
      </c>
      <c r="R99" s="308" t="str">
        <f>IF(U99&lt;&gt;0,(IFERROR(IF($Y99&gt;50,MROUND($Y99*U99,2.5),IF($Y99&lt;15,MROUND($Y99*U99,0.1),MROUND($Y99*U99,1))),)),"")</f>
        <v/>
      </c>
      <c r="S99" s="186"/>
      <c r="T99" s="186"/>
      <c r="U99" s="174">
        <v>0</v>
      </c>
      <c r="V99" s="98">
        <f t="shared" si="119"/>
        <v>1005</v>
      </c>
      <c r="W99" s="99">
        <f t="shared" ref="W99:W103" si="144">IFERROR((IF(ISNUMBER(F99),F99,1)*G99*H99+IF(ISNUMBER(J99),J99,1)*K99*L99+IF(ISNUMBER(N99),N99,1)*O99*P99+IF(ISNUMBER(R99),R99,1)*S99*T99)*IF(ISNUMBER(E99),E99,1)/(G99*H99+K99*L99+O99*P99+S99*T99),0)</f>
        <v>167.5</v>
      </c>
      <c r="X99" s="68">
        <f t="shared" ref="X99:X100" si="145">ROUND(IFERROR((W99/(Y99*IF(ISNUMBER(E99),E99,1))),0),2)</f>
        <v>0.79</v>
      </c>
      <c r="Y99" s="203">
        <f t="shared" si="109"/>
        <v>213.26677874999999</v>
      </c>
      <c r="Z99" s="18">
        <f>(IF(I99&lt;30%,0,IF(I99&lt;35%,F99*G99*H99*F!$B$33,IF(I99&lt;40%,F99*G99*H99*F!$B$38,IF(I99&lt;45%,F99*G99*H99*F!$B$43,IF(I99&lt;50%,F99*G99*H99*F!$B$48,IF(I99=50%,F99*G99*H99*F!$B$50,IF(I99=51%,F99*G99*H99*F!$B$51,IF(I99=52%,F99*G99*H99*F!$B$52,IF(I99=53%,F99*G99*H99*F!$B$53,IF(I99=54%,F99*G99*H99*F!$B$54,IF(I99=55%,F99*G99*H99*F!$B$55,IF(I99=56%,F99*G99*H99*F!$B$56,IF(I99=57%,F99*G99*H99*F!$B$57,IF(I99=58%,F99*G99*H99*F!$B$58,IF(I99=59%,F99*G99*H99*F!$B$59,IF(I99=60%,F99*G99*H99*F!$B$60,IF(I99=61%,F99*G99*H99*F!$B$61,IF(I99=62%,F99*G99*H99*F!$B$62,IF(I99=63%,F99*G99*H99*F!$B$63,IF(I99=64%,F99*G99*H99*F!$B$64,IF(I99=65%,F99*G99*H99*F!$B$65,IF(I99=66%,F99*G99*H99*F!$B$66,IF(I99=67%,F99*G99*H99*F!$B$67,IF(I99=68%,F99*G99*H99*F!$B$68,IF(I99=69%,F99*G99*H99*F!$B$69,IF(I99=70%,F99*G99*H99*F!$B$70,IF(I99=71%,F99*G99*H99*F!$B$71,IF(I99=72%,F99*G99*H99*F!$B$72,IF(I99=73%,F99*G99*H99*F!$B$73,IF(I99=74%,F99*G99*H99*F!$B$74,IF(I99=75%,F99*G99*H99*F!$B$75,IF(I99=76%,F99*G99*H99*F!$B$76,IF(I99=77%,F99*G99*H99*F!$B$77,IF(I99=78%,F99*G99*H99*F!$B$78,IF(I99=79%,F99*G99*H99*F!$B$79,IF(I99=80%,F99*G99*H99*F!$B$80,IF(I99=81%,F99*G99*H99*F!$B$81,IF(I99=82%,F99*G99*H99*F!$B$82,IF(I99=83%,F99*G99*H99*F!$B$83,IF(I99=84%,F99*G99*H99*F!$B$84,IF(I99=85%,F99*G99*H99*F!$B$85,IF(I99=86%,F99*G99*H99*F!$B$86,IF(I99=87%,F99*G99*H99*F!$B$87,IF(I99=88%,F99*G99*H99*F!$B$88,IF(I99=89%,F99*G99*H99*F!$B$89,IF(I99=90%,F99*G99*H99*F!$B$90,IF(I99=91%,F99*G99*H99*F!$B$91,IF(I99=92%,F99*G99*H99*F!$B$92,IF(I99=93%,F99*G99*H99*F!$B$93,IF(I99=94%,F99*G99*H99*F!$B$94,IF(I99=95%,F99*G99*H99*F!$B$95,IF(I99=96%,F99*G99*H99*F!$B$96,IF(I99=97%,F99*G99*H99*F!$B$97,IF(I99=98%,F99*G99*H99*F!$B$98,IF(I99=99%,F99*G99*H99*F!$B$99,IF(I99&gt;99%,F99*G99*H99*F!$B$100,))))))))))))))))))))))))))))))))))))))))))))))))))))))))+IF(M99&lt;30%,0,IF(M99&lt;35%,J99*K99*L99*F!$B$33,IF(M99&lt;40%,J99*K99*L99*F!$B$38,IF(M99&lt;45%,J99*K99*L99*F!$B$43,IF(M99&lt;50%,J99*K99*L99*F!$B$48,IF(M99=50%,J99*K99*L99*F!$B$50,IF(M99=51%,J99*K99*L99*F!$B$51,IF(M99=52%,J99*K99*L99*F!$B$52,IF(M99=53%,J99*K99*L99*F!$B$53,IF(M99=54%,J99*K99*L99*F!$B$54,IF(M99=55%,J99*K99*L99*F!$B$55,IF(M99=56%,J99*K99*L99*F!$B$56,IF(M99=57%,J99*K99*L99*F!$B$57,IF(M99=58%,J99*K99*L99*F!$B$58,IF(M99=59%,J99*K99*L99*F!$B$59,IF(M99=60%,J99*K99*L99*F!$B$60,IF(M99=61%,J99*K99*L99*F!$B$61,IF(M99=62%,J99*K99*L99*F!$B$62,IF(M99=63%,J99*K99*L99*F!$B$63,IF(M99=64%,J99*K99*L99*F!$B$64,IF(M99=65%,J99*K99*L99*F!$B$65,IF(M99=66%,J99*K99*L99*F!$B$66,IF(M99=67%,J99*K99*L99*F!$B$67,IF(M99=68%,J99*K99*L99*F!$B$68,IF(M99=69%,J99*K99*L99*F!$B$69,IF(M99=70%,J99*K99*L99*F!$B$70,IF(M99=71%,J99*K99*L99*F!$B$71,IF(M99=72%,J99*K99*L99*F!$B$72,IF(M99=73%,J99*K99*L99*F!$B$73,IF(M99=74%,J99*K99*L99*F!$B$74,IF(M99=75%,J99*K99*L99*F!$B$75,IF(M99=76%,J99*K99*L99*F!$B$76,IF(M99=77%,J99*K99*L99*F!$B$77,IF(M99=78%,J99*K99*L99*F!$B$78,IF(M99=79%,J99*K99*L99*F!$B$79,IF(M99=80%,J99*K99*L99*F!$B$80,IF(M99=81%,J99*K99*L99*F!$B$81,IF(M99=82%,J99*K99*L99*F!$B$82,IF(M99=83%,J99*K99*L99*F!$B$83,IF(M99=84%,J99*K99*L99*F!$B$84,IF(M99=85%,J99*K99*L99*F!$B$85,IF(M99=86%,J99*K99*L99*F!$B$86,IF(M99=87%,J99*K99*L99*F!$B$87,IF(M99=88%,J99*K99*L99*F!$B$88,IF(M99=89%,J99*K99*L99*F!$B$89,IF(M99=90%,J99*K99*L99*F!$B$90,IF(M99=91%,J99*K99*L99*F!$B$91,IF(M99=92%,J99*K99*L99*F!$B$92,IF(M99=93%,J99*K99*L99*F!$B$93,IF(M99=94%,J99*K99*L99*F!$B$94,IF(M99=95%,J99*K99*L99*F!$B$95,IF(M99=96%,J99*K99*L99*F!$B$96,IF(M99=97%,J99*K99*L99*F!$B$97,IF(M99=98%,J99*K99*L99*F!$B$98,IF(M99=99%,J99*K99*L99*F!$B$99,IF(M99&gt;99%,J99*K99*L99*F!$B$100,))))))))))))))))))))))))))))))))))))))))))))))))))))))))+IF(Q99&lt;30%,0,IF(Q99&lt;35%,N99*O99*P99*F!$B$33,IF(Q99&lt;40%,N99*O99*P99*F!$B$38,IF(Q99&lt;45%,N99*O99*P99*F!$B$43,IF(Q99&lt;50%,N99*O99*P99*F!$B$48,IF(Q99=50%,N99*O99*P99*F!$B$50,IF(Q99=51%,N99*O99*P99*F!$B$51,IF(Q99=52%,N99*O99*P99*F!$B$52,IF(Q99=53%,N99*O99*P99*F!$B$53,IF(Q99=54%,N99*O99*P99*F!$B$54,IF(Q99=55%,N99*O99*P99*F!$B$55,IF(Q99=56%,N99*O99*P99*F!$B$56,IF(Q99=57%,N99*O99*P99*F!$B$57,IF(Q99=58%,N99*O99*P99*F!$B$58,IF(Q99=59%,N99*O99*P99*F!$B$59,IF(Q99=60%,N99*O99*P99*F!$B$60,IF(Q99=61%,N99*O99*P99*F!$B$61,IF(Q99=62%,N99*O99*P99*F!$B$62,IF(Q99=63%,N99*O99*P99*F!$B$63,IF(Q99=64%,N99*O99*P99*F!$B$64,IF(Q99=65%,N99*O99*P99*F!$B$65,IF(Q99=66%,N99*O99*P99*F!$B$66,IF(Q99=67%,N99*O99*P99*F!$B$67,IF(Q99=68%,N99*O99*P99*F!$B$68,IF(Q99=69%,N99*O99*P99*F!$B$69,IF(Q99=70%,N99*O99*P99*F!$B$70,IF(Q99=71%,N99*O99*P99*F!$B$71,IF(Q99=72%,N99*O99*P99*F!$B$72,IF(Q99=73%,N99*O99*P99*F!$B$73,IF(Q99=74%,N99*O99*P99*F!$B$74,IF(Q99=75%,N99*O99*P99*F!$B$75,IF(Q99=76%,N99*O99*P99*F!$B$76,IF(Q99=77%,N99*O99*P99*F!$B$77,IF(Q99=78%,N99*O99*P99*F!$B$78,IF(Q99=79%,N99*O99*P99*F!$B$79,IF(Q99=80%,N99*O99*P99*F!$B$80,IF(Q99=81%,N99*O99*P99*F!$B$81,IF(Q99=82%,N99*O99*P99*F!$B$82,IF(Q99=83%,N99*O99*P99*F!$B$83,IF(Q99=84%,N99*O99*P99*F!$B$84,IF(Q99=85%,N99*O99*P99*F!$B$85,IF(Q99=86%,N99*O99*P99*F!$B$86,IF(Q99=87%,N99*O99*P99*F!$B$87,IF(Q99=88%,N99*O99*P99*F!$B$88,IF(Q99=89%,N99*O99*P99*F!$B$89,IF(Q99=90%,N99*O99*P99*F!$B$90,IF(Q99=91%,N99*O99*P99*F!$B$91,IF(Q99=92%,N99*O99*P99*F!$B$92,IF(Q99=93%,N99*O99*P99*F!$B$93,IF(Q99=94%,N99*O99*P99*F!$B$94,IF(Q99=95%,N99*O99*P99*F!$B$95,IF(Q99=96%,N99*O99*P99*F!$B$96,IF(Q99=97%,N99*O99*P99*F!$B$97,IF(Q99=98%,N99*O99*P99*F!$B$98,IF(Q99=99%,N99*O99*P99*F!$B$99,IF(Q99&gt;99%,N99*O99*P99*F!$B$100,))))))))))))))))))))))))))))))))))))))))))))))))))))))))+IF(U99&lt;30%,0,IF(U99&lt;35%,R99*S99*T99*F!$B$33,IF(U99&lt;40%,R99*S99*T99*F!$B$38,IF(U99&lt;45%,R99*S99*T99*F!$B$43,IF(U99&lt;50%,R99*S99*T99*F!$B$48,IF(U99=50%,R99*S99*T99*F!$B$50,IF(U99=51%,R99*S99*T99*F!$B$51,IF(U99=52%,R99*S99*T99*F!$B$52,IF(U99=53%,R99*S99*T99*F!$B$53,IF(U99=54%,R99*S99*T99*F!$B$54,IF(U99=55%,R99*S99*T99*F!$B$55,IF(U99=56%,R99*S99*T99*F!$B$56,IF(U99=57%,R99*S99*T99*F!$B$57,IF(U99=58%,R99*S99*T99*F!$B$58,IF(U99=59%,R99*S99*T99*F!$B$59,IF(U99=60%,R99*S99*T99*F!$B$60,IF(U99=61%,R99*S99*T99*F!$B$61,IF(U99=62%,R99*S99*T99*F!$B$62,IF(U99=63%,R99*S99*T99*F!$B$63,IF(U99=64%,R99*S99*T99*F!$B$64,IF(U99=65%,R99*S99*T99*F!$B$65,IF(U99=66%,R99*S99*T99*F!$B$66,IF(U99=67%,R99*S99*T99*F!$B$67,IF(U99=68%,R99*S99*T99*F!$B$68,IF(U99=69%,R99*S99*T99*F!$B$69,IF(U99=70%,R99*S99*T99*F!$B$70,IF(U99=71%,R99*S99*T99*F!$B$71,IF(U99=72%,R99*S99*T99*F!$B$72,IF(U99=73%,R99*S99*T99*F!$B$73,IF(U99=74%,R99*S99*T99*F!$B$74,IF(U99=75%,R99*S99*T99*F!$B$75,IF(U99=76%,R99*S99*T99*F!$B$76,IF(U99=77%,R99*S99*T99*F!$B$77,IF(U99=78%,R99*S99*T99*F!$B$78,IF(U99=79%,R99*S99*T99*F!$B$79,IF(U99=80%,R99*S99*T99*F!$B$80,IF(U99=81%,R99*S99*T99*F!$B$81,IF(U99=82%,R99*S99*T99*F!$B$82,IF(U99=83%,R99*S99*T99*F!$B$83,IF(U99=84%,R99*S99*T99*F!$B$84,IF(U99=85%,R99*S99*T99*F!$B$85,IF(U99=86%,R99*S99*T99*F!$B$86,IF(U99=87%,R99*S99*T99*F!$B$87,IF(U99=88%,R99*S99*T99*F!$B$88,IF(U99=89%,R99*S99*T99*F!$B$89,IF(U99=90%,R99*S99*T99*F!$B$90,IF(U99=91%,R99*S99*T99*F!$B$91,IF(U99=92%,R99*S99*T99*F!$B$92,IF(U99=93%,R99*S99*T99*F!$B$93,IF(U99=94%,R99*S99*T99*F!$B$94,IF(U99=95%,R99*S99*T99*F!$B$95,IF(U99=96%,R99*S99*T99*F!$B$96,IF(U99=97%,R99*S99*T99*F!$B$97,IF(U99=98%,R99*S99*T99*F!$B$98,IF(U99=99%,R99*S99*T99*F!$B$99,IF(U99&gt;99%,R99*S99*T99*F!$B$100)))))))))))))))))))))))))))))))))))))))))))))))))))))))))*IF(ISNUMBER(E99),E99,1)*IF(ISNUMBER(D99),D99,1)</f>
        <v>1407</v>
      </c>
      <c r="AA99" s="69">
        <f t="shared" si="141"/>
        <v>6</v>
      </c>
      <c r="AB99" s="70">
        <f t="shared" si="142"/>
        <v>19.8</v>
      </c>
      <c r="AC99" s="23"/>
      <c r="AF99" s="127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</row>
    <row r="100" spans="1:46" x14ac:dyDescent="0.25">
      <c r="A100" s="325"/>
      <c r="B100" s="183" t="str">
        <f t="shared" si="135"/>
        <v>Легкая</v>
      </c>
      <c r="C100" s="184" t="str">
        <f t="shared" si="135"/>
        <v>Жим на наклонной</v>
      </c>
      <c r="D100" s="167">
        <f t="shared" si="143"/>
        <v>1</v>
      </c>
      <c r="E100" s="191" t="str">
        <f t="shared" si="135"/>
        <v/>
      </c>
      <c r="F100" s="309">
        <f>IF(I100&lt;&gt;0,(IFERROR(IF($Y100&gt;50,MROUND($Y100*I100,2.5),IF($Y100&lt;15,MROUND($Y100*I100,0.1),MROUND($Y100*I100,1))),)),"")</f>
        <v>62.5</v>
      </c>
      <c r="G100" s="188">
        <v>6</v>
      </c>
      <c r="H100" s="188">
        <v>5</v>
      </c>
      <c r="I100" s="189">
        <v>0.37</v>
      </c>
      <c r="J100" s="309">
        <f>IF(M100&lt;&gt;0,(IFERROR(IF($Y100&gt;50,MROUND($Y100*M100,2.5),IF($Y100&lt;15,MROUND($Y100*M100,0.1),MROUND($Y100*M100,1))),)),"")</f>
        <v>70</v>
      </c>
      <c r="K100" s="188">
        <v>5</v>
      </c>
      <c r="L100" s="188">
        <v>5</v>
      </c>
      <c r="M100" s="189">
        <v>0.43</v>
      </c>
      <c r="N100" s="309" t="str">
        <f>IF(Q100&lt;&gt;0,(IFERROR(IF($Y100&gt;50,MROUND($Y100*Q100,2.5),IF($Y100&lt;15,MROUND($Y100*Q100,0.1),MROUND($Y100*Q100,1))),)),"")</f>
        <v/>
      </c>
      <c r="O100" s="188"/>
      <c r="P100" s="188"/>
      <c r="Q100" s="189">
        <v>0</v>
      </c>
      <c r="R100" s="309" t="str">
        <f>IF(U100&lt;&gt;0,(IFERROR(IF($Y100&gt;50,MROUND($Y100*U100,2.5),IF($Y100&lt;15,MROUND($Y100*U100,0.1),MROUND($Y100*U100,1))),)),"")</f>
        <v/>
      </c>
      <c r="S100" s="188"/>
      <c r="T100" s="188"/>
      <c r="U100" s="189">
        <v>0</v>
      </c>
      <c r="V100" s="101">
        <f t="shared" si="119"/>
        <v>3625</v>
      </c>
      <c r="W100" s="102">
        <f t="shared" si="144"/>
        <v>65.909090909090907</v>
      </c>
      <c r="X100" s="103">
        <f t="shared" si="145"/>
        <v>0.4</v>
      </c>
      <c r="Y100" s="203">
        <f t="shared" si="109"/>
        <v>165.64409999999998</v>
      </c>
      <c r="Z100" s="20">
        <f>(IF(I100&lt;30%,0,IF(I100&lt;35%,F100*G100*H100*F!$B$33,IF(I100&lt;40%,F100*G100*H100*F!$B$38,IF(I100&lt;45%,F100*G100*H100*F!$B$43,IF(I100&lt;50%,F100*G100*H100*F!$B$48,IF(I100=50%,F100*G100*H100*F!$B$50,IF(I100=51%,F100*G100*H100*F!$B$51,IF(I100=52%,F100*G100*H100*F!$B$52,IF(I100=53%,F100*G100*H100*F!$B$53,IF(I100=54%,F100*G100*H100*F!$B$54,IF(I100=55%,F100*G100*H100*F!$B$55,IF(I100=56%,F100*G100*H100*F!$B$56,IF(I100=57%,F100*G100*H100*F!$B$57,IF(I100=58%,F100*G100*H100*F!$B$58,IF(I100=59%,F100*G100*H100*F!$B$59,IF(I100=60%,F100*G100*H100*F!$B$60,IF(I100=61%,F100*G100*H100*F!$B$61,IF(I100=62%,F100*G100*H100*F!$B$62,IF(I100=63%,F100*G100*H100*F!$B$63,IF(I100=64%,F100*G100*H100*F!$B$64,IF(I100=65%,F100*G100*H100*F!$B$65,IF(I100=66%,F100*G100*H100*F!$B$66,IF(I100=67%,F100*G100*H100*F!$B$67,IF(I100=68%,F100*G100*H100*F!$B$68,IF(I100=69%,F100*G100*H100*F!$B$69,IF(I100=70%,F100*G100*H100*F!$B$70,IF(I100=71%,F100*G100*H100*F!$B$71,IF(I100=72%,F100*G100*H100*F!$B$72,IF(I100=73%,F100*G100*H100*F!$B$73,IF(I100=74%,F100*G100*H100*F!$B$74,IF(I100=75%,F100*G100*H100*F!$B$75,IF(I100=76%,F100*G100*H100*F!$B$76,IF(I100=77%,F100*G100*H100*F!$B$77,IF(I100=78%,F100*G100*H100*F!$B$78,IF(I100=79%,F100*G100*H100*F!$B$79,IF(I100=80%,F100*G100*H100*F!$B$80,IF(I100=81%,F100*G100*H100*F!$B$81,IF(I100=82%,F100*G100*H100*F!$B$82,IF(I100=83%,F100*G100*H100*F!$B$83,IF(I100=84%,F100*G100*H100*F!$B$84,IF(I100=85%,F100*G100*H100*F!$B$85,IF(I100=86%,F100*G100*H100*F!$B$86,IF(I100=87%,F100*G100*H100*F!$B$87,IF(I100=88%,F100*G100*H100*F!$B$88,IF(I100=89%,F100*G100*H100*F!$B$89,IF(I100=90%,F100*G100*H100*F!$B$90,IF(I100=91%,F100*G100*H100*F!$B$91,IF(I100=92%,F100*G100*H100*F!$B$92,IF(I100=93%,F100*G100*H100*F!$B$93,IF(I100=94%,F100*G100*H100*F!$B$94,IF(I100=95%,F100*G100*H100*F!$B$95,IF(I100=96%,F100*G100*H100*F!$B$96,IF(I100=97%,F100*G100*H100*F!$B$97,IF(I100=98%,F100*G100*H100*F!$B$98,IF(I100=99%,F100*G100*H100*F!$B$99,IF(I100&gt;99%,F100*G100*H100*F!$B$100,))))))))))))))))))))))))))))))))))))))))))))))))))))))))+IF(M100&lt;30%,0,IF(M100&lt;35%,J100*K100*L100*F!$B$33,IF(M100&lt;40%,J100*K100*L100*F!$B$38,IF(M100&lt;45%,J100*K100*L100*F!$B$43,IF(M100&lt;50%,J100*K100*L100*F!$B$48,IF(M100=50%,J100*K100*L100*F!$B$50,IF(M100=51%,J100*K100*L100*F!$B$51,IF(M100=52%,J100*K100*L100*F!$B$52,IF(M100=53%,J100*K100*L100*F!$B$53,IF(M100=54%,J100*K100*L100*F!$B$54,IF(M100=55%,J100*K100*L100*F!$B$55,IF(M100=56%,J100*K100*L100*F!$B$56,IF(M100=57%,J100*K100*L100*F!$B$57,IF(M100=58%,J100*K100*L100*F!$B$58,IF(M100=59%,J100*K100*L100*F!$B$59,IF(M100=60%,J100*K100*L100*F!$B$60,IF(M100=61%,J100*K100*L100*F!$B$61,IF(M100=62%,J100*K100*L100*F!$B$62,IF(M100=63%,J100*K100*L100*F!$B$63,IF(M100=64%,J100*K100*L100*F!$B$64,IF(M100=65%,J100*K100*L100*F!$B$65,IF(M100=66%,J100*K100*L100*F!$B$66,IF(M100=67%,J100*K100*L100*F!$B$67,IF(M100=68%,J100*K100*L100*F!$B$68,IF(M100=69%,J100*K100*L100*F!$B$69,IF(M100=70%,J100*K100*L100*F!$B$70,IF(M100=71%,J100*K100*L100*F!$B$71,IF(M100=72%,J100*K100*L100*F!$B$72,IF(M100=73%,J100*K100*L100*F!$B$73,IF(M100=74%,J100*K100*L100*F!$B$74,IF(M100=75%,J100*K100*L100*F!$B$75,IF(M100=76%,J100*K100*L100*F!$B$76,IF(M100=77%,J100*K100*L100*F!$B$77,IF(M100=78%,J100*K100*L100*F!$B$78,IF(M100=79%,J100*K100*L100*F!$B$79,IF(M100=80%,J100*K100*L100*F!$B$80,IF(M100=81%,J100*K100*L100*F!$B$81,IF(M100=82%,J100*K100*L100*F!$B$82,IF(M100=83%,J100*K100*L100*F!$B$83,IF(M100=84%,J100*K100*L100*F!$B$84,IF(M100=85%,J100*K100*L100*F!$B$85,IF(M100=86%,J100*K100*L100*F!$B$86,IF(M100=87%,J100*K100*L100*F!$B$87,IF(M100=88%,J100*K100*L100*F!$B$88,IF(M100=89%,J100*K100*L100*F!$B$89,IF(M100=90%,J100*K100*L100*F!$B$90,IF(M100=91%,J100*K100*L100*F!$B$91,IF(M100=92%,J100*K100*L100*F!$B$92,IF(M100=93%,J100*K100*L100*F!$B$93,IF(M100=94%,J100*K100*L100*F!$B$94,IF(M100=95%,J100*K100*L100*F!$B$95,IF(M100=96%,J100*K100*L100*F!$B$96,IF(M100=97%,J100*K100*L100*F!$B$97,IF(M100=98%,J100*K100*L100*F!$B$98,IF(M100=99%,J100*K100*L100*F!$B$99,IF(M100&gt;99%,J100*K100*L100*F!$B$100,))))))))))))))))))))))))))))))))))))))))))))))))))))))))+IF(Q100&lt;30%,0,IF(Q100&lt;35%,N100*O100*P100*F!$B$33,IF(Q100&lt;40%,N100*O100*P100*F!$B$38,IF(Q100&lt;45%,N100*O100*P100*F!$B$43,IF(Q100&lt;50%,N100*O100*P100*F!$B$48,IF(Q100=50%,N100*O100*P100*F!$B$50,IF(Q100=51%,N100*O100*P100*F!$B$51,IF(Q100=52%,N100*O100*P100*F!$B$52,IF(Q100=53%,N100*O100*P100*F!$B$53,IF(Q100=54%,N100*O100*P100*F!$B$54,IF(Q100=55%,N100*O100*P100*F!$B$55,IF(Q100=56%,N100*O100*P100*F!$B$56,IF(Q100=57%,N100*O100*P100*F!$B$57,IF(Q100=58%,N100*O100*P100*F!$B$58,IF(Q100=59%,N100*O100*P100*F!$B$59,IF(Q100=60%,N100*O100*P100*F!$B$60,IF(Q100=61%,N100*O100*P100*F!$B$61,IF(Q100=62%,N100*O100*P100*F!$B$62,IF(Q100=63%,N100*O100*P100*F!$B$63,IF(Q100=64%,N100*O100*P100*F!$B$64,IF(Q100=65%,N100*O100*P100*F!$B$65,IF(Q100=66%,N100*O100*P100*F!$B$66,IF(Q100=67%,N100*O100*P100*F!$B$67,IF(Q100=68%,N100*O100*P100*F!$B$68,IF(Q100=69%,N100*O100*P100*F!$B$69,IF(Q100=70%,N100*O100*P100*F!$B$70,IF(Q100=71%,N100*O100*P100*F!$B$71,IF(Q100=72%,N100*O100*P100*F!$B$72,IF(Q100=73%,N100*O100*P100*F!$B$73,IF(Q100=74%,N100*O100*P100*F!$B$74,IF(Q100=75%,N100*O100*P100*F!$B$75,IF(Q100=76%,N100*O100*P100*F!$B$76,IF(Q100=77%,N100*O100*P100*F!$B$77,IF(Q100=78%,N100*O100*P100*F!$B$78,IF(Q100=79%,N100*O100*P100*F!$B$79,IF(Q100=80%,N100*O100*P100*F!$B$80,IF(Q100=81%,N100*O100*P100*F!$B$81,IF(Q100=82%,N100*O100*P100*F!$B$82,IF(Q100=83%,N100*O100*P100*F!$B$83,IF(Q100=84%,N100*O100*P100*F!$B$84,IF(Q100=85%,N100*O100*P100*F!$B$85,IF(Q100=86%,N100*O100*P100*F!$B$86,IF(Q100=87%,N100*O100*P100*F!$B$87,IF(Q100=88%,N100*O100*P100*F!$B$88,IF(Q100=89%,N100*O100*P100*F!$B$89,IF(Q100=90%,N100*O100*P100*F!$B$90,IF(Q100=91%,N100*O100*P100*F!$B$91,IF(Q100=92%,N100*O100*P100*F!$B$92,IF(Q100=93%,N100*O100*P100*F!$B$93,IF(Q100=94%,N100*O100*P100*F!$B$94,IF(Q100=95%,N100*O100*P100*F!$B$95,IF(Q100=96%,N100*O100*P100*F!$B$96,IF(Q100=97%,N100*O100*P100*F!$B$97,IF(Q100=98%,N100*O100*P100*F!$B$98,IF(Q100=99%,N100*O100*P100*F!$B$99,IF(Q100&gt;99%,N100*O100*P100*F!$B$100,))))))))))))))))))))))))))))))))))))))))))))))))))))))))+IF(U100&lt;30%,0,IF(U100&lt;35%,R100*S100*T100*F!$B$33,IF(U100&lt;40%,R100*S100*T100*F!$B$38,IF(U100&lt;45%,R100*S100*T100*F!$B$43,IF(U100&lt;50%,R100*S100*T100*F!$B$48,IF(U100=50%,R100*S100*T100*F!$B$50,IF(U100=51%,R100*S100*T100*F!$B$51,IF(U100=52%,R100*S100*T100*F!$B$52,IF(U100=53%,R100*S100*T100*F!$B$53,IF(U100=54%,R100*S100*T100*F!$B$54,IF(U100=55%,R100*S100*T100*F!$B$55,IF(U100=56%,R100*S100*T100*F!$B$56,IF(U100=57%,R100*S100*T100*F!$B$57,IF(U100=58%,R100*S100*T100*F!$B$58,IF(U100=59%,R100*S100*T100*F!$B$59,IF(U100=60%,R100*S100*T100*F!$B$60,IF(U100=61%,R100*S100*T100*F!$B$61,IF(U100=62%,R100*S100*T100*F!$B$62,IF(U100=63%,R100*S100*T100*F!$B$63,IF(U100=64%,R100*S100*T100*F!$B$64,IF(U100=65%,R100*S100*T100*F!$B$65,IF(U100=66%,R100*S100*T100*F!$B$66,IF(U100=67%,R100*S100*T100*F!$B$67,IF(U100=68%,R100*S100*T100*F!$B$68,IF(U100=69%,R100*S100*T100*F!$B$69,IF(U100=70%,R100*S100*T100*F!$B$70,IF(U100=71%,R100*S100*T100*F!$B$71,IF(U100=72%,R100*S100*T100*F!$B$72,IF(U100=73%,R100*S100*T100*F!$B$73,IF(U100=74%,R100*S100*T100*F!$B$74,IF(U100=75%,R100*S100*T100*F!$B$75,IF(U100=76%,R100*S100*T100*F!$B$76,IF(U100=77%,R100*S100*T100*F!$B$77,IF(U100=78%,R100*S100*T100*F!$B$78,IF(U100=79%,R100*S100*T100*F!$B$79,IF(U100=80%,R100*S100*T100*F!$B$80,IF(U100=81%,R100*S100*T100*F!$B$81,IF(U100=82%,R100*S100*T100*F!$B$82,IF(U100=83%,R100*S100*T100*F!$B$83,IF(U100=84%,R100*S100*T100*F!$B$84,IF(U100=85%,R100*S100*T100*F!$B$85,IF(U100=86%,R100*S100*T100*F!$B$86,IF(U100=87%,R100*S100*T100*F!$B$87,IF(U100=88%,R100*S100*T100*F!$B$88,IF(U100=89%,R100*S100*T100*F!$B$89,IF(U100=90%,R100*S100*T100*F!$B$90,IF(U100=91%,R100*S100*T100*F!$B$91,IF(U100=92%,R100*S100*T100*F!$B$92,IF(U100=93%,R100*S100*T100*F!$B$93,IF(U100=94%,R100*S100*T100*F!$B$94,IF(U100=95%,R100*S100*T100*F!$B$95,IF(U100=96%,R100*S100*T100*F!$B$96,IF(U100=97%,R100*S100*T100*F!$B$97,IF(U100=98%,R100*S100*T100*F!$B$98,IF(U100=99%,R100*S100*T100*F!$B$99,IF(U100&gt;99%,R100*S100*T100*F!$B$100)))))))))))))))))))))))))))))))))))))))))))))))))))))))))*IF(ISNUMBER(E100),E100,1)*IF(ISNUMBER(D100),D100,1)</f>
        <v>1190</v>
      </c>
      <c r="AA100" s="104">
        <f t="shared" si="141"/>
        <v>55</v>
      </c>
      <c r="AB100" s="105">
        <f t="shared" si="142"/>
        <v>30</v>
      </c>
      <c r="AC100" s="23"/>
      <c r="AF100" s="127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</row>
    <row r="101" spans="1:46" x14ac:dyDescent="0.25">
      <c r="A101" s="325"/>
      <c r="B101" s="183" t="str">
        <f t="shared" si="135"/>
        <v>Легкая</v>
      </c>
      <c r="C101" s="184" t="str">
        <f t="shared" si="135"/>
        <v>Жим гантелей</v>
      </c>
      <c r="D101" s="167">
        <f t="shared" si="143"/>
        <v>1</v>
      </c>
      <c r="E101" s="191">
        <f t="shared" si="135"/>
        <v>2</v>
      </c>
      <c r="F101" s="308">
        <f>IF(I101&lt;&gt;0,(IFERROR(IF($Y101&gt;50,MROUND($Y101*I101,2.5),IF($Y101&lt;15,MROUND($Y101*I101,0.1),MROUND($Y101*I101,1))),)),"")</f>
        <v>20</v>
      </c>
      <c r="G101" s="186">
        <v>6</v>
      </c>
      <c r="H101" s="186">
        <v>5</v>
      </c>
      <c r="I101" s="174">
        <v>0.37</v>
      </c>
      <c r="J101" s="308">
        <f>IF(M101&lt;&gt;0,(IFERROR(IF($Y101&gt;50,MROUND($Y101*M101,2.5),IF($Y101&lt;15,MROUND($Y101*M101,0.1),MROUND($Y101*M101,1))),)),"")</f>
        <v>25</v>
      </c>
      <c r="K101" s="186">
        <v>5</v>
      </c>
      <c r="L101" s="186">
        <v>5</v>
      </c>
      <c r="M101" s="174">
        <v>0.43</v>
      </c>
      <c r="N101" s="308" t="str">
        <f>IF(Q101&lt;&gt;0,(IFERROR(IF($Y101&gt;50,MROUND($Y101*Q101,2.5),IF($Y101&lt;15,MROUND($Y101*Q101,0.1),MROUND($Y101*Q101,1))),)),"")</f>
        <v/>
      </c>
      <c r="O101" s="186"/>
      <c r="P101" s="186"/>
      <c r="Q101" s="174">
        <v>0</v>
      </c>
      <c r="R101" s="308" t="str">
        <f>IF(U101&lt;&gt;0,(IFERROR(IF($Y101&gt;50,MROUND($Y101*U101,2.5),IF($Y101&lt;15,MROUND($Y101*U101,0.1),MROUND($Y101*U101,1))),)),"")</f>
        <v/>
      </c>
      <c r="S101" s="186"/>
      <c r="T101" s="186"/>
      <c r="U101" s="174">
        <v>0</v>
      </c>
      <c r="V101" s="98">
        <f t="shared" si="119"/>
        <v>2450</v>
      </c>
      <c r="W101" s="99">
        <f t="shared" si="144"/>
        <v>44.545454545454547</v>
      </c>
      <c r="X101" s="68">
        <f>ROUND(IFERROR((W101/(Y101*IF(ISNUMBER(E101),E101,1))),0),2)</f>
        <v>0.4</v>
      </c>
      <c r="Y101" s="203">
        <f t="shared" si="109"/>
        <v>55.904883750000003</v>
      </c>
      <c r="Z101" s="18">
        <f>(IF(I101&lt;30%,0,IF(I101&lt;35%,F101*G101*H101*F!$B$33,IF(I101&lt;40%,F101*G101*H101*F!$B$38,IF(I101&lt;45%,F101*G101*H101*F!$B$43,IF(I101&lt;50%,F101*G101*H101*F!$B$48,IF(I101=50%,F101*G101*H101*F!$B$50,IF(I101=51%,F101*G101*H101*F!$B$51,IF(I101=52%,F101*G101*H101*F!$B$52,IF(I101=53%,F101*G101*H101*F!$B$53,IF(I101=54%,F101*G101*H101*F!$B$54,IF(I101=55%,F101*G101*H101*F!$B$55,IF(I101=56%,F101*G101*H101*F!$B$56,IF(I101=57%,F101*G101*H101*F!$B$57,IF(I101=58%,F101*G101*H101*F!$B$58,IF(I101=59%,F101*G101*H101*F!$B$59,IF(I101=60%,F101*G101*H101*F!$B$60,IF(I101=61%,F101*G101*H101*F!$B$61,IF(I101=62%,F101*G101*H101*F!$B$62,IF(I101=63%,F101*G101*H101*F!$B$63,IF(I101=64%,F101*G101*H101*F!$B$64,IF(I101=65%,F101*G101*H101*F!$B$65,IF(I101=66%,F101*G101*H101*F!$B$66,IF(I101=67%,F101*G101*H101*F!$B$67,IF(I101=68%,F101*G101*H101*F!$B$68,IF(I101=69%,F101*G101*H101*F!$B$69,IF(I101=70%,F101*G101*H101*F!$B$70,IF(I101=71%,F101*G101*H101*F!$B$71,IF(I101=72%,F101*G101*H101*F!$B$72,IF(I101=73%,F101*G101*H101*F!$B$73,IF(I101=74%,F101*G101*H101*F!$B$74,IF(I101=75%,F101*G101*H101*F!$B$75,IF(I101=76%,F101*G101*H101*F!$B$76,IF(I101=77%,F101*G101*H101*F!$B$77,IF(I101=78%,F101*G101*H101*F!$B$78,IF(I101=79%,F101*G101*H101*F!$B$79,IF(I101=80%,F101*G101*H101*F!$B$80,IF(I101=81%,F101*G101*H101*F!$B$81,IF(I101=82%,F101*G101*H101*F!$B$82,IF(I101=83%,F101*G101*H101*F!$B$83,IF(I101=84%,F101*G101*H101*F!$B$84,IF(I101=85%,F101*G101*H101*F!$B$85,IF(I101=86%,F101*G101*H101*F!$B$86,IF(I101=87%,F101*G101*H101*F!$B$87,IF(I101=88%,F101*G101*H101*F!$B$88,IF(I101=89%,F101*G101*H101*F!$B$89,IF(I101=90%,F101*G101*H101*F!$B$90,IF(I101=91%,F101*G101*H101*F!$B$91,IF(I101=92%,F101*G101*H101*F!$B$92,IF(I101=93%,F101*G101*H101*F!$B$93,IF(I101=94%,F101*G101*H101*F!$B$94,IF(I101=95%,F101*G101*H101*F!$B$95,IF(I101=96%,F101*G101*H101*F!$B$96,IF(I101=97%,F101*G101*H101*F!$B$97,IF(I101=98%,F101*G101*H101*F!$B$98,IF(I101=99%,F101*G101*H101*F!$B$99,IF(I101&gt;99%,F101*G101*H101*F!$B$100,))))))))))))))))))))))))))))))))))))))))))))))))))))))))+IF(M101&lt;30%,0,IF(M101&lt;35%,J101*K101*L101*F!$B$33,IF(M101&lt;40%,J101*K101*L101*F!$B$38,IF(M101&lt;45%,J101*K101*L101*F!$B$43,IF(M101&lt;50%,J101*K101*L101*F!$B$48,IF(M101=50%,J101*K101*L101*F!$B$50,IF(M101=51%,J101*K101*L101*F!$B$51,IF(M101=52%,J101*K101*L101*F!$B$52,IF(M101=53%,J101*K101*L101*F!$B$53,IF(M101=54%,J101*K101*L101*F!$B$54,IF(M101=55%,J101*K101*L101*F!$B$55,IF(M101=56%,J101*K101*L101*F!$B$56,IF(M101=57%,J101*K101*L101*F!$B$57,IF(M101=58%,J101*K101*L101*F!$B$58,IF(M101=59%,J101*K101*L101*F!$B$59,IF(M101=60%,J101*K101*L101*F!$B$60,IF(M101=61%,J101*K101*L101*F!$B$61,IF(M101=62%,J101*K101*L101*F!$B$62,IF(M101=63%,J101*K101*L101*F!$B$63,IF(M101=64%,J101*K101*L101*F!$B$64,IF(M101=65%,J101*K101*L101*F!$B$65,IF(M101=66%,J101*K101*L101*F!$B$66,IF(M101=67%,J101*K101*L101*F!$B$67,IF(M101=68%,J101*K101*L101*F!$B$68,IF(M101=69%,J101*K101*L101*F!$B$69,IF(M101=70%,J101*K101*L101*F!$B$70,IF(M101=71%,J101*K101*L101*F!$B$71,IF(M101=72%,J101*K101*L101*F!$B$72,IF(M101=73%,J101*K101*L101*F!$B$73,IF(M101=74%,J101*K101*L101*F!$B$74,IF(M101=75%,J101*K101*L101*F!$B$75,IF(M101=76%,J101*K101*L101*F!$B$76,IF(M101=77%,J101*K101*L101*F!$B$77,IF(M101=78%,J101*K101*L101*F!$B$78,IF(M101=79%,J101*K101*L101*F!$B$79,IF(M101=80%,J101*K101*L101*F!$B$80,IF(M101=81%,J101*K101*L101*F!$B$81,IF(M101=82%,J101*K101*L101*F!$B$82,IF(M101=83%,J101*K101*L101*F!$B$83,IF(M101=84%,J101*K101*L101*F!$B$84,IF(M101=85%,J101*K101*L101*F!$B$85,IF(M101=86%,J101*K101*L101*F!$B$86,IF(M101=87%,J101*K101*L101*F!$B$87,IF(M101=88%,J101*K101*L101*F!$B$88,IF(M101=89%,J101*K101*L101*F!$B$89,IF(M101=90%,J101*K101*L101*F!$B$90,IF(M101=91%,J101*K101*L101*F!$B$91,IF(M101=92%,J101*K101*L101*F!$B$92,IF(M101=93%,J101*K101*L101*F!$B$93,IF(M101=94%,J101*K101*L101*F!$B$94,IF(M101=95%,J101*K101*L101*F!$B$95,IF(M101=96%,J101*K101*L101*F!$B$96,IF(M101=97%,J101*K101*L101*F!$B$97,IF(M101=98%,J101*K101*L101*F!$B$98,IF(M101=99%,J101*K101*L101*F!$B$99,IF(M101&gt;99%,J101*K101*L101*F!$B$100,))))))))))))))))))))))))))))))))))))))))))))))))))))))))+IF(Q101&lt;30%,0,IF(Q101&lt;35%,N101*O101*P101*F!$B$33,IF(Q101&lt;40%,N101*O101*P101*F!$B$38,IF(Q101&lt;45%,N101*O101*P101*F!$B$43,IF(Q101&lt;50%,N101*O101*P101*F!$B$48,IF(Q101=50%,N101*O101*P101*F!$B$50,IF(Q101=51%,N101*O101*P101*F!$B$51,IF(Q101=52%,N101*O101*P101*F!$B$52,IF(Q101=53%,N101*O101*P101*F!$B$53,IF(Q101=54%,N101*O101*P101*F!$B$54,IF(Q101=55%,N101*O101*P101*F!$B$55,IF(Q101=56%,N101*O101*P101*F!$B$56,IF(Q101=57%,N101*O101*P101*F!$B$57,IF(Q101=58%,N101*O101*P101*F!$B$58,IF(Q101=59%,N101*O101*P101*F!$B$59,IF(Q101=60%,N101*O101*P101*F!$B$60,IF(Q101=61%,N101*O101*P101*F!$B$61,IF(Q101=62%,N101*O101*P101*F!$B$62,IF(Q101=63%,N101*O101*P101*F!$B$63,IF(Q101=64%,N101*O101*P101*F!$B$64,IF(Q101=65%,N101*O101*P101*F!$B$65,IF(Q101=66%,N101*O101*P101*F!$B$66,IF(Q101=67%,N101*O101*P101*F!$B$67,IF(Q101=68%,N101*O101*P101*F!$B$68,IF(Q101=69%,N101*O101*P101*F!$B$69,IF(Q101=70%,N101*O101*P101*F!$B$70,IF(Q101=71%,N101*O101*P101*F!$B$71,IF(Q101=72%,N101*O101*P101*F!$B$72,IF(Q101=73%,N101*O101*P101*F!$B$73,IF(Q101=74%,N101*O101*P101*F!$B$74,IF(Q101=75%,N101*O101*P101*F!$B$75,IF(Q101=76%,N101*O101*P101*F!$B$76,IF(Q101=77%,N101*O101*P101*F!$B$77,IF(Q101=78%,N101*O101*P101*F!$B$78,IF(Q101=79%,N101*O101*P101*F!$B$79,IF(Q101=80%,N101*O101*P101*F!$B$80,IF(Q101=81%,N101*O101*P101*F!$B$81,IF(Q101=82%,N101*O101*P101*F!$B$82,IF(Q101=83%,N101*O101*P101*F!$B$83,IF(Q101=84%,N101*O101*P101*F!$B$84,IF(Q101=85%,N101*O101*P101*F!$B$85,IF(Q101=86%,N101*O101*P101*F!$B$86,IF(Q101=87%,N101*O101*P101*F!$B$87,IF(Q101=88%,N101*O101*P101*F!$B$88,IF(Q101=89%,N101*O101*P101*F!$B$89,IF(Q101=90%,N101*O101*P101*F!$B$90,IF(Q101=91%,N101*O101*P101*F!$B$91,IF(Q101=92%,N101*O101*P101*F!$B$92,IF(Q101=93%,N101*O101*P101*F!$B$93,IF(Q101=94%,N101*O101*P101*F!$B$94,IF(Q101=95%,N101*O101*P101*F!$B$95,IF(Q101=96%,N101*O101*P101*F!$B$96,IF(Q101=97%,N101*O101*P101*F!$B$97,IF(Q101=98%,N101*O101*P101*F!$B$98,IF(Q101=99%,N101*O101*P101*F!$B$99,IF(Q101&gt;99%,N101*O101*P101*F!$B$100,))))))))))))))))))))))))))))))))))))))))))))))))))))))))+IF(U101&lt;30%,0,IF(U101&lt;35%,R101*S101*T101*F!$B$33,IF(U101&lt;40%,R101*S101*T101*F!$B$38,IF(U101&lt;45%,R101*S101*T101*F!$B$43,IF(U101&lt;50%,R101*S101*T101*F!$B$48,IF(U101=50%,R101*S101*T101*F!$B$50,IF(U101=51%,R101*S101*T101*F!$B$51,IF(U101=52%,R101*S101*T101*F!$B$52,IF(U101=53%,R101*S101*T101*F!$B$53,IF(U101=54%,R101*S101*T101*F!$B$54,IF(U101=55%,R101*S101*T101*F!$B$55,IF(U101=56%,R101*S101*T101*F!$B$56,IF(U101=57%,R101*S101*T101*F!$B$57,IF(U101=58%,R101*S101*T101*F!$B$58,IF(U101=59%,R101*S101*T101*F!$B$59,IF(U101=60%,R101*S101*T101*F!$B$60,IF(U101=61%,R101*S101*T101*F!$B$61,IF(U101=62%,R101*S101*T101*F!$B$62,IF(U101=63%,R101*S101*T101*F!$B$63,IF(U101=64%,R101*S101*T101*F!$B$64,IF(U101=65%,R101*S101*T101*F!$B$65,IF(U101=66%,R101*S101*T101*F!$B$66,IF(U101=67%,R101*S101*T101*F!$B$67,IF(U101=68%,R101*S101*T101*F!$B$68,IF(U101=69%,R101*S101*T101*F!$B$69,IF(U101=70%,R101*S101*T101*F!$B$70,IF(U101=71%,R101*S101*T101*F!$B$71,IF(U101=72%,R101*S101*T101*F!$B$72,IF(U101=73%,R101*S101*T101*F!$B$73,IF(U101=74%,R101*S101*T101*F!$B$74,IF(U101=75%,R101*S101*T101*F!$B$75,IF(U101=76%,R101*S101*T101*F!$B$76,IF(U101=77%,R101*S101*T101*F!$B$77,IF(U101=78%,R101*S101*T101*F!$B$78,IF(U101=79%,R101*S101*T101*F!$B$79,IF(U101=80%,R101*S101*T101*F!$B$80,IF(U101=81%,R101*S101*T101*F!$B$81,IF(U101=82%,R101*S101*T101*F!$B$82,IF(U101=83%,R101*S101*T101*F!$B$83,IF(U101=84%,R101*S101*T101*F!$B$84,IF(U101=85%,R101*S101*T101*F!$B$85,IF(U101=86%,R101*S101*T101*F!$B$86,IF(U101=87%,R101*S101*T101*F!$B$87,IF(U101=88%,R101*S101*T101*F!$B$88,IF(U101=89%,R101*S101*T101*F!$B$89,IF(U101=90%,R101*S101*T101*F!$B$90,IF(U101=91%,R101*S101*T101*F!$B$91,IF(U101=92%,R101*S101*T101*F!$B$92,IF(U101=93%,R101*S101*T101*F!$B$93,IF(U101=94%,R101*S101*T101*F!$B$94,IF(U101=95%,R101*S101*T101*F!$B$95,IF(U101=96%,R101*S101*T101*F!$B$96,IF(U101=97%,R101*S101*T101*F!$B$97,IF(U101=98%,R101*S101*T101*F!$B$98,IF(U101=99%,R101*S101*T101*F!$B$99,IF(U101&gt;99%,R101*S101*T101*F!$B$100)))))))))))))))))))))))))))))))))))))))))))))))))))))))))*IF(ISNUMBER(E101),E101,1)*IF(ISNUMBER(D101),D101,1)</f>
        <v>811</v>
      </c>
      <c r="AA101" s="69">
        <f t="shared" si="141"/>
        <v>55</v>
      </c>
      <c r="AB101" s="70">
        <f t="shared" si="142"/>
        <v>30</v>
      </c>
      <c r="AC101" s="23"/>
      <c r="AF101" s="127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</row>
    <row r="102" spans="1:46" x14ac:dyDescent="0.25">
      <c r="A102" s="325"/>
      <c r="B102" s="183" t="str">
        <f t="shared" si="135"/>
        <v>Средняя</v>
      </c>
      <c r="C102" s="190" t="str">
        <f t="shared" si="135"/>
        <v>Бицепс стоя</v>
      </c>
      <c r="D102" s="167">
        <f t="shared" si="143"/>
        <v>0.5</v>
      </c>
      <c r="E102" s="191" t="str">
        <f t="shared" si="135"/>
        <v/>
      </c>
      <c r="F102" s="310">
        <f>IF(I102&lt;&gt;0,(IFERROR(IF($Y102&gt;50,MROUND($Y102*I102,2.5),IF($Y102&lt;15,MROUND($Y102*I102,0.1),MROUND($Y102*I102,1))),)),"")</f>
        <v>32.5</v>
      </c>
      <c r="G102" s="188">
        <v>6</v>
      </c>
      <c r="H102" s="188">
        <v>1</v>
      </c>
      <c r="I102" s="189">
        <v>0.45</v>
      </c>
      <c r="J102" s="310">
        <f>IF(M102&lt;&gt;0,(IFERROR(IF($Y102&gt;50,MROUND($Y102*M102,2.5),IF($Y102&lt;15,MROUND($Y102*M102,0.1),MROUND($Y102*M102,1))),)),"")</f>
        <v>45</v>
      </c>
      <c r="K102" s="188">
        <v>5</v>
      </c>
      <c r="L102" s="188">
        <v>3</v>
      </c>
      <c r="M102" s="189">
        <v>0.63</v>
      </c>
      <c r="N102" s="310">
        <f>IF(Q102&lt;&gt;0,(IFERROR(IF($Y102&gt;50,MROUND($Y102*Q102,2.5),IF($Y102&lt;15,MROUND($Y102*Q102,0.1),MROUND($Y102*Q102,1))),)),"")</f>
        <v>47.5</v>
      </c>
      <c r="O102" s="188">
        <v>4</v>
      </c>
      <c r="P102" s="188">
        <v>3</v>
      </c>
      <c r="Q102" s="189">
        <v>0.67</v>
      </c>
      <c r="R102" s="310" t="str">
        <f>IF(U102&lt;&gt;0,(IFERROR(IF($Y102&gt;50,MROUND($Y102*U102,2.5),IF($Y102&lt;15,MROUND($Y102*U102,0.1),MROUND($Y102*U102,1))),)),"")</f>
        <v/>
      </c>
      <c r="S102" s="188"/>
      <c r="T102" s="188"/>
      <c r="U102" s="189">
        <v>0</v>
      </c>
      <c r="V102" s="101">
        <f t="shared" si="119"/>
        <v>1440</v>
      </c>
      <c r="W102" s="102">
        <f t="shared" si="144"/>
        <v>43.636363636363633</v>
      </c>
      <c r="X102" s="114">
        <f t="shared" ref="X102:X103" si="146">ROUND(IFERROR((W102/(Y102*IF(ISNUMBER(E102),E102,1))),0),2)</f>
        <v>0.6</v>
      </c>
      <c r="Y102" s="203">
        <f t="shared" si="109"/>
        <v>72.469293750000006</v>
      </c>
      <c r="Z102" s="20">
        <f>(IF(I102&lt;30%,0,IF(I102&lt;35%,F102*G102*H102*F!$B$33,IF(I102&lt;40%,F102*G102*H102*F!$B$38,IF(I102&lt;45%,F102*G102*H102*F!$B$43,IF(I102&lt;50%,F102*G102*H102*F!$B$48,IF(I102=50%,F102*G102*H102*F!$B$50,IF(I102=51%,F102*G102*H102*F!$B$51,IF(I102=52%,F102*G102*H102*F!$B$52,IF(I102=53%,F102*G102*H102*F!$B$53,IF(I102=54%,F102*G102*H102*F!$B$54,IF(I102=55%,F102*G102*H102*F!$B$55,IF(I102=56%,F102*G102*H102*F!$B$56,IF(I102=57%,F102*G102*H102*F!$B$57,IF(I102=58%,F102*G102*H102*F!$B$58,IF(I102=59%,F102*G102*H102*F!$B$59,IF(I102=60%,F102*G102*H102*F!$B$60,IF(I102=61%,F102*G102*H102*F!$B$61,IF(I102=62%,F102*G102*H102*F!$B$62,IF(I102=63%,F102*G102*H102*F!$B$63,IF(I102=64%,F102*G102*H102*F!$B$64,IF(I102=65%,F102*G102*H102*F!$B$65,IF(I102=66%,F102*G102*H102*F!$B$66,IF(I102=67%,F102*G102*H102*F!$B$67,IF(I102=68%,F102*G102*H102*F!$B$68,IF(I102=69%,F102*G102*H102*F!$B$69,IF(I102=70%,F102*G102*H102*F!$B$70,IF(I102=71%,F102*G102*H102*F!$B$71,IF(I102=72%,F102*G102*H102*F!$B$72,IF(I102=73%,F102*G102*H102*F!$B$73,IF(I102=74%,F102*G102*H102*F!$B$74,IF(I102=75%,F102*G102*H102*F!$B$75,IF(I102=76%,F102*G102*H102*F!$B$76,IF(I102=77%,F102*G102*H102*F!$B$77,IF(I102=78%,F102*G102*H102*F!$B$78,IF(I102=79%,F102*G102*H102*F!$B$79,IF(I102=80%,F102*G102*H102*F!$B$80,IF(I102=81%,F102*G102*H102*F!$B$81,IF(I102=82%,F102*G102*H102*F!$B$82,IF(I102=83%,F102*G102*H102*F!$B$83,IF(I102=84%,F102*G102*H102*F!$B$84,IF(I102=85%,F102*G102*H102*F!$B$85,IF(I102=86%,F102*G102*H102*F!$B$86,IF(I102=87%,F102*G102*H102*F!$B$87,IF(I102=88%,F102*G102*H102*F!$B$88,IF(I102=89%,F102*G102*H102*F!$B$89,IF(I102=90%,F102*G102*H102*F!$B$90,IF(I102=91%,F102*G102*H102*F!$B$91,IF(I102=92%,F102*G102*H102*F!$B$92,IF(I102=93%,F102*G102*H102*F!$B$93,IF(I102=94%,F102*G102*H102*F!$B$94,IF(I102=95%,F102*G102*H102*F!$B$95,IF(I102=96%,F102*G102*H102*F!$B$96,IF(I102=97%,F102*G102*H102*F!$B$97,IF(I102=98%,F102*G102*H102*F!$B$98,IF(I102=99%,F102*G102*H102*F!$B$99,IF(I102&gt;99%,F102*G102*H102*F!$B$100,))))))))))))))))))))))))))))))))))))))))))))))))))))))))+IF(M102&lt;30%,0,IF(M102&lt;35%,J102*K102*L102*F!$B$33,IF(M102&lt;40%,J102*K102*L102*F!$B$38,IF(M102&lt;45%,J102*K102*L102*F!$B$43,IF(M102&lt;50%,J102*K102*L102*F!$B$48,IF(M102=50%,J102*K102*L102*F!$B$50,IF(M102=51%,J102*K102*L102*F!$B$51,IF(M102=52%,J102*K102*L102*F!$B$52,IF(M102=53%,J102*K102*L102*F!$B$53,IF(M102=54%,J102*K102*L102*F!$B$54,IF(M102=55%,J102*K102*L102*F!$B$55,IF(M102=56%,J102*K102*L102*F!$B$56,IF(M102=57%,J102*K102*L102*F!$B$57,IF(M102=58%,J102*K102*L102*F!$B$58,IF(M102=59%,J102*K102*L102*F!$B$59,IF(M102=60%,J102*K102*L102*F!$B$60,IF(M102=61%,J102*K102*L102*F!$B$61,IF(M102=62%,J102*K102*L102*F!$B$62,IF(M102=63%,J102*K102*L102*F!$B$63,IF(M102=64%,J102*K102*L102*F!$B$64,IF(M102=65%,J102*K102*L102*F!$B$65,IF(M102=66%,J102*K102*L102*F!$B$66,IF(M102=67%,J102*K102*L102*F!$B$67,IF(M102=68%,J102*K102*L102*F!$B$68,IF(M102=69%,J102*K102*L102*F!$B$69,IF(M102=70%,J102*K102*L102*F!$B$70,IF(M102=71%,J102*K102*L102*F!$B$71,IF(M102=72%,J102*K102*L102*F!$B$72,IF(M102=73%,J102*K102*L102*F!$B$73,IF(M102=74%,J102*K102*L102*F!$B$74,IF(M102=75%,J102*K102*L102*F!$B$75,IF(M102=76%,J102*K102*L102*F!$B$76,IF(M102=77%,J102*K102*L102*F!$B$77,IF(M102=78%,J102*K102*L102*F!$B$78,IF(M102=79%,J102*K102*L102*F!$B$79,IF(M102=80%,J102*K102*L102*F!$B$80,IF(M102=81%,J102*K102*L102*F!$B$81,IF(M102=82%,J102*K102*L102*F!$B$82,IF(M102=83%,J102*K102*L102*F!$B$83,IF(M102=84%,J102*K102*L102*F!$B$84,IF(M102=85%,J102*K102*L102*F!$B$85,IF(M102=86%,J102*K102*L102*F!$B$86,IF(M102=87%,J102*K102*L102*F!$B$87,IF(M102=88%,J102*K102*L102*F!$B$88,IF(M102=89%,J102*K102*L102*F!$B$89,IF(M102=90%,J102*K102*L102*F!$B$90,IF(M102=91%,J102*K102*L102*F!$B$91,IF(M102=92%,J102*K102*L102*F!$B$92,IF(M102=93%,J102*K102*L102*F!$B$93,IF(M102=94%,J102*K102*L102*F!$B$94,IF(M102=95%,J102*K102*L102*F!$B$95,IF(M102=96%,J102*K102*L102*F!$B$96,IF(M102=97%,J102*K102*L102*F!$B$97,IF(M102=98%,J102*K102*L102*F!$B$98,IF(M102=99%,J102*K102*L102*F!$B$99,IF(M102&gt;99%,J102*K102*L102*F!$B$100,))))))))))))))))))))))))))))))))))))))))))))))))))))))))+IF(Q102&lt;30%,0,IF(Q102&lt;35%,N102*O102*P102*F!$B$33,IF(Q102&lt;40%,N102*O102*P102*F!$B$38,IF(Q102&lt;45%,N102*O102*P102*F!$B$43,IF(Q102&lt;50%,N102*O102*P102*F!$B$48,IF(Q102=50%,N102*O102*P102*F!$B$50,IF(Q102=51%,N102*O102*P102*F!$B$51,IF(Q102=52%,N102*O102*P102*F!$B$52,IF(Q102=53%,N102*O102*P102*F!$B$53,IF(Q102=54%,N102*O102*P102*F!$B$54,IF(Q102=55%,N102*O102*P102*F!$B$55,IF(Q102=56%,N102*O102*P102*F!$B$56,IF(Q102=57%,N102*O102*P102*F!$B$57,IF(Q102=58%,N102*O102*P102*F!$B$58,IF(Q102=59%,N102*O102*P102*F!$B$59,IF(Q102=60%,N102*O102*P102*F!$B$60,IF(Q102=61%,N102*O102*P102*F!$B$61,IF(Q102=62%,N102*O102*P102*F!$B$62,IF(Q102=63%,N102*O102*P102*F!$B$63,IF(Q102=64%,N102*O102*P102*F!$B$64,IF(Q102=65%,N102*O102*P102*F!$B$65,IF(Q102=66%,N102*O102*P102*F!$B$66,IF(Q102=67%,N102*O102*P102*F!$B$67,IF(Q102=68%,N102*O102*P102*F!$B$68,IF(Q102=69%,N102*O102*P102*F!$B$69,IF(Q102=70%,N102*O102*P102*F!$B$70,IF(Q102=71%,N102*O102*P102*F!$B$71,IF(Q102=72%,N102*O102*P102*F!$B$72,IF(Q102=73%,N102*O102*P102*F!$B$73,IF(Q102=74%,N102*O102*P102*F!$B$74,IF(Q102=75%,N102*O102*P102*F!$B$75,IF(Q102=76%,N102*O102*P102*F!$B$76,IF(Q102=77%,N102*O102*P102*F!$B$77,IF(Q102=78%,N102*O102*P102*F!$B$78,IF(Q102=79%,N102*O102*P102*F!$B$79,IF(Q102=80%,N102*O102*P102*F!$B$80,IF(Q102=81%,N102*O102*P102*F!$B$81,IF(Q102=82%,N102*O102*P102*F!$B$82,IF(Q102=83%,N102*O102*P102*F!$B$83,IF(Q102=84%,N102*O102*P102*F!$B$84,IF(Q102=85%,N102*O102*P102*F!$B$85,IF(Q102=86%,N102*O102*P102*F!$B$86,IF(Q102=87%,N102*O102*P102*F!$B$87,IF(Q102=88%,N102*O102*P102*F!$B$88,IF(Q102=89%,N102*O102*P102*F!$B$89,IF(Q102=90%,N102*O102*P102*F!$B$90,IF(Q102=91%,N102*O102*P102*F!$B$91,IF(Q102=92%,N102*O102*P102*F!$B$92,IF(Q102=93%,N102*O102*P102*F!$B$93,IF(Q102=94%,N102*O102*P102*F!$B$94,IF(Q102=95%,N102*O102*P102*F!$B$95,IF(Q102=96%,N102*O102*P102*F!$B$96,IF(Q102=97%,N102*O102*P102*F!$B$97,IF(Q102=98%,N102*O102*P102*F!$B$98,IF(Q102=99%,N102*O102*P102*F!$B$99,IF(Q102&gt;99%,N102*O102*P102*F!$B$100,))))))))))))))))))))))))))))))))))))))))))))))))))))))))+IF(U102&lt;30%,0,IF(U102&lt;35%,R102*S102*T102*F!$B$33,IF(U102&lt;40%,R102*S102*T102*F!$B$38,IF(U102&lt;45%,R102*S102*T102*F!$B$43,IF(U102&lt;50%,R102*S102*T102*F!$B$48,IF(U102=50%,R102*S102*T102*F!$B$50,IF(U102=51%,R102*S102*T102*F!$B$51,IF(U102=52%,R102*S102*T102*F!$B$52,IF(U102=53%,R102*S102*T102*F!$B$53,IF(U102=54%,R102*S102*T102*F!$B$54,IF(U102=55%,R102*S102*T102*F!$B$55,IF(U102=56%,R102*S102*T102*F!$B$56,IF(U102=57%,R102*S102*T102*F!$B$57,IF(U102=58%,R102*S102*T102*F!$B$58,IF(U102=59%,R102*S102*T102*F!$B$59,IF(U102=60%,R102*S102*T102*F!$B$60,IF(U102=61%,R102*S102*T102*F!$B$61,IF(U102=62%,R102*S102*T102*F!$B$62,IF(U102=63%,R102*S102*T102*F!$B$63,IF(U102=64%,R102*S102*T102*F!$B$64,IF(U102=65%,R102*S102*T102*F!$B$65,IF(U102=66%,R102*S102*T102*F!$B$66,IF(U102=67%,R102*S102*T102*F!$B$67,IF(U102=68%,R102*S102*T102*F!$B$68,IF(U102=69%,R102*S102*T102*F!$B$69,IF(U102=70%,R102*S102*T102*F!$B$70,IF(U102=71%,R102*S102*T102*F!$B$71,IF(U102=72%,R102*S102*T102*F!$B$72,IF(U102=73%,R102*S102*T102*F!$B$73,IF(U102=74%,R102*S102*T102*F!$B$74,IF(U102=75%,R102*S102*T102*F!$B$75,IF(U102=76%,R102*S102*T102*F!$B$76,IF(U102=77%,R102*S102*T102*F!$B$77,IF(U102=78%,R102*S102*T102*F!$B$78,IF(U102=79%,R102*S102*T102*F!$B$79,IF(U102=80%,R102*S102*T102*F!$B$80,IF(U102=81%,R102*S102*T102*F!$B$81,IF(U102=82%,R102*S102*T102*F!$B$82,IF(U102=83%,R102*S102*T102*F!$B$83,IF(U102=84%,R102*S102*T102*F!$B$84,IF(U102=85%,R102*S102*T102*F!$B$85,IF(U102=86%,R102*S102*T102*F!$B$86,IF(U102=87%,R102*S102*T102*F!$B$87,IF(U102=88%,R102*S102*T102*F!$B$88,IF(U102=89%,R102*S102*T102*F!$B$89,IF(U102=90%,R102*S102*T102*F!$B$90,IF(U102=91%,R102*S102*T102*F!$B$91,IF(U102=92%,R102*S102*T102*F!$B$92,IF(U102=93%,R102*S102*T102*F!$B$93,IF(U102=94%,R102*S102*T102*F!$B$94,IF(U102=95%,R102*S102*T102*F!$B$95,IF(U102=96%,R102*S102*T102*F!$B$96,IF(U102=97%,R102*S102*T102*F!$B$97,IF(U102=98%,R102*S102*T102*F!$B$98,IF(U102=99%,R102*S102*T102*F!$B$99,IF(U102&gt;99%,R102*S102*T102*F!$B$100)))))))))))))))))))))))))))))))))))))))))))))))))))))))))*IF(ISNUMBER(E102),E102,1)*IF(ISNUMBER(D102),D102,1)</f>
        <v>538.34999999999991</v>
      </c>
      <c r="AA102" s="104">
        <f t="shared" si="141"/>
        <v>33</v>
      </c>
      <c r="AB102" s="105">
        <f t="shared" si="142"/>
        <v>19.5</v>
      </c>
      <c r="AC102" s="23"/>
      <c r="AF102" s="127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</row>
    <row r="103" spans="1:46" x14ac:dyDescent="0.25">
      <c r="A103" s="325"/>
      <c r="B103" s="183" t="str">
        <f t="shared" si="135"/>
        <v/>
      </c>
      <c r="C103" s="190" t="str">
        <f t="shared" si="135"/>
        <v/>
      </c>
      <c r="D103" s="167">
        <f t="shared" si="143"/>
        <v>0</v>
      </c>
      <c r="E103" s="191" t="str">
        <f t="shared" si="135"/>
        <v/>
      </c>
      <c r="F103" s="308"/>
      <c r="G103" s="186"/>
      <c r="H103" s="186"/>
      <c r="I103" s="174">
        <f t="shared" ref="I103" si="147">IFERROR(ROUND(F103/$Y103,2),)</f>
        <v>0</v>
      </c>
      <c r="J103" s="308"/>
      <c r="K103" s="186"/>
      <c r="L103" s="186"/>
      <c r="M103" s="174">
        <f t="shared" ref="M103" si="148">IFERROR(ROUND(J103/$Y103,2),)</f>
        <v>0</v>
      </c>
      <c r="N103" s="308"/>
      <c r="O103" s="186"/>
      <c r="P103" s="186"/>
      <c r="Q103" s="174">
        <f t="shared" ref="Q103" si="149">IFERROR(ROUND(N103/$Y103,2),)</f>
        <v>0</v>
      </c>
      <c r="R103" s="308"/>
      <c r="S103" s="186"/>
      <c r="T103" s="186"/>
      <c r="U103" s="174">
        <f t="shared" ref="U103" si="150">IFERROR(ROUND(R103/$Y103,2),)</f>
        <v>0</v>
      </c>
      <c r="V103" s="98">
        <f t="shared" si="119"/>
        <v>0</v>
      </c>
      <c r="W103" s="99">
        <f t="shared" si="144"/>
        <v>0</v>
      </c>
      <c r="X103" s="68">
        <f t="shared" si="146"/>
        <v>0</v>
      </c>
      <c r="Y103" s="203" t="str">
        <f t="shared" si="109"/>
        <v/>
      </c>
      <c r="Z103" s="18">
        <f>(IF(I103&lt;30%,0,IF(I103&lt;35%,F103*G103*H103*F!$B$33,IF(I103&lt;40%,F103*G103*H103*F!$B$38,IF(I103&lt;45%,F103*G103*H103*F!$B$43,IF(I103&lt;50%,F103*G103*H103*F!$B$48,IF(I103=50%,F103*G103*H103*F!$B$50,IF(I103=51%,F103*G103*H103*F!$B$51,IF(I103=52%,F103*G103*H103*F!$B$52,IF(I103=53%,F103*G103*H103*F!$B$53,IF(I103=54%,F103*G103*H103*F!$B$54,IF(I103=55%,F103*G103*H103*F!$B$55,IF(I103=56%,F103*G103*H103*F!$B$56,IF(I103=57%,F103*G103*H103*F!$B$57,IF(I103=58%,F103*G103*H103*F!$B$58,IF(I103=59%,F103*G103*H103*F!$B$59,IF(I103=60%,F103*G103*H103*F!$B$60,IF(I103=61%,F103*G103*H103*F!$B$61,IF(I103=62%,F103*G103*H103*F!$B$62,IF(I103=63%,F103*G103*H103*F!$B$63,IF(I103=64%,F103*G103*H103*F!$B$64,IF(I103=65%,F103*G103*H103*F!$B$65,IF(I103=66%,F103*G103*H103*F!$B$66,IF(I103=67%,F103*G103*H103*F!$B$67,IF(I103=68%,F103*G103*H103*F!$B$68,IF(I103=69%,F103*G103*H103*F!$B$69,IF(I103=70%,F103*G103*H103*F!$B$70,IF(I103=71%,F103*G103*H103*F!$B$71,IF(I103=72%,F103*G103*H103*F!$B$72,IF(I103=73%,F103*G103*H103*F!$B$73,IF(I103=74%,F103*G103*H103*F!$B$74,IF(I103=75%,F103*G103*H103*F!$B$75,IF(I103=76%,F103*G103*H103*F!$B$76,IF(I103=77%,F103*G103*H103*F!$B$77,IF(I103=78%,F103*G103*H103*F!$B$78,IF(I103=79%,F103*G103*H103*F!$B$79,IF(I103=80%,F103*G103*H103*F!$B$80,IF(I103=81%,F103*G103*H103*F!$B$81,IF(I103=82%,F103*G103*H103*F!$B$82,IF(I103=83%,F103*G103*H103*F!$B$83,IF(I103=84%,F103*G103*H103*F!$B$84,IF(I103=85%,F103*G103*H103*F!$B$85,IF(I103=86%,F103*G103*H103*F!$B$86,IF(I103=87%,F103*G103*H103*F!$B$87,IF(I103=88%,F103*G103*H103*F!$B$88,IF(I103=89%,F103*G103*H103*F!$B$89,IF(I103=90%,F103*G103*H103*F!$B$90,IF(I103=91%,F103*G103*H103*F!$B$91,IF(I103=92%,F103*G103*H103*F!$B$92,IF(I103=93%,F103*G103*H103*F!$B$93,IF(I103=94%,F103*G103*H103*F!$B$94,IF(I103=95%,F103*G103*H103*F!$B$95,IF(I103=96%,F103*G103*H103*F!$B$96,IF(I103=97%,F103*G103*H103*F!$B$97,IF(I103=98%,F103*G103*H103*F!$B$98,IF(I103=99%,F103*G103*H103*F!$B$99,IF(I103&gt;99%,F103*G103*H103*F!$B$100,))))))))))))))))))))))))))))))))))))))))))))))))))))))))+IF(M103&lt;30%,0,IF(M103&lt;35%,J103*K103*L103*F!$B$33,IF(M103&lt;40%,J103*K103*L103*F!$B$38,IF(M103&lt;45%,J103*K103*L103*F!$B$43,IF(M103&lt;50%,J103*K103*L103*F!$B$48,IF(M103=50%,J103*K103*L103*F!$B$50,IF(M103=51%,J103*K103*L103*F!$B$51,IF(M103=52%,J103*K103*L103*F!$B$52,IF(M103=53%,J103*K103*L103*F!$B$53,IF(M103=54%,J103*K103*L103*F!$B$54,IF(M103=55%,J103*K103*L103*F!$B$55,IF(M103=56%,J103*K103*L103*F!$B$56,IF(M103=57%,J103*K103*L103*F!$B$57,IF(M103=58%,J103*K103*L103*F!$B$58,IF(M103=59%,J103*K103*L103*F!$B$59,IF(M103=60%,J103*K103*L103*F!$B$60,IF(M103=61%,J103*K103*L103*F!$B$61,IF(M103=62%,J103*K103*L103*F!$B$62,IF(M103=63%,J103*K103*L103*F!$B$63,IF(M103=64%,J103*K103*L103*F!$B$64,IF(M103=65%,J103*K103*L103*F!$B$65,IF(M103=66%,J103*K103*L103*F!$B$66,IF(M103=67%,J103*K103*L103*F!$B$67,IF(M103=68%,J103*K103*L103*F!$B$68,IF(M103=69%,J103*K103*L103*F!$B$69,IF(M103=70%,J103*K103*L103*F!$B$70,IF(M103=71%,J103*K103*L103*F!$B$71,IF(M103=72%,J103*K103*L103*F!$B$72,IF(M103=73%,J103*K103*L103*F!$B$73,IF(M103=74%,J103*K103*L103*F!$B$74,IF(M103=75%,J103*K103*L103*F!$B$75,IF(M103=76%,J103*K103*L103*F!$B$76,IF(M103=77%,J103*K103*L103*F!$B$77,IF(M103=78%,J103*K103*L103*F!$B$78,IF(M103=79%,J103*K103*L103*F!$B$79,IF(M103=80%,J103*K103*L103*F!$B$80,IF(M103=81%,J103*K103*L103*F!$B$81,IF(M103=82%,J103*K103*L103*F!$B$82,IF(M103=83%,J103*K103*L103*F!$B$83,IF(M103=84%,J103*K103*L103*F!$B$84,IF(M103=85%,J103*K103*L103*F!$B$85,IF(M103=86%,J103*K103*L103*F!$B$86,IF(M103=87%,J103*K103*L103*F!$B$87,IF(M103=88%,J103*K103*L103*F!$B$88,IF(M103=89%,J103*K103*L103*F!$B$89,IF(M103=90%,J103*K103*L103*F!$B$90,IF(M103=91%,J103*K103*L103*F!$B$91,IF(M103=92%,J103*K103*L103*F!$B$92,IF(M103=93%,J103*K103*L103*F!$B$93,IF(M103=94%,J103*K103*L103*F!$B$94,IF(M103=95%,J103*K103*L103*F!$B$95,IF(M103=96%,J103*K103*L103*F!$B$96,IF(M103=97%,J103*K103*L103*F!$B$97,IF(M103=98%,J103*K103*L103*F!$B$98,IF(M103=99%,J103*K103*L103*F!$B$99,IF(M103&gt;99%,J103*K103*L103*F!$B$100,))))))))))))))))))))))))))))))))))))))))))))))))))))))))+IF(Q103&lt;30%,0,IF(Q103&lt;35%,N103*O103*P103*F!$B$33,IF(Q103&lt;40%,N103*O103*P103*F!$B$38,IF(Q103&lt;45%,N103*O103*P103*F!$B$43,IF(Q103&lt;50%,N103*O103*P103*F!$B$48,IF(Q103=50%,N103*O103*P103*F!$B$50,IF(Q103=51%,N103*O103*P103*F!$B$51,IF(Q103=52%,N103*O103*P103*F!$B$52,IF(Q103=53%,N103*O103*P103*F!$B$53,IF(Q103=54%,N103*O103*P103*F!$B$54,IF(Q103=55%,N103*O103*P103*F!$B$55,IF(Q103=56%,N103*O103*P103*F!$B$56,IF(Q103=57%,N103*O103*P103*F!$B$57,IF(Q103=58%,N103*O103*P103*F!$B$58,IF(Q103=59%,N103*O103*P103*F!$B$59,IF(Q103=60%,N103*O103*P103*F!$B$60,IF(Q103=61%,N103*O103*P103*F!$B$61,IF(Q103=62%,N103*O103*P103*F!$B$62,IF(Q103=63%,N103*O103*P103*F!$B$63,IF(Q103=64%,N103*O103*P103*F!$B$64,IF(Q103=65%,N103*O103*P103*F!$B$65,IF(Q103=66%,N103*O103*P103*F!$B$66,IF(Q103=67%,N103*O103*P103*F!$B$67,IF(Q103=68%,N103*O103*P103*F!$B$68,IF(Q103=69%,N103*O103*P103*F!$B$69,IF(Q103=70%,N103*O103*P103*F!$B$70,IF(Q103=71%,N103*O103*P103*F!$B$71,IF(Q103=72%,N103*O103*P103*F!$B$72,IF(Q103=73%,N103*O103*P103*F!$B$73,IF(Q103=74%,N103*O103*P103*F!$B$74,IF(Q103=75%,N103*O103*P103*F!$B$75,IF(Q103=76%,N103*O103*P103*F!$B$76,IF(Q103=77%,N103*O103*P103*F!$B$77,IF(Q103=78%,N103*O103*P103*F!$B$78,IF(Q103=79%,N103*O103*P103*F!$B$79,IF(Q103=80%,N103*O103*P103*F!$B$80,IF(Q103=81%,N103*O103*P103*F!$B$81,IF(Q103=82%,N103*O103*P103*F!$B$82,IF(Q103=83%,N103*O103*P103*F!$B$83,IF(Q103=84%,N103*O103*P103*F!$B$84,IF(Q103=85%,N103*O103*P103*F!$B$85,IF(Q103=86%,N103*O103*P103*F!$B$86,IF(Q103=87%,N103*O103*P103*F!$B$87,IF(Q103=88%,N103*O103*P103*F!$B$88,IF(Q103=89%,N103*O103*P103*F!$B$89,IF(Q103=90%,N103*O103*P103*F!$B$90,IF(Q103=91%,N103*O103*P103*F!$B$91,IF(Q103=92%,N103*O103*P103*F!$B$92,IF(Q103=93%,N103*O103*P103*F!$B$93,IF(Q103=94%,N103*O103*P103*F!$B$94,IF(Q103=95%,N103*O103*P103*F!$B$95,IF(Q103=96%,N103*O103*P103*F!$B$96,IF(Q103=97%,N103*O103*P103*F!$B$97,IF(Q103=98%,N103*O103*P103*F!$B$98,IF(Q103=99%,N103*O103*P103*F!$B$99,IF(Q103&gt;99%,N103*O103*P103*F!$B$100,))))))))))))))))))))))))))))))))))))))))))))))))))))))))+IF(U103&lt;30%,0,IF(U103&lt;35%,R103*S103*T103*F!$B$33,IF(U103&lt;40%,R103*S103*T103*F!$B$38,IF(U103&lt;45%,R103*S103*T103*F!$B$43,IF(U103&lt;50%,R103*S103*T103*F!$B$48,IF(U103=50%,R103*S103*T103*F!$B$50,IF(U103=51%,R103*S103*T103*F!$B$51,IF(U103=52%,R103*S103*T103*F!$B$52,IF(U103=53%,R103*S103*T103*F!$B$53,IF(U103=54%,R103*S103*T103*F!$B$54,IF(U103=55%,R103*S103*T103*F!$B$55,IF(U103=56%,R103*S103*T103*F!$B$56,IF(U103=57%,R103*S103*T103*F!$B$57,IF(U103=58%,R103*S103*T103*F!$B$58,IF(U103=59%,R103*S103*T103*F!$B$59,IF(U103=60%,R103*S103*T103*F!$B$60,IF(U103=61%,R103*S103*T103*F!$B$61,IF(U103=62%,R103*S103*T103*F!$B$62,IF(U103=63%,R103*S103*T103*F!$B$63,IF(U103=64%,R103*S103*T103*F!$B$64,IF(U103=65%,R103*S103*T103*F!$B$65,IF(U103=66%,R103*S103*T103*F!$B$66,IF(U103=67%,R103*S103*T103*F!$B$67,IF(U103=68%,R103*S103*T103*F!$B$68,IF(U103=69%,R103*S103*T103*F!$B$69,IF(U103=70%,R103*S103*T103*F!$B$70,IF(U103=71%,R103*S103*T103*F!$B$71,IF(U103=72%,R103*S103*T103*F!$B$72,IF(U103=73%,R103*S103*T103*F!$B$73,IF(U103=74%,R103*S103*T103*F!$B$74,IF(U103=75%,R103*S103*T103*F!$B$75,IF(U103=76%,R103*S103*T103*F!$B$76,IF(U103=77%,R103*S103*T103*F!$B$77,IF(U103=78%,R103*S103*T103*F!$B$78,IF(U103=79%,R103*S103*T103*F!$B$79,IF(U103=80%,R103*S103*T103*F!$B$80,IF(U103=81%,R103*S103*T103*F!$B$81,IF(U103=82%,R103*S103*T103*F!$B$82,IF(U103=83%,R103*S103*T103*F!$B$83,IF(U103=84%,R103*S103*T103*F!$B$84,IF(U103=85%,R103*S103*T103*F!$B$85,IF(U103=86%,R103*S103*T103*F!$B$86,IF(U103=87%,R103*S103*T103*F!$B$87,IF(U103=88%,R103*S103*T103*F!$B$88,IF(U103=89%,R103*S103*T103*F!$B$89,IF(U103=90%,R103*S103*T103*F!$B$90,IF(U103=91%,R103*S103*T103*F!$B$91,IF(U103=92%,R103*S103*T103*F!$B$92,IF(U103=93%,R103*S103*T103*F!$B$93,IF(U103=94%,R103*S103*T103*F!$B$94,IF(U103=95%,R103*S103*T103*F!$B$95,IF(U103=96%,R103*S103*T103*F!$B$96,IF(U103=97%,R103*S103*T103*F!$B$97,IF(U103=98%,R103*S103*T103*F!$B$98,IF(U103=99%,R103*S103*T103*F!$B$99,IF(U103&gt;99%,R103*S103*T103*F!$B$100)))))))))))))))))))))))))))))))))))))))))))))))))))))))))*IF(ISNUMBER(E103),E103,1)*IF(ISNUMBER(D103),D103,1)</f>
        <v>0</v>
      </c>
      <c r="AA103" s="69">
        <f t="shared" si="141"/>
        <v>0</v>
      </c>
      <c r="AB103" s="70">
        <f t="shared" si="142"/>
        <v>0</v>
      </c>
      <c r="AC103" s="23"/>
      <c r="AF103" s="127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</row>
    <row r="104" spans="1:46" ht="15.75" thickBot="1" x14ac:dyDescent="0.3">
      <c r="A104" s="326"/>
      <c r="B104" s="219" t="str">
        <f t="shared" si="135"/>
        <v/>
      </c>
      <c r="C104" s="228" t="str">
        <f t="shared" si="135"/>
        <v/>
      </c>
      <c r="D104" s="299">
        <f>ROUND(IFERROR((D98*(G98*H98+K98*L98+O98*P98+S98*T98)+D99*(G99*H99+K99*L99+O99*P99+S99*T99)+D100*(G100*H100+K100*L100+O100*P100+S100*T100)+D101*(G101*H101+K101*L101+O101*P101+S101*T101)+D102*(G102*H102+K102*L102+O102*P102+S102*T102)+D103*(G103*H103+K103*L103+O103*P103+S103*T103))/((G98*H98+K98*L98+O98*P98+S98*T98)+(G99*H99+K99*L99+O99*P99+S99*T99)+(G100*H100+K100*L100+O100*P100+S100*T100)+(G101*H101+K101*L101+O101*P101+S101*T101)+(G102*H102+K102*L102+O102*P102+S102*T102)+(G103*H103+K103*L103+O103*P103+S103*T103)),0),2)</f>
        <v>0.9</v>
      </c>
      <c r="E104" s="230" t="str">
        <f t="shared" si="135"/>
        <v/>
      </c>
      <c r="F104" s="314"/>
      <c r="G104" s="229"/>
      <c r="H104" s="229"/>
      <c r="I104" s="225"/>
      <c r="J104" s="312"/>
      <c r="K104" s="229"/>
      <c r="L104" s="229"/>
      <c r="M104" s="225"/>
      <c r="N104" s="312"/>
      <c r="O104" s="229"/>
      <c r="P104" s="229"/>
      <c r="Q104" s="225"/>
      <c r="R104" s="312"/>
      <c r="S104" s="229"/>
      <c r="T104" s="229"/>
      <c r="U104" s="225"/>
      <c r="V104" s="79">
        <f>SUM(V98:V103)</f>
        <v>11150</v>
      </c>
      <c r="W104" s="21">
        <f>IFERROR(V104/AA104,0)</f>
        <v>66.36904761904762</v>
      </c>
      <c r="X104" s="80">
        <f>ROUND(IFERROR(((I98*G98*H98+M98*K98*L98+Q98*O98*P98+U98*S98*T98)+(I99*G99*H99+M99*K99*L99+Q99*O99*P99+U99*S99*T99)+(I100*G100*H100+M100*K100*L100+Q100*O100*P100+U100*S100*T100)+(I101*G101*H101+M101*K101*L101+Q101*O101*P101+U101*S101*T101)+(I102*G102*H102+M102*K102*L102+Q102*O102*P102+U102*S102*T102)+(I103*G103*H103+M103*K103*L103+Q103*O103*P103+U103*S103*T103))/((G98*H98+K98*L98+O98*P98+S98*T98)+(G99*H99+K99*L99+O99*P99+S99*T99)+(G100*H100+K100*L100+O100*P100+S100*T100)+(G101*H101+K101*L101+O101*P101+S101*T101)+(G102*H102+K102*L102+O102*P102+S102*T102)+(G103*H103+K103*L103+O103*P103+S103*T103)),0),3)</f>
        <v>0.48299999999999998</v>
      </c>
      <c r="Y104" s="81"/>
      <c r="Z104" s="21">
        <f>SUM(Z98:Z103)</f>
        <v>6352.7000000000007</v>
      </c>
      <c r="AA104" s="82">
        <f>SUM(AA98:AA103)</f>
        <v>168</v>
      </c>
      <c r="AB104" s="83">
        <f>IF(SUM(AB98:AB103)=0,TIME(,0,),TIME(,SUM(AB98:AB103)+30,))</f>
        <v>0.11458333333333333</v>
      </c>
      <c r="AC104" s="23"/>
      <c r="AF104" s="127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</row>
    <row r="105" spans="1:46" x14ac:dyDescent="0.25">
      <c r="A105" s="318">
        <f>A106</f>
        <v>42224</v>
      </c>
      <c r="B105" s="158" t="str">
        <f t="shared" si="135"/>
        <v>Легкая</v>
      </c>
      <c r="C105" s="159" t="str">
        <f t="shared" si="135"/>
        <v>Присед</v>
      </c>
      <c r="D105" s="160">
        <f>D68</f>
        <v>1.2</v>
      </c>
      <c r="E105" s="161" t="str">
        <f t="shared" si="135"/>
        <v/>
      </c>
      <c r="F105" s="302">
        <f>IF(I105&lt;&gt;0,(IFERROR(IF($Y105&gt;50,MROUND($Y105*I105,2.5),IF($Y105&lt;15,MROUND($Y105*I105,0.1),MROUND($Y105*I105,1))),)),"")</f>
        <v>92.5</v>
      </c>
      <c r="G105" s="162">
        <v>6</v>
      </c>
      <c r="H105" s="162">
        <v>4</v>
      </c>
      <c r="I105" s="163">
        <v>0.35</v>
      </c>
      <c r="J105" s="302" t="str">
        <f>IF(M105&lt;&gt;0,(IFERROR(IF($Y105&gt;50,MROUND($Y105*M105,2.5),IF($Y105&lt;15,MROUND($Y105*M105,0.1),MROUND($Y105*M105,1))),)),"")</f>
        <v/>
      </c>
      <c r="K105" s="162"/>
      <c r="L105" s="162"/>
      <c r="M105" s="163">
        <v>0</v>
      </c>
      <c r="N105" s="302" t="str">
        <f>IF(Q105&lt;&gt;0,(IFERROR(IF($Y105&gt;50,MROUND($Y105*Q105,2.5),IF($Y105&lt;15,MROUND($Y105*Q105,0.1),MROUND($Y105*Q105,1))),)),"")</f>
        <v/>
      </c>
      <c r="O105" s="162"/>
      <c r="P105" s="162"/>
      <c r="Q105" s="163">
        <v>0</v>
      </c>
      <c r="R105" s="302" t="str">
        <f>IF(U105&lt;&gt;0,(IFERROR(IF($Y105&gt;50,MROUND($Y105*U105,2.5),IF($Y105&lt;15,MROUND($Y105*U105,0.1),MROUND($Y105*U105,1))),)),"")</f>
        <v/>
      </c>
      <c r="S105" s="162"/>
      <c r="T105" s="162"/>
      <c r="U105" s="164">
        <v>0</v>
      </c>
      <c r="V105" s="120">
        <f t="shared" si="119"/>
        <v>2220</v>
      </c>
      <c r="W105" s="48">
        <f>IFERROR((IF(ISNUMBER(F105),F105,1)*G105*H105+IF(ISNUMBER(J105),J105,1)*K105*L105+IF(ISNUMBER(N105),N105,1)*O105*P105+IF(ISNUMBER(R105),R105,1)*S105*T105)*IF(ISNUMBER(E105),E105,1)/(G105*H105+K105*L105+O105*P105+S105*T105),0)</f>
        <v>92.5</v>
      </c>
      <c r="X105" s="49">
        <f>ROUND(IFERROR((W105/(Y105*IF(ISNUMBER(E105),E105,1))),0),2)</f>
        <v>0.35</v>
      </c>
      <c r="Y105" s="202">
        <f t="shared" si="109"/>
        <v>262.60650000000004</v>
      </c>
      <c r="Z105" s="16">
        <f>(IF(I105&lt;30%,0,IF(I105&lt;35%,F105*G105*H105*F!$B$33,IF(I105&lt;40%,F105*G105*H105*F!$B$38,IF(I105&lt;45%,F105*G105*H105*F!$B$43,IF(I105&lt;50%,F105*G105*H105*F!$B$48,IF(I105=50%,F105*G105*H105*F!$B$50,IF(I105=51%,F105*G105*H105*F!$B$51,IF(I105=52%,F105*G105*H105*F!$B$52,IF(I105=53%,F105*G105*H105*F!$B$53,IF(I105=54%,F105*G105*H105*F!$B$54,IF(I105=55%,F105*G105*H105*F!$B$55,IF(I105=56%,F105*G105*H105*F!$B$56,IF(I105=57%,F105*G105*H105*F!$B$57,IF(I105=58%,F105*G105*H105*F!$B$58,IF(I105=59%,F105*G105*H105*F!$B$59,IF(I105=60%,F105*G105*H105*F!$B$60,IF(I105=61%,F105*G105*H105*F!$B$61,IF(I105=62%,F105*G105*H105*F!$B$62,IF(I105=63%,F105*G105*H105*F!$B$63,IF(I105=64%,F105*G105*H105*F!$B$64,IF(I105=65%,F105*G105*H105*F!$B$65,IF(I105=66%,F105*G105*H105*F!$B$66,IF(I105=67%,F105*G105*H105*F!$B$67,IF(I105=68%,F105*G105*H105*F!$B$68,IF(I105=69%,F105*G105*H105*F!$B$69,IF(I105=70%,F105*G105*H105*F!$B$70,IF(I105=71%,F105*G105*H105*F!$B$71,IF(I105=72%,F105*G105*H105*F!$B$72,IF(I105=73%,F105*G105*H105*F!$B$73,IF(I105=74%,F105*G105*H105*F!$B$74,IF(I105=75%,F105*G105*H105*F!$B$75,IF(I105=76%,F105*G105*H105*F!$B$76,IF(I105=77%,F105*G105*H105*F!$B$77,IF(I105=78%,F105*G105*H105*F!$B$78,IF(I105=79%,F105*G105*H105*F!$B$79,IF(I105=80%,F105*G105*H105*F!$B$80,IF(I105=81%,F105*G105*H105*F!$B$81,IF(I105=82%,F105*G105*H105*F!$B$82,IF(I105=83%,F105*G105*H105*F!$B$83,IF(I105=84%,F105*G105*H105*F!$B$84,IF(I105=85%,F105*G105*H105*F!$B$85,IF(I105=86%,F105*G105*H105*F!$B$86,IF(I105=87%,F105*G105*H105*F!$B$87,IF(I105=88%,F105*G105*H105*F!$B$88,IF(I105=89%,F105*G105*H105*F!$B$89,IF(I105=90%,F105*G105*H105*F!$B$90,IF(I105=91%,F105*G105*H105*F!$B$91,IF(I105=92%,F105*G105*H105*F!$B$92,IF(I105=93%,F105*G105*H105*F!$B$93,IF(I105=94%,F105*G105*H105*F!$B$94,IF(I105=95%,F105*G105*H105*F!$B$95,IF(I105=96%,F105*G105*H105*F!$B$96,IF(I105=97%,F105*G105*H105*F!$B$97,IF(I105=98%,F105*G105*H105*F!$B$98,IF(I105=99%,F105*G105*H105*F!$B$99,IF(I105&gt;99%,F105*G105*H105*F!$B$100,))))))))))))))))))))))))))))))))))))))))))))))))))))))))+IF(M105&lt;30%,0,IF(M105&lt;35%,J105*K105*L105*F!$B$33,IF(M105&lt;40%,J105*K105*L105*F!$B$38,IF(M105&lt;45%,J105*K105*L105*F!$B$43,IF(M105&lt;50%,J105*K105*L105*F!$B$48,IF(M105=50%,J105*K105*L105*F!$B$50,IF(M105=51%,J105*K105*L105*F!$B$51,IF(M105=52%,J105*K105*L105*F!$B$52,IF(M105=53%,J105*K105*L105*F!$B$53,IF(M105=54%,J105*K105*L105*F!$B$54,IF(M105=55%,J105*K105*L105*F!$B$55,IF(M105=56%,J105*K105*L105*F!$B$56,IF(M105=57%,J105*K105*L105*F!$B$57,IF(M105=58%,J105*K105*L105*F!$B$58,IF(M105=59%,J105*K105*L105*F!$B$59,IF(M105=60%,J105*K105*L105*F!$B$60,IF(M105=61%,J105*K105*L105*F!$B$61,IF(M105=62%,J105*K105*L105*F!$B$62,IF(M105=63%,J105*K105*L105*F!$B$63,IF(M105=64%,J105*K105*L105*F!$B$64,IF(M105=65%,J105*K105*L105*F!$B$65,IF(M105=66%,J105*K105*L105*F!$B$66,IF(M105=67%,J105*K105*L105*F!$B$67,IF(M105=68%,J105*K105*L105*F!$B$68,IF(M105=69%,J105*K105*L105*F!$B$69,IF(M105=70%,J105*K105*L105*F!$B$70,IF(M105=71%,J105*K105*L105*F!$B$71,IF(M105=72%,J105*K105*L105*F!$B$72,IF(M105=73%,J105*K105*L105*F!$B$73,IF(M105=74%,J105*K105*L105*F!$B$74,IF(M105=75%,J105*K105*L105*F!$B$75,IF(M105=76%,J105*K105*L105*F!$B$76,IF(M105=77%,J105*K105*L105*F!$B$77,IF(M105=78%,J105*K105*L105*F!$B$78,IF(M105=79%,J105*K105*L105*F!$B$79,IF(M105=80%,J105*K105*L105*F!$B$80,IF(M105=81%,J105*K105*L105*F!$B$81,IF(M105=82%,J105*K105*L105*F!$B$82,IF(M105=83%,J105*K105*L105*F!$B$83,IF(M105=84%,J105*K105*L105*F!$B$84,IF(M105=85%,J105*K105*L105*F!$B$85,IF(M105=86%,J105*K105*L105*F!$B$86,IF(M105=87%,J105*K105*L105*F!$B$87,IF(M105=88%,J105*K105*L105*F!$B$88,IF(M105=89%,J105*K105*L105*F!$B$89,IF(M105=90%,J105*K105*L105*F!$B$90,IF(M105=91%,J105*K105*L105*F!$B$91,IF(M105=92%,J105*K105*L105*F!$B$92,IF(M105=93%,J105*K105*L105*F!$B$93,IF(M105=94%,J105*K105*L105*F!$B$94,IF(M105=95%,J105*K105*L105*F!$B$95,IF(M105=96%,J105*K105*L105*F!$B$96,IF(M105=97%,J105*K105*L105*F!$B$97,IF(M105=98%,J105*K105*L105*F!$B$98,IF(M105=99%,J105*K105*L105*F!$B$99,IF(M105&gt;99%,J105*K105*L105*F!$B$100,))))))))))))))))))))))))))))))))))))))))))))))))))))))))+IF(Q105&lt;30%,0,IF(Q105&lt;35%,N105*O105*P105*F!$B$33,IF(Q105&lt;40%,N105*O105*P105*F!$B$38,IF(Q105&lt;45%,N105*O105*P105*F!$B$43,IF(Q105&lt;50%,N105*O105*P105*F!$B$48,IF(Q105=50%,N105*O105*P105*F!$B$50,IF(Q105=51%,N105*O105*P105*F!$B$51,IF(Q105=52%,N105*O105*P105*F!$B$52,IF(Q105=53%,N105*O105*P105*F!$B$53,IF(Q105=54%,N105*O105*P105*F!$B$54,IF(Q105=55%,N105*O105*P105*F!$B$55,IF(Q105=56%,N105*O105*P105*F!$B$56,IF(Q105=57%,N105*O105*P105*F!$B$57,IF(Q105=58%,N105*O105*P105*F!$B$58,IF(Q105=59%,N105*O105*P105*F!$B$59,IF(Q105=60%,N105*O105*P105*F!$B$60,IF(Q105=61%,N105*O105*P105*F!$B$61,IF(Q105=62%,N105*O105*P105*F!$B$62,IF(Q105=63%,N105*O105*P105*F!$B$63,IF(Q105=64%,N105*O105*P105*F!$B$64,IF(Q105=65%,N105*O105*P105*F!$B$65,IF(Q105=66%,N105*O105*P105*F!$B$66,IF(Q105=67%,N105*O105*P105*F!$B$67,IF(Q105=68%,N105*O105*P105*F!$B$68,IF(Q105=69%,N105*O105*P105*F!$B$69,IF(Q105=70%,N105*O105*P105*F!$B$70,IF(Q105=71%,N105*O105*P105*F!$B$71,IF(Q105=72%,N105*O105*P105*F!$B$72,IF(Q105=73%,N105*O105*P105*F!$B$73,IF(Q105=74%,N105*O105*P105*F!$B$74,IF(Q105=75%,N105*O105*P105*F!$B$75,IF(Q105=76%,N105*O105*P105*F!$B$76,IF(Q105=77%,N105*O105*P105*F!$B$77,IF(Q105=78%,N105*O105*P105*F!$B$78,IF(Q105=79%,N105*O105*P105*F!$B$79,IF(Q105=80%,N105*O105*P105*F!$B$80,IF(Q105=81%,N105*O105*P105*F!$B$81,IF(Q105=82%,N105*O105*P105*F!$B$82,IF(Q105=83%,N105*O105*P105*F!$B$83,IF(Q105=84%,N105*O105*P105*F!$B$84,IF(Q105=85%,N105*O105*P105*F!$B$85,IF(Q105=86%,N105*O105*P105*F!$B$86,IF(Q105=87%,N105*O105*P105*F!$B$87,IF(Q105=88%,N105*O105*P105*F!$B$88,IF(Q105=89%,N105*O105*P105*F!$B$89,IF(Q105=90%,N105*O105*P105*F!$B$90,IF(Q105=91%,N105*O105*P105*F!$B$91,IF(Q105=92%,N105*O105*P105*F!$B$92,IF(Q105=93%,N105*O105*P105*F!$B$93,IF(Q105=94%,N105*O105*P105*F!$B$94,IF(Q105=95%,N105*O105*P105*F!$B$95,IF(Q105=96%,N105*O105*P105*F!$B$96,IF(Q105=97%,N105*O105*P105*F!$B$97,IF(Q105=98%,N105*O105*P105*F!$B$98,IF(Q105=99%,N105*O105*P105*F!$B$99,IF(Q105&gt;99%,N105*O105*P105*F!$B$100,))))))))))))))))))))))))))))))))))))))))))))))))))))))))+IF(U105&lt;30%,0,IF(U105&lt;35%,R105*S105*T105*F!$B$33,IF(U105&lt;40%,R105*S105*T105*F!$B$38,IF(U105&lt;45%,R105*S105*T105*F!$B$43,IF(U105&lt;50%,R105*S105*T105*F!$B$48,IF(U105=50%,R105*S105*T105*F!$B$50,IF(U105=51%,R105*S105*T105*F!$B$51,IF(U105=52%,R105*S105*T105*F!$B$52,IF(U105=53%,R105*S105*T105*F!$B$53,IF(U105=54%,R105*S105*T105*F!$B$54,IF(U105=55%,R105*S105*T105*F!$B$55,IF(U105=56%,R105*S105*T105*F!$B$56,IF(U105=57%,R105*S105*T105*F!$B$57,IF(U105=58%,R105*S105*T105*F!$B$58,IF(U105=59%,R105*S105*T105*F!$B$59,IF(U105=60%,R105*S105*T105*F!$B$60,IF(U105=61%,R105*S105*T105*F!$B$61,IF(U105=62%,R105*S105*T105*F!$B$62,IF(U105=63%,R105*S105*T105*F!$B$63,IF(U105=64%,R105*S105*T105*F!$B$64,IF(U105=65%,R105*S105*T105*F!$B$65,IF(U105=66%,R105*S105*T105*F!$B$66,IF(U105=67%,R105*S105*T105*F!$B$67,IF(U105=68%,R105*S105*T105*F!$B$68,IF(U105=69%,R105*S105*T105*F!$B$69,IF(U105=70%,R105*S105*T105*F!$B$70,IF(U105=71%,R105*S105*T105*F!$B$71,IF(U105=72%,R105*S105*T105*F!$B$72,IF(U105=73%,R105*S105*T105*F!$B$73,IF(U105=74%,R105*S105*T105*F!$B$74,IF(U105=75%,R105*S105*T105*F!$B$75,IF(U105=76%,R105*S105*T105*F!$B$76,IF(U105=77%,R105*S105*T105*F!$B$77,IF(U105=78%,R105*S105*T105*F!$B$78,IF(U105=79%,R105*S105*T105*F!$B$79,IF(U105=80%,R105*S105*T105*F!$B$80,IF(U105=81%,R105*S105*T105*F!$B$81,IF(U105=82%,R105*S105*T105*F!$B$82,IF(U105=83%,R105*S105*T105*F!$B$83,IF(U105=84%,R105*S105*T105*F!$B$84,IF(U105=85%,R105*S105*T105*F!$B$85,IF(U105=86%,R105*S105*T105*F!$B$86,IF(U105=87%,R105*S105*T105*F!$B$87,IF(U105=88%,R105*S105*T105*F!$B$88,IF(U105=89%,R105*S105*T105*F!$B$89,IF(U105=90%,R105*S105*T105*F!$B$90,IF(U105=91%,R105*S105*T105*F!$B$91,IF(U105=92%,R105*S105*T105*F!$B$92,IF(U105=93%,R105*S105*T105*F!$B$93,IF(U105=94%,R105*S105*T105*F!$B$94,IF(U105=95%,R105*S105*T105*F!$B$95,IF(U105=96%,R105*S105*T105*F!$B$96,IF(U105=97%,R105*S105*T105*F!$B$97,IF(U105=98%,R105*S105*T105*F!$B$98,IF(U105=99%,R105*S105*T105*F!$B$99,IF(U105&gt;99%,R105*S105*T105*F!$B$100)))))))))))))))))))))))))))))))))))))))))))))))))))))))))*IF(ISNUMBER(E105),E105,1)*IF(ISNUMBER(D105),D105,1)</f>
        <v>745.92</v>
      </c>
      <c r="AA105" s="50">
        <f t="shared" ref="AA105:AA110" si="151">G105*H105+K105*L105+O105*P105+S105*T105</f>
        <v>24</v>
      </c>
      <c r="AB105" s="51">
        <f t="shared" ref="AB105:AB110" si="152">(H105*(IF(I105&lt;45%,0.5,IF(I105&lt;55%,0.8,IF(I105&lt;65%,0.9,IF(I105&lt;75%,1,IF(I105&lt;85%,1.1,1.2))))))+L105*(IF(M105&lt;45%,0.5,IF(M105&lt;55%,0.8,IF(M105&lt;65%,0.9,IF(M105&lt;75%,1,IF(M105&lt;85%,1.1,1.2))))))+P105*(IF(Q105&lt;45%,0.5,IF(Q105&lt;55%,0.8,IF(Q105&lt;65%,0.9,IF(Q105&lt;75%,1,IF(Q105&lt;85%,1.1,1.2))))))+T105*(IF(U105&lt;45%,0.5,IF(U105&lt;55%,0.8,IF(U105&lt;65%,0.9,IF(U105&lt;75%,1,IF(U105&lt;85%,1.1,1.2)))))))*IF(D105&gt;=0.8,6,IF(D105&lt;=0.4,1.5,3))</f>
        <v>12</v>
      </c>
      <c r="AC105" s="23"/>
      <c r="AF105" s="127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</row>
    <row r="106" spans="1:46" ht="15" customHeight="1" x14ac:dyDescent="0.25">
      <c r="A106" s="325">
        <f>A99+1</f>
        <v>42224</v>
      </c>
      <c r="B106" s="165" t="str">
        <f t="shared" si="135"/>
        <v>Легкая</v>
      </c>
      <c r="C106" s="166" t="str">
        <f t="shared" si="135"/>
        <v>Уступающая тяга</v>
      </c>
      <c r="D106" s="167">
        <f t="shared" ref="D106:D110" si="153">D69</f>
        <v>1.3</v>
      </c>
      <c r="E106" s="168" t="str">
        <f t="shared" si="135"/>
        <v/>
      </c>
      <c r="F106" s="303">
        <f>IF(I106&lt;&gt;0,(IFERROR(IF($Y106&gt;50,MROUND($Y106*I106,2.5),IF($Y106&lt;15,MROUND($Y106*I106,0.1),MROUND($Y106*I106,1))),)),"")</f>
        <v>82.5</v>
      </c>
      <c r="G106" s="170">
        <v>3</v>
      </c>
      <c r="H106" s="170">
        <v>6</v>
      </c>
      <c r="I106" s="171">
        <v>0.34</v>
      </c>
      <c r="J106" s="303" t="str">
        <f>IF(M106&lt;&gt;0,(IFERROR(IF($Y106&gt;50,MROUND($Y106*M106,2.5),IF($Y106&lt;15,MROUND($Y106*M106,0.1),MROUND($Y106*M106,1))),)),"")</f>
        <v/>
      </c>
      <c r="K106" s="170"/>
      <c r="L106" s="170"/>
      <c r="M106" s="171">
        <v>0</v>
      </c>
      <c r="N106" s="303" t="str">
        <f>IF(Q106&lt;&gt;0,(IFERROR(IF($Y106&gt;50,MROUND($Y106*Q106,2.5),IF($Y106&lt;15,MROUND($Y106*Q106,0.1),MROUND($Y106*Q106,1))),)),"")</f>
        <v/>
      </c>
      <c r="O106" s="170"/>
      <c r="P106" s="170"/>
      <c r="Q106" s="171">
        <v>0</v>
      </c>
      <c r="R106" s="303" t="str">
        <f>IF(U106&lt;&gt;0,(IFERROR(IF($Y106&gt;50,MROUND($Y106*U106,2.5),IF($Y106&lt;15,MROUND($Y106*U106,0.1),MROUND($Y106*U106,1))),)),"")</f>
        <v/>
      </c>
      <c r="S106" s="170"/>
      <c r="T106" s="170"/>
      <c r="U106" s="172">
        <v>0</v>
      </c>
      <c r="V106" s="121">
        <f t="shared" si="119"/>
        <v>1485</v>
      </c>
      <c r="W106" s="60">
        <f t="shared" ref="W106:W110" si="154">IFERROR((IF(ISNUMBER(F106),F106,1)*G106*H106+IF(ISNUMBER(J106),J106,1)*K106*L106+IF(ISNUMBER(N106),N106,1)*O106*P106+IF(ISNUMBER(R106),R106,1)*S106*T106)*IF(ISNUMBER(E106),E106,1)/(G106*H106+K106*L106+O106*P106+S106*T106),0)</f>
        <v>82.5</v>
      </c>
      <c r="X106" s="61">
        <f t="shared" ref="X106:X107" si="155">ROUND(IFERROR((W106/(Y106*IF(ISNUMBER(E106),E106,1))),0),2)</f>
        <v>0.34</v>
      </c>
      <c r="Y106" s="203">
        <f t="shared" si="109"/>
        <v>242.40599999999998</v>
      </c>
      <c r="Z106" s="17">
        <f>(IF(I106&lt;30%,0,IF(I106&lt;35%,F106*G106*H106*F!$B$33,IF(I106&lt;40%,F106*G106*H106*F!$B$38,IF(I106&lt;45%,F106*G106*H106*F!$B$43,IF(I106&lt;50%,F106*G106*H106*F!$B$48,IF(I106=50%,F106*G106*H106*F!$B$50,IF(I106=51%,F106*G106*H106*F!$B$51,IF(I106=52%,F106*G106*H106*F!$B$52,IF(I106=53%,F106*G106*H106*F!$B$53,IF(I106=54%,F106*G106*H106*F!$B$54,IF(I106=55%,F106*G106*H106*F!$B$55,IF(I106=56%,F106*G106*H106*F!$B$56,IF(I106=57%,F106*G106*H106*F!$B$57,IF(I106=58%,F106*G106*H106*F!$B$58,IF(I106=59%,F106*G106*H106*F!$B$59,IF(I106=60%,F106*G106*H106*F!$B$60,IF(I106=61%,F106*G106*H106*F!$B$61,IF(I106=62%,F106*G106*H106*F!$B$62,IF(I106=63%,F106*G106*H106*F!$B$63,IF(I106=64%,F106*G106*H106*F!$B$64,IF(I106=65%,F106*G106*H106*F!$B$65,IF(I106=66%,F106*G106*H106*F!$B$66,IF(I106=67%,F106*G106*H106*F!$B$67,IF(I106=68%,F106*G106*H106*F!$B$68,IF(I106=69%,F106*G106*H106*F!$B$69,IF(I106=70%,F106*G106*H106*F!$B$70,IF(I106=71%,F106*G106*H106*F!$B$71,IF(I106=72%,F106*G106*H106*F!$B$72,IF(I106=73%,F106*G106*H106*F!$B$73,IF(I106=74%,F106*G106*H106*F!$B$74,IF(I106=75%,F106*G106*H106*F!$B$75,IF(I106=76%,F106*G106*H106*F!$B$76,IF(I106=77%,F106*G106*H106*F!$B$77,IF(I106=78%,F106*G106*H106*F!$B$78,IF(I106=79%,F106*G106*H106*F!$B$79,IF(I106=80%,F106*G106*H106*F!$B$80,IF(I106=81%,F106*G106*H106*F!$B$81,IF(I106=82%,F106*G106*H106*F!$B$82,IF(I106=83%,F106*G106*H106*F!$B$83,IF(I106=84%,F106*G106*H106*F!$B$84,IF(I106=85%,F106*G106*H106*F!$B$85,IF(I106=86%,F106*G106*H106*F!$B$86,IF(I106=87%,F106*G106*H106*F!$B$87,IF(I106=88%,F106*G106*H106*F!$B$88,IF(I106=89%,F106*G106*H106*F!$B$89,IF(I106=90%,F106*G106*H106*F!$B$90,IF(I106=91%,F106*G106*H106*F!$B$91,IF(I106=92%,F106*G106*H106*F!$B$92,IF(I106=93%,F106*G106*H106*F!$B$93,IF(I106=94%,F106*G106*H106*F!$B$94,IF(I106=95%,F106*G106*H106*F!$B$95,IF(I106=96%,F106*G106*H106*F!$B$96,IF(I106=97%,F106*G106*H106*F!$B$97,IF(I106=98%,F106*G106*H106*F!$B$98,IF(I106=99%,F106*G106*H106*F!$B$99,IF(I106&gt;99%,F106*G106*H106*F!$B$100,))))))))))))))))))))))))))))))))))))))))))))))))))))))))+IF(M106&lt;30%,0,IF(M106&lt;35%,J106*K106*L106*F!$B$33,IF(M106&lt;40%,J106*K106*L106*F!$B$38,IF(M106&lt;45%,J106*K106*L106*F!$B$43,IF(M106&lt;50%,J106*K106*L106*F!$B$48,IF(M106=50%,J106*K106*L106*F!$B$50,IF(M106=51%,J106*K106*L106*F!$B$51,IF(M106=52%,J106*K106*L106*F!$B$52,IF(M106=53%,J106*K106*L106*F!$B$53,IF(M106=54%,J106*K106*L106*F!$B$54,IF(M106=55%,J106*K106*L106*F!$B$55,IF(M106=56%,J106*K106*L106*F!$B$56,IF(M106=57%,J106*K106*L106*F!$B$57,IF(M106=58%,J106*K106*L106*F!$B$58,IF(M106=59%,J106*K106*L106*F!$B$59,IF(M106=60%,J106*K106*L106*F!$B$60,IF(M106=61%,J106*K106*L106*F!$B$61,IF(M106=62%,J106*K106*L106*F!$B$62,IF(M106=63%,J106*K106*L106*F!$B$63,IF(M106=64%,J106*K106*L106*F!$B$64,IF(M106=65%,J106*K106*L106*F!$B$65,IF(M106=66%,J106*K106*L106*F!$B$66,IF(M106=67%,J106*K106*L106*F!$B$67,IF(M106=68%,J106*K106*L106*F!$B$68,IF(M106=69%,J106*K106*L106*F!$B$69,IF(M106=70%,J106*K106*L106*F!$B$70,IF(M106=71%,J106*K106*L106*F!$B$71,IF(M106=72%,J106*K106*L106*F!$B$72,IF(M106=73%,J106*K106*L106*F!$B$73,IF(M106=74%,J106*K106*L106*F!$B$74,IF(M106=75%,J106*K106*L106*F!$B$75,IF(M106=76%,J106*K106*L106*F!$B$76,IF(M106=77%,J106*K106*L106*F!$B$77,IF(M106=78%,J106*K106*L106*F!$B$78,IF(M106=79%,J106*K106*L106*F!$B$79,IF(M106=80%,J106*K106*L106*F!$B$80,IF(M106=81%,J106*K106*L106*F!$B$81,IF(M106=82%,J106*K106*L106*F!$B$82,IF(M106=83%,J106*K106*L106*F!$B$83,IF(M106=84%,J106*K106*L106*F!$B$84,IF(M106=85%,J106*K106*L106*F!$B$85,IF(M106=86%,J106*K106*L106*F!$B$86,IF(M106=87%,J106*K106*L106*F!$B$87,IF(M106=88%,J106*K106*L106*F!$B$88,IF(M106=89%,J106*K106*L106*F!$B$89,IF(M106=90%,J106*K106*L106*F!$B$90,IF(M106=91%,J106*K106*L106*F!$B$91,IF(M106=92%,J106*K106*L106*F!$B$92,IF(M106=93%,J106*K106*L106*F!$B$93,IF(M106=94%,J106*K106*L106*F!$B$94,IF(M106=95%,J106*K106*L106*F!$B$95,IF(M106=96%,J106*K106*L106*F!$B$96,IF(M106=97%,J106*K106*L106*F!$B$97,IF(M106=98%,J106*K106*L106*F!$B$98,IF(M106=99%,J106*K106*L106*F!$B$99,IF(M106&gt;99%,J106*K106*L106*F!$B$100,))))))))))))))))))))))))))))))))))))))))))))))))))))))))+IF(Q106&lt;30%,0,IF(Q106&lt;35%,N106*O106*P106*F!$B$33,IF(Q106&lt;40%,N106*O106*P106*F!$B$38,IF(Q106&lt;45%,N106*O106*P106*F!$B$43,IF(Q106&lt;50%,N106*O106*P106*F!$B$48,IF(Q106=50%,N106*O106*P106*F!$B$50,IF(Q106=51%,N106*O106*P106*F!$B$51,IF(Q106=52%,N106*O106*P106*F!$B$52,IF(Q106=53%,N106*O106*P106*F!$B$53,IF(Q106=54%,N106*O106*P106*F!$B$54,IF(Q106=55%,N106*O106*P106*F!$B$55,IF(Q106=56%,N106*O106*P106*F!$B$56,IF(Q106=57%,N106*O106*P106*F!$B$57,IF(Q106=58%,N106*O106*P106*F!$B$58,IF(Q106=59%,N106*O106*P106*F!$B$59,IF(Q106=60%,N106*O106*P106*F!$B$60,IF(Q106=61%,N106*O106*P106*F!$B$61,IF(Q106=62%,N106*O106*P106*F!$B$62,IF(Q106=63%,N106*O106*P106*F!$B$63,IF(Q106=64%,N106*O106*P106*F!$B$64,IF(Q106=65%,N106*O106*P106*F!$B$65,IF(Q106=66%,N106*O106*P106*F!$B$66,IF(Q106=67%,N106*O106*P106*F!$B$67,IF(Q106=68%,N106*O106*P106*F!$B$68,IF(Q106=69%,N106*O106*P106*F!$B$69,IF(Q106=70%,N106*O106*P106*F!$B$70,IF(Q106=71%,N106*O106*P106*F!$B$71,IF(Q106=72%,N106*O106*P106*F!$B$72,IF(Q106=73%,N106*O106*P106*F!$B$73,IF(Q106=74%,N106*O106*P106*F!$B$74,IF(Q106=75%,N106*O106*P106*F!$B$75,IF(Q106=76%,N106*O106*P106*F!$B$76,IF(Q106=77%,N106*O106*P106*F!$B$77,IF(Q106=78%,N106*O106*P106*F!$B$78,IF(Q106=79%,N106*O106*P106*F!$B$79,IF(Q106=80%,N106*O106*P106*F!$B$80,IF(Q106=81%,N106*O106*P106*F!$B$81,IF(Q106=82%,N106*O106*P106*F!$B$82,IF(Q106=83%,N106*O106*P106*F!$B$83,IF(Q106=84%,N106*O106*P106*F!$B$84,IF(Q106=85%,N106*O106*P106*F!$B$85,IF(Q106=86%,N106*O106*P106*F!$B$86,IF(Q106=87%,N106*O106*P106*F!$B$87,IF(Q106=88%,N106*O106*P106*F!$B$88,IF(Q106=89%,N106*O106*P106*F!$B$89,IF(Q106=90%,N106*O106*P106*F!$B$90,IF(Q106=91%,N106*O106*P106*F!$B$91,IF(Q106=92%,N106*O106*P106*F!$B$92,IF(Q106=93%,N106*O106*P106*F!$B$93,IF(Q106=94%,N106*O106*P106*F!$B$94,IF(Q106=95%,N106*O106*P106*F!$B$95,IF(Q106=96%,N106*O106*P106*F!$B$96,IF(Q106=97%,N106*O106*P106*F!$B$97,IF(Q106=98%,N106*O106*P106*F!$B$98,IF(Q106=99%,N106*O106*P106*F!$B$99,IF(Q106&gt;99%,N106*O106*P106*F!$B$100,))))))))))))))))))))))))))))))))))))))))))))))))))))))))+IF(U106&lt;30%,0,IF(U106&lt;35%,R106*S106*T106*F!$B$33,IF(U106&lt;40%,R106*S106*T106*F!$B$38,IF(U106&lt;45%,R106*S106*T106*F!$B$43,IF(U106&lt;50%,R106*S106*T106*F!$B$48,IF(U106=50%,R106*S106*T106*F!$B$50,IF(U106=51%,R106*S106*T106*F!$B$51,IF(U106=52%,R106*S106*T106*F!$B$52,IF(U106=53%,R106*S106*T106*F!$B$53,IF(U106=54%,R106*S106*T106*F!$B$54,IF(U106=55%,R106*S106*T106*F!$B$55,IF(U106=56%,R106*S106*T106*F!$B$56,IF(U106=57%,R106*S106*T106*F!$B$57,IF(U106=58%,R106*S106*T106*F!$B$58,IF(U106=59%,R106*S106*T106*F!$B$59,IF(U106=60%,R106*S106*T106*F!$B$60,IF(U106=61%,R106*S106*T106*F!$B$61,IF(U106=62%,R106*S106*T106*F!$B$62,IF(U106=63%,R106*S106*T106*F!$B$63,IF(U106=64%,R106*S106*T106*F!$B$64,IF(U106=65%,R106*S106*T106*F!$B$65,IF(U106=66%,R106*S106*T106*F!$B$66,IF(U106=67%,R106*S106*T106*F!$B$67,IF(U106=68%,R106*S106*T106*F!$B$68,IF(U106=69%,R106*S106*T106*F!$B$69,IF(U106=70%,R106*S106*T106*F!$B$70,IF(U106=71%,R106*S106*T106*F!$B$71,IF(U106=72%,R106*S106*T106*F!$B$72,IF(U106=73%,R106*S106*T106*F!$B$73,IF(U106=74%,R106*S106*T106*F!$B$74,IF(U106=75%,R106*S106*T106*F!$B$75,IF(U106=76%,R106*S106*T106*F!$B$76,IF(U106=77%,R106*S106*T106*F!$B$77,IF(U106=78%,R106*S106*T106*F!$B$78,IF(U106=79%,R106*S106*T106*F!$B$79,IF(U106=80%,R106*S106*T106*F!$B$80,IF(U106=81%,R106*S106*T106*F!$B$81,IF(U106=82%,R106*S106*T106*F!$B$82,IF(U106=83%,R106*S106*T106*F!$B$83,IF(U106=84%,R106*S106*T106*F!$B$84,IF(U106=85%,R106*S106*T106*F!$B$85,IF(U106=86%,R106*S106*T106*F!$B$86,IF(U106=87%,R106*S106*T106*F!$B$87,IF(U106=88%,R106*S106*T106*F!$B$88,IF(U106=89%,R106*S106*T106*F!$B$89,IF(U106=90%,R106*S106*T106*F!$B$90,IF(U106=91%,R106*S106*T106*F!$B$91,IF(U106=92%,R106*S106*T106*F!$B$92,IF(U106=93%,R106*S106*T106*F!$B$93,IF(U106=94%,R106*S106*T106*F!$B$94,IF(U106=95%,R106*S106*T106*F!$B$95,IF(U106=96%,R106*S106*T106*F!$B$96,IF(U106=97%,R106*S106*T106*F!$B$97,IF(U106=98%,R106*S106*T106*F!$B$98,IF(U106=99%,R106*S106*T106*F!$B$99,IF(U106&gt;99%,R106*S106*T106*F!$B$100)))))))))))))))))))))))))))))))))))))))))))))))))))))))))*IF(ISNUMBER(E106),E106,1)*IF(ISNUMBER(D106),D106,1)</f>
        <v>347.49</v>
      </c>
      <c r="AA106" s="62">
        <f t="shared" si="151"/>
        <v>18</v>
      </c>
      <c r="AB106" s="63">
        <f t="shared" si="152"/>
        <v>18</v>
      </c>
      <c r="AC106" s="23"/>
      <c r="AF106" s="127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</row>
    <row r="107" spans="1:46" x14ac:dyDescent="0.25">
      <c r="A107" s="325"/>
      <c r="B107" s="165" t="str">
        <f t="shared" si="135"/>
        <v>Средняя</v>
      </c>
      <c r="C107" s="166" t="str">
        <f t="shared" si="135"/>
        <v>Присед на груди</v>
      </c>
      <c r="D107" s="167">
        <f t="shared" si="153"/>
        <v>1.2</v>
      </c>
      <c r="E107" s="168" t="str">
        <f t="shared" si="135"/>
        <v/>
      </c>
      <c r="F107" s="304">
        <f>IF(I107&lt;&gt;0,(IFERROR(IF($Y107&gt;50,MROUND($Y107*I107,2.5),IF($Y107&lt;15,MROUND($Y107*I107,0.1),MROUND($Y107*I107,1))),)),"")</f>
        <v>105</v>
      </c>
      <c r="G107" s="173">
        <v>6</v>
      </c>
      <c r="H107" s="173">
        <v>1</v>
      </c>
      <c r="I107" s="174">
        <v>0.5</v>
      </c>
      <c r="J107" s="304">
        <f>IF(M107&lt;&gt;0,(IFERROR(IF($Y107&gt;50,MROUND($Y107*M107,2.5),IF($Y107&lt;15,MROUND($Y107*M107,0.1),MROUND($Y107*M107,1))),)),"")</f>
        <v>122.5</v>
      </c>
      <c r="K107" s="173">
        <v>4</v>
      </c>
      <c r="L107" s="173">
        <v>2</v>
      </c>
      <c r="M107" s="174">
        <v>0.57999999999999996</v>
      </c>
      <c r="N107" s="304">
        <f>IF(Q107&lt;&gt;0,(IFERROR(IF($Y107&gt;50,MROUND($Y107*Q107,2.5),IF($Y107&lt;15,MROUND($Y107*Q107,0.1),MROUND($Y107*Q107,1))),)),"")</f>
        <v>130</v>
      </c>
      <c r="O107" s="173">
        <v>3</v>
      </c>
      <c r="P107" s="173">
        <v>2</v>
      </c>
      <c r="Q107" s="174">
        <v>0.62</v>
      </c>
      <c r="R107" s="304" t="str">
        <f>IF(U107&lt;&gt;0,(IFERROR(IF($Y107&gt;50,MROUND($Y107*U107,2.5),IF($Y107&lt;15,MROUND($Y107*U107,0.1),MROUND($Y107*U107,1))),)),"")</f>
        <v/>
      </c>
      <c r="S107" s="173"/>
      <c r="T107" s="173"/>
      <c r="U107" s="175">
        <v>0</v>
      </c>
      <c r="V107" s="98">
        <f t="shared" si="119"/>
        <v>2390</v>
      </c>
      <c r="W107" s="67">
        <f t="shared" si="154"/>
        <v>119.5</v>
      </c>
      <c r="X107" s="68">
        <f t="shared" si="155"/>
        <v>0.56999999999999995</v>
      </c>
      <c r="Y107" s="203">
        <f t="shared" si="109"/>
        <v>210.08519999999999</v>
      </c>
      <c r="Z107" s="18">
        <f>(IF(I107&lt;30%,0,IF(I107&lt;35%,F107*G107*H107*F!$B$33,IF(I107&lt;40%,F107*G107*H107*F!$B$38,IF(I107&lt;45%,F107*G107*H107*F!$B$43,IF(I107&lt;50%,F107*G107*H107*F!$B$48,IF(I107=50%,F107*G107*H107*F!$B$50,IF(I107=51%,F107*G107*H107*F!$B$51,IF(I107=52%,F107*G107*H107*F!$B$52,IF(I107=53%,F107*G107*H107*F!$B$53,IF(I107=54%,F107*G107*H107*F!$B$54,IF(I107=55%,F107*G107*H107*F!$B$55,IF(I107=56%,F107*G107*H107*F!$B$56,IF(I107=57%,F107*G107*H107*F!$B$57,IF(I107=58%,F107*G107*H107*F!$B$58,IF(I107=59%,F107*G107*H107*F!$B$59,IF(I107=60%,F107*G107*H107*F!$B$60,IF(I107=61%,F107*G107*H107*F!$B$61,IF(I107=62%,F107*G107*H107*F!$B$62,IF(I107=63%,F107*G107*H107*F!$B$63,IF(I107=64%,F107*G107*H107*F!$B$64,IF(I107=65%,F107*G107*H107*F!$B$65,IF(I107=66%,F107*G107*H107*F!$B$66,IF(I107=67%,F107*G107*H107*F!$B$67,IF(I107=68%,F107*G107*H107*F!$B$68,IF(I107=69%,F107*G107*H107*F!$B$69,IF(I107=70%,F107*G107*H107*F!$B$70,IF(I107=71%,F107*G107*H107*F!$B$71,IF(I107=72%,F107*G107*H107*F!$B$72,IF(I107=73%,F107*G107*H107*F!$B$73,IF(I107=74%,F107*G107*H107*F!$B$74,IF(I107=75%,F107*G107*H107*F!$B$75,IF(I107=76%,F107*G107*H107*F!$B$76,IF(I107=77%,F107*G107*H107*F!$B$77,IF(I107=78%,F107*G107*H107*F!$B$78,IF(I107=79%,F107*G107*H107*F!$B$79,IF(I107=80%,F107*G107*H107*F!$B$80,IF(I107=81%,F107*G107*H107*F!$B$81,IF(I107=82%,F107*G107*H107*F!$B$82,IF(I107=83%,F107*G107*H107*F!$B$83,IF(I107=84%,F107*G107*H107*F!$B$84,IF(I107=85%,F107*G107*H107*F!$B$85,IF(I107=86%,F107*G107*H107*F!$B$86,IF(I107=87%,F107*G107*H107*F!$B$87,IF(I107=88%,F107*G107*H107*F!$B$88,IF(I107=89%,F107*G107*H107*F!$B$89,IF(I107=90%,F107*G107*H107*F!$B$90,IF(I107=91%,F107*G107*H107*F!$B$91,IF(I107=92%,F107*G107*H107*F!$B$92,IF(I107=93%,F107*G107*H107*F!$B$93,IF(I107=94%,F107*G107*H107*F!$B$94,IF(I107=95%,F107*G107*H107*F!$B$95,IF(I107=96%,F107*G107*H107*F!$B$96,IF(I107=97%,F107*G107*H107*F!$B$97,IF(I107=98%,F107*G107*H107*F!$B$98,IF(I107=99%,F107*G107*H107*F!$B$99,IF(I107&gt;99%,F107*G107*H107*F!$B$100,))))))))))))))))))))))))))))))))))))))))))))))))))))))))+IF(M107&lt;30%,0,IF(M107&lt;35%,J107*K107*L107*F!$B$33,IF(M107&lt;40%,J107*K107*L107*F!$B$38,IF(M107&lt;45%,J107*K107*L107*F!$B$43,IF(M107&lt;50%,J107*K107*L107*F!$B$48,IF(M107=50%,J107*K107*L107*F!$B$50,IF(M107=51%,J107*K107*L107*F!$B$51,IF(M107=52%,J107*K107*L107*F!$B$52,IF(M107=53%,J107*K107*L107*F!$B$53,IF(M107=54%,J107*K107*L107*F!$B$54,IF(M107=55%,J107*K107*L107*F!$B$55,IF(M107=56%,J107*K107*L107*F!$B$56,IF(M107=57%,J107*K107*L107*F!$B$57,IF(M107=58%,J107*K107*L107*F!$B$58,IF(M107=59%,J107*K107*L107*F!$B$59,IF(M107=60%,J107*K107*L107*F!$B$60,IF(M107=61%,J107*K107*L107*F!$B$61,IF(M107=62%,J107*K107*L107*F!$B$62,IF(M107=63%,J107*K107*L107*F!$B$63,IF(M107=64%,J107*K107*L107*F!$B$64,IF(M107=65%,J107*K107*L107*F!$B$65,IF(M107=66%,J107*K107*L107*F!$B$66,IF(M107=67%,J107*K107*L107*F!$B$67,IF(M107=68%,J107*K107*L107*F!$B$68,IF(M107=69%,J107*K107*L107*F!$B$69,IF(M107=70%,J107*K107*L107*F!$B$70,IF(M107=71%,J107*K107*L107*F!$B$71,IF(M107=72%,J107*K107*L107*F!$B$72,IF(M107=73%,J107*K107*L107*F!$B$73,IF(M107=74%,J107*K107*L107*F!$B$74,IF(M107=75%,J107*K107*L107*F!$B$75,IF(M107=76%,J107*K107*L107*F!$B$76,IF(M107=77%,J107*K107*L107*F!$B$77,IF(M107=78%,J107*K107*L107*F!$B$78,IF(M107=79%,J107*K107*L107*F!$B$79,IF(M107=80%,J107*K107*L107*F!$B$80,IF(M107=81%,J107*K107*L107*F!$B$81,IF(M107=82%,J107*K107*L107*F!$B$82,IF(M107=83%,J107*K107*L107*F!$B$83,IF(M107=84%,J107*K107*L107*F!$B$84,IF(M107=85%,J107*K107*L107*F!$B$85,IF(M107=86%,J107*K107*L107*F!$B$86,IF(M107=87%,J107*K107*L107*F!$B$87,IF(M107=88%,J107*K107*L107*F!$B$88,IF(M107=89%,J107*K107*L107*F!$B$89,IF(M107=90%,J107*K107*L107*F!$B$90,IF(M107=91%,J107*K107*L107*F!$B$91,IF(M107=92%,J107*K107*L107*F!$B$92,IF(M107=93%,J107*K107*L107*F!$B$93,IF(M107=94%,J107*K107*L107*F!$B$94,IF(M107=95%,J107*K107*L107*F!$B$95,IF(M107=96%,J107*K107*L107*F!$B$96,IF(M107=97%,J107*K107*L107*F!$B$97,IF(M107=98%,J107*K107*L107*F!$B$98,IF(M107=99%,J107*K107*L107*F!$B$99,IF(M107&gt;99%,J107*K107*L107*F!$B$100,))))))))))))))))))))))))))))))))))))))))))))))))))))))))+IF(Q107&lt;30%,0,IF(Q107&lt;35%,N107*O107*P107*F!$B$33,IF(Q107&lt;40%,N107*O107*P107*F!$B$38,IF(Q107&lt;45%,N107*O107*P107*F!$B$43,IF(Q107&lt;50%,N107*O107*P107*F!$B$48,IF(Q107=50%,N107*O107*P107*F!$B$50,IF(Q107=51%,N107*O107*P107*F!$B$51,IF(Q107=52%,N107*O107*P107*F!$B$52,IF(Q107=53%,N107*O107*P107*F!$B$53,IF(Q107=54%,N107*O107*P107*F!$B$54,IF(Q107=55%,N107*O107*P107*F!$B$55,IF(Q107=56%,N107*O107*P107*F!$B$56,IF(Q107=57%,N107*O107*P107*F!$B$57,IF(Q107=58%,N107*O107*P107*F!$B$58,IF(Q107=59%,N107*O107*P107*F!$B$59,IF(Q107=60%,N107*O107*P107*F!$B$60,IF(Q107=61%,N107*O107*P107*F!$B$61,IF(Q107=62%,N107*O107*P107*F!$B$62,IF(Q107=63%,N107*O107*P107*F!$B$63,IF(Q107=64%,N107*O107*P107*F!$B$64,IF(Q107=65%,N107*O107*P107*F!$B$65,IF(Q107=66%,N107*O107*P107*F!$B$66,IF(Q107=67%,N107*O107*P107*F!$B$67,IF(Q107=68%,N107*O107*P107*F!$B$68,IF(Q107=69%,N107*O107*P107*F!$B$69,IF(Q107=70%,N107*O107*P107*F!$B$70,IF(Q107=71%,N107*O107*P107*F!$B$71,IF(Q107=72%,N107*O107*P107*F!$B$72,IF(Q107=73%,N107*O107*P107*F!$B$73,IF(Q107=74%,N107*O107*P107*F!$B$74,IF(Q107=75%,N107*O107*P107*F!$B$75,IF(Q107=76%,N107*O107*P107*F!$B$76,IF(Q107=77%,N107*O107*P107*F!$B$77,IF(Q107=78%,N107*O107*P107*F!$B$78,IF(Q107=79%,N107*O107*P107*F!$B$79,IF(Q107=80%,N107*O107*P107*F!$B$80,IF(Q107=81%,N107*O107*P107*F!$B$81,IF(Q107=82%,N107*O107*P107*F!$B$82,IF(Q107=83%,N107*O107*P107*F!$B$83,IF(Q107=84%,N107*O107*P107*F!$B$84,IF(Q107=85%,N107*O107*P107*F!$B$85,IF(Q107=86%,N107*O107*P107*F!$B$86,IF(Q107=87%,N107*O107*P107*F!$B$87,IF(Q107=88%,N107*O107*P107*F!$B$88,IF(Q107=89%,N107*O107*P107*F!$B$89,IF(Q107=90%,N107*O107*P107*F!$B$90,IF(Q107=91%,N107*O107*P107*F!$B$91,IF(Q107=92%,N107*O107*P107*F!$B$92,IF(Q107=93%,N107*O107*P107*F!$B$93,IF(Q107=94%,N107*O107*P107*F!$B$94,IF(Q107=95%,N107*O107*P107*F!$B$95,IF(Q107=96%,N107*O107*P107*F!$B$96,IF(Q107=97%,N107*O107*P107*F!$B$97,IF(Q107=98%,N107*O107*P107*F!$B$98,IF(Q107=99%,N107*O107*P107*F!$B$99,IF(Q107&gt;99%,N107*O107*P107*F!$B$100,))))))))))))))))))))))))))))))))))))))))))))))))))))))))+IF(U107&lt;30%,0,IF(U107&lt;35%,R107*S107*T107*F!$B$33,IF(U107&lt;40%,R107*S107*T107*F!$B$38,IF(U107&lt;45%,R107*S107*T107*F!$B$43,IF(U107&lt;50%,R107*S107*T107*F!$B$48,IF(U107=50%,R107*S107*T107*F!$B$50,IF(U107=51%,R107*S107*T107*F!$B$51,IF(U107=52%,R107*S107*T107*F!$B$52,IF(U107=53%,R107*S107*T107*F!$B$53,IF(U107=54%,R107*S107*T107*F!$B$54,IF(U107=55%,R107*S107*T107*F!$B$55,IF(U107=56%,R107*S107*T107*F!$B$56,IF(U107=57%,R107*S107*T107*F!$B$57,IF(U107=58%,R107*S107*T107*F!$B$58,IF(U107=59%,R107*S107*T107*F!$B$59,IF(U107=60%,R107*S107*T107*F!$B$60,IF(U107=61%,R107*S107*T107*F!$B$61,IF(U107=62%,R107*S107*T107*F!$B$62,IF(U107=63%,R107*S107*T107*F!$B$63,IF(U107=64%,R107*S107*T107*F!$B$64,IF(U107=65%,R107*S107*T107*F!$B$65,IF(U107=66%,R107*S107*T107*F!$B$66,IF(U107=67%,R107*S107*T107*F!$B$67,IF(U107=68%,R107*S107*T107*F!$B$68,IF(U107=69%,R107*S107*T107*F!$B$69,IF(U107=70%,R107*S107*T107*F!$B$70,IF(U107=71%,R107*S107*T107*F!$B$71,IF(U107=72%,R107*S107*T107*F!$B$72,IF(U107=73%,R107*S107*T107*F!$B$73,IF(U107=74%,R107*S107*T107*F!$B$74,IF(U107=75%,R107*S107*T107*F!$B$75,IF(U107=76%,R107*S107*T107*F!$B$76,IF(U107=77%,R107*S107*T107*F!$B$77,IF(U107=78%,R107*S107*T107*F!$B$78,IF(U107=79%,R107*S107*T107*F!$B$79,IF(U107=80%,R107*S107*T107*F!$B$80,IF(U107=81%,R107*S107*T107*F!$B$81,IF(U107=82%,R107*S107*T107*F!$B$82,IF(U107=83%,R107*S107*T107*F!$B$83,IF(U107=84%,R107*S107*T107*F!$B$84,IF(U107=85%,R107*S107*T107*F!$B$85,IF(U107=86%,R107*S107*T107*F!$B$86,IF(U107=87%,R107*S107*T107*F!$B$87,IF(U107=88%,R107*S107*T107*F!$B$88,IF(U107=89%,R107*S107*T107*F!$B$89,IF(U107=90%,R107*S107*T107*F!$B$90,IF(U107=91%,R107*S107*T107*F!$B$91,IF(U107=92%,R107*S107*T107*F!$B$92,IF(U107=93%,R107*S107*T107*F!$B$93,IF(U107=94%,R107*S107*T107*F!$B$94,IF(U107=95%,R107*S107*T107*F!$B$95,IF(U107=96%,R107*S107*T107*F!$B$96,IF(U107=97%,R107*S107*T107*F!$B$97,IF(U107=98%,R107*S107*T107*F!$B$98,IF(U107=99%,R107*S107*T107*F!$B$99,IF(U107&gt;99%,R107*S107*T107*F!$B$100)))))))))))))))))))))))))))))))))))))))))))))))))))))))))*IF(ISNUMBER(E107),E107,1)*IF(ISNUMBER(D107),D107,1)</f>
        <v>1825.68</v>
      </c>
      <c r="AA107" s="69">
        <f t="shared" si="151"/>
        <v>20</v>
      </c>
      <c r="AB107" s="70">
        <f t="shared" si="152"/>
        <v>26.400000000000002</v>
      </c>
      <c r="AC107" s="23"/>
      <c r="AF107" s="127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</row>
    <row r="108" spans="1:46" ht="14.25" customHeight="1" x14ac:dyDescent="0.35">
      <c r="A108" s="325"/>
      <c r="B108" s="165" t="str">
        <f t="shared" si="135"/>
        <v>Легкая</v>
      </c>
      <c r="C108" s="166" t="str">
        <f t="shared" si="135"/>
        <v>Наклоны</v>
      </c>
      <c r="D108" s="167">
        <f t="shared" si="153"/>
        <v>1</v>
      </c>
      <c r="E108" s="168" t="str">
        <f t="shared" si="135"/>
        <v/>
      </c>
      <c r="F108" s="305">
        <f>IF(I108&lt;&gt;0,(IFERROR(IF($Y108&gt;50,MROUND($Y108*I108,2.5),IF($Y108&lt;15,MROUND($Y108*I108,0.1),MROUND($Y108*I108,1))),)),"")</f>
        <v>55</v>
      </c>
      <c r="G108" s="170">
        <v>6</v>
      </c>
      <c r="H108" s="170">
        <v>4</v>
      </c>
      <c r="I108" s="171">
        <v>0.42</v>
      </c>
      <c r="J108" s="305" t="str">
        <f>IF(M108&lt;&gt;0,(IFERROR(IF($Y108&gt;50,MROUND($Y108*M108,2.5),IF($Y108&lt;15,MROUND($Y108*M108,0.1),MROUND($Y108*M108,1))),)),"")</f>
        <v/>
      </c>
      <c r="K108" s="170"/>
      <c r="L108" s="170"/>
      <c r="M108" s="171">
        <v>0</v>
      </c>
      <c r="N108" s="305" t="str">
        <f>IF(Q108&lt;&gt;0,(IFERROR(IF($Y108&gt;50,MROUND($Y108*Q108,2.5),IF($Y108&lt;15,MROUND($Y108*Q108,0.1),MROUND($Y108*Q108,1))),)),"")</f>
        <v/>
      </c>
      <c r="O108" s="170"/>
      <c r="P108" s="170"/>
      <c r="Q108" s="171">
        <v>0</v>
      </c>
      <c r="R108" s="305" t="str">
        <f>IF(U108&lt;&gt;0,(IFERROR(IF($Y108&gt;50,MROUND($Y108*U108,2.5),IF($Y108&lt;15,MROUND($Y108*U108,0.1),MROUND($Y108*U108,1))),)),"")</f>
        <v/>
      </c>
      <c r="S108" s="170"/>
      <c r="T108" s="170"/>
      <c r="U108" s="172">
        <v>0</v>
      </c>
      <c r="V108" s="121">
        <f t="shared" si="119"/>
        <v>1320</v>
      </c>
      <c r="W108" s="60">
        <f t="shared" si="154"/>
        <v>55</v>
      </c>
      <c r="X108" s="61">
        <f>ROUND(IFERROR((W108/(Y108*IF(ISNUMBER(E108),E108,1))),0),2)</f>
        <v>0.41</v>
      </c>
      <c r="Y108" s="203">
        <f t="shared" si="109"/>
        <v>133.32329999999999</v>
      </c>
      <c r="Z108" s="17">
        <f>(IF(I108&lt;30%,0,IF(I108&lt;35%,F108*G108*H108*F!$B$33,IF(I108&lt;40%,F108*G108*H108*F!$B$38,IF(I108&lt;45%,F108*G108*H108*F!$B$43,IF(I108&lt;50%,F108*G108*H108*F!$B$48,IF(I108=50%,F108*G108*H108*F!$B$50,IF(I108=51%,F108*G108*H108*F!$B$51,IF(I108=52%,F108*G108*H108*F!$B$52,IF(I108=53%,F108*G108*H108*F!$B$53,IF(I108=54%,F108*G108*H108*F!$B$54,IF(I108=55%,F108*G108*H108*F!$B$55,IF(I108=56%,F108*G108*H108*F!$B$56,IF(I108=57%,F108*G108*H108*F!$B$57,IF(I108=58%,F108*G108*H108*F!$B$58,IF(I108=59%,F108*G108*H108*F!$B$59,IF(I108=60%,F108*G108*H108*F!$B$60,IF(I108=61%,F108*G108*H108*F!$B$61,IF(I108=62%,F108*G108*H108*F!$B$62,IF(I108=63%,F108*G108*H108*F!$B$63,IF(I108=64%,F108*G108*H108*F!$B$64,IF(I108=65%,F108*G108*H108*F!$B$65,IF(I108=66%,F108*G108*H108*F!$B$66,IF(I108=67%,F108*G108*H108*F!$B$67,IF(I108=68%,F108*G108*H108*F!$B$68,IF(I108=69%,F108*G108*H108*F!$B$69,IF(I108=70%,F108*G108*H108*F!$B$70,IF(I108=71%,F108*G108*H108*F!$B$71,IF(I108=72%,F108*G108*H108*F!$B$72,IF(I108=73%,F108*G108*H108*F!$B$73,IF(I108=74%,F108*G108*H108*F!$B$74,IF(I108=75%,F108*G108*H108*F!$B$75,IF(I108=76%,F108*G108*H108*F!$B$76,IF(I108=77%,F108*G108*H108*F!$B$77,IF(I108=78%,F108*G108*H108*F!$B$78,IF(I108=79%,F108*G108*H108*F!$B$79,IF(I108=80%,F108*G108*H108*F!$B$80,IF(I108=81%,F108*G108*H108*F!$B$81,IF(I108=82%,F108*G108*H108*F!$B$82,IF(I108=83%,F108*G108*H108*F!$B$83,IF(I108=84%,F108*G108*H108*F!$B$84,IF(I108=85%,F108*G108*H108*F!$B$85,IF(I108=86%,F108*G108*H108*F!$B$86,IF(I108=87%,F108*G108*H108*F!$B$87,IF(I108=88%,F108*G108*H108*F!$B$88,IF(I108=89%,F108*G108*H108*F!$B$89,IF(I108=90%,F108*G108*H108*F!$B$90,IF(I108=91%,F108*G108*H108*F!$B$91,IF(I108=92%,F108*G108*H108*F!$B$92,IF(I108=93%,F108*G108*H108*F!$B$93,IF(I108=94%,F108*G108*H108*F!$B$94,IF(I108=95%,F108*G108*H108*F!$B$95,IF(I108=96%,F108*G108*H108*F!$B$96,IF(I108=97%,F108*G108*H108*F!$B$97,IF(I108=98%,F108*G108*H108*F!$B$98,IF(I108=99%,F108*G108*H108*F!$B$99,IF(I108&gt;99%,F108*G108*H108*F!$B$100,))))))))))))))))))))))))))))))))))))))))))))))))))))))))+IF(M108&lt;30%,0,IF(M108&lt;35%,J108*K108*L108*F!$B$33,IF(M108&lt;40%,J108*K108*L108*F!$B$38,IF(M108&lt;45%,J108*K108*L108*F!$B$43,IF(M108&lt;50%,J108*K108*L108*F!$B$48,IF(M108=50%,J108*K108*L108*F!$B$50,IF(M108=51%,J108*K108*L108*F!$B$51,IF(M108=52%,J108*K108*L108*F!$B$52,IF(M108=53%,J108*K108*L108*F!$B$53,IF(M108=54%,J108*K108*L108*F!$B$54,IF(M108=55%,J108*K108*L108*F!$B$55,IF(M108=56%,J108*K108*L108*F!$B$56,IF(M108=57%,J108*K108*L108*F!$B$57,IF(M108=58%,J108*K108*L108*F!$B$58,IF(M108=59%,J108*K108*L108*F!$B$59,IF(M108=60%,J108*K108*L108*F!$B$60,IF(M108=61%,J108*K108*L108*F!$B$61,IF(M108=62%,J108*K108*L108*F!$B$62,IF(M108=63%,J108*K108*L108*F!$B$63,IF(M108=64%,J108*K108*L108*F!$B$64,IF(M108=65%,J108*K108*L108*F!$B$65,IF(M108=66%,J108*K108*L108*F!$B$66,IF(M108=67%,J108*K108*L108*F!$B$67,IF(M108=68%,J108*K108*L108*F!$B$68,IF(M108=69%,J108*K108*L108*F!$B$69,IF(M108=70%,J108*K108*L108*F!$B$70,IF(M108=71%,J108*K108*L108*F!$B$71,IF(M108=72%,J108*K108*L108*F!$B$72,IF(M108=73%,J108*K108*L108*F!$B$73,IF(M108=74%,J108*K108*L108*F!$B$74,IF(M108=75%,J108*K108*L108*F!$B$75,IF(M108=76%,J108*K108*L108*F!$B$76,IF(M108=77%,J108*K108*L108*F!$B$77,IF(M108=78%,J108*K108*L108*F!$B$78,IF(M108=79%,J108*K108*L108*F!$B$79,IF(M108=80%,J108*K108*L108*F!$B$80,IF(M108=81%,J108*K108*L108*F!$B$81,IF(M108=82%,J108*K108*L108*F!$B$82,IF(M108=83%,J108*K108*L108*F!$B$83,IF(M108=84%,J108*K108*L108*F!$B$84,IF(M108=85%,J108*K108*L108*F!$B$85,IF(M108=86%,J108*K108*L108*F!$B$86,IF(M108=87%,J108*K108*L108*F!$B$87,IF(M108=88%,J108*K108*L108*F!$B$88,IF(M108=89%,J108*K108*L108*F!$B$89,IF(M108=90%,J108*K108*L108*F!$B$90,IF(M108=91%,J108*K108*L108*F!$B$91,IF(M108=92%,J108*K108*L108*F!$B$92,IF(M108=93%,J108*K108*L108*F!$B$93,IF(M108=94%,J108*K108*L108*F!$B$94,IF(M108=95%,J108*K108*L108*F!$B$95,IF(M108=96%,J108*K108*L108*F!$B$96,IF(M108=97%,J108*K108*L108*F!$B$97,IF(M108=98%,J108*K108*L108*F!$B$98,IF(M108=99%,J108*K108*L108*F!$B$99,IF(M108&gt;99%,J108*K108*L108*F!$B$100,))))))))))))))))))))))))))))))))))))))))))))))))))))))))+IF(Q108&lt;30%,0,IF(Q108&lt;35%,N108*O108*P108*F!$B$33,IF(Q108&lt;40%,N108*O108*P108*F!$B$38,IF(Q108&lt;45%,N108*O108*P108*F!$B$43,IF(Q108&lt;50%,N108*O108*P108*F!$B$48,IF(Q108=50%,N108*O108*P108*F!$B$50,IF(Q108=51%,N108*O108*P108*F!$B$51,IF(Q108=52%,N108*O108*P108*F!$B$52,IF(Q108=53%,N108*O108*P108*F!$B$53,IF(Q108=54%,N108*O108*P108*F!$B$54,IF(Q108=55%,N108*O108*P108*F!$B$55,IF(Q108=56%,N108*O108*P108*F!$B$56,IF(Q108=57%,N108*O108*P108*F!$B$57,IF(Q108=58%,N108*O108*P108*F!$B$58,IF(Q108=59%,N108*O108*P108*F!$B$59,IF(Q108=60%,N108*O108*P108*F!$B$60,IF(Q108=61%,N108*O108*P108*F!$B$61,IF(Q108=62%,N108*O108*P108*F!$B$62,IF(Q108=63%,N108*O108*P108*F!$B$63,IF(Q108=64%,N108*O108*P108*F!$B$64,IF(Q108=65%,N108*O108*P108*F!$B$65,IF(Q108=66%,N108*O108*P108*F!$B$66,IF(Q108=67%,N108*O108*P108*F!$B$67,IF(Q108=68%,N108*O108*P108*F!$B$68,IF(Q108=69%,N108*O108*P108*F!$B$69,IF(Q108=70%,N108*O108*P108*F!$B$70,IF(Q108=71%,N108*O108*P108*F!$B$71,IF(Q108=72%,N108*O108*P108*F!$B$72,IF(Q108=73%,N108*O108*P108*F!$B$73,IF(Q108=74%,N108*O108*P108*F!$B$74,IF(Q108=75%,N108*O108*P108*F!$B$75,IF(Q108=76%,N108*O108*P108*F!$B$76,IF(Q108=77%,N108*O108*P108*F!$B$77,IF(Q108=78%,N108*O108*P108*F!$B$78,IF(Q108=79%,N108*O108*P108*F!$B$79,IF(Q108=80%,N108*O108*P108*F!$B$80,IF(Q108=81%,N108*O108*P108*F!$B$81,IF(Q108=82%,N108*O108*P108*F!$B$82,IF(Q108=83%,N108*O108*P108*F!$B$83,IF(Q108=84%,N108*O108*P108*F!$B$84,IF(Q108=85%,N108*O108*P108*F!$B$85,IF(Q108=86%,N108*O108*P108*F!$B$86,IF(Q108=87%,N108*O108*P108*F!$B$87,IF(Q108=88%,N108*O108*P108*F!$B$88,IF(Q108=89%,N108*O108*P108*F!$B$89,IF(Q108=90%,N108*O108*P108*F!$B$90,IF(Q108=91%,N108*O108*P108*F!$B$91,IF(Q108=92%,N108*O108*P108*F!$B$92,IF(Q108=93%,N108*O108*P108*F!$B$93,IF(Q108=94%,N108*O108*P108*F!$B$94,IF(Q108=95%,N108*O108*P108*F!$B$95,IF(Q108=96%,N108*O108*P108*F!$B$96,IF(Q108=97%,N108*O108*P108*F!$B$97,IF(Q108=98%,N108*O108*P108*F!$B$98,IF(Q108=99%,N108*O108*P108*F!$B$99,IF(Q108&gt;99%,N108*O108*P108*F!$B$100,))))))))))))))))))))))))))))))))))))))))))))))))))))))))+IF(U108&lt;30%,0,IF(U108&lt;35%,R108*S108*T108*F!$B$33,IF(U108&lt;40%,R108*S108*T108*F!$B$38,IF(U108&lt;45%,R108*S108*T108*F!$B$43,IF(U108&lt;50%,R108*S108*T108*F!$B$48,IF(U108=50%,R108*S108*T108*F!$B$50,IF(U108=51%,R108*S108*T108*F!$B$51,IF(U108=52%,R108*S108*T108*F!$B$52,IF(U108=53%,R108*S108*T108*F!$B$53,IF(U108=54%,R108*S108*T108*F!$B$54,IF(U108=55%,R108*S108*T108*F!$B$55,IF(U108=56%,R108*S108*T108*F!$B$56,IF(U108=57%,R108*S108*T108*F!$B$57,IF(U108=58%,R108*S108*T108*F!$B$58,IF(U108=59%,R108*S108*T108*F!$B$59,IF(U108=60%,R108*S108*T108*F!$B$60,IF(U108=61%,R108*S108*T108*F!$B$61,IF(U108=62%,R108*S108*T108*F!$B$62,IF(U108=63%,R108*S108*T108*F!$B$63,IF(U108=64%,R108*S108*T108*F!$B$64,IF(U108=65%,R108*S108*T108*F!$B$65,IF(U108=66%,R108*S108*T108*F!$B$66,IF(U108=67%,R108*S108*T108*F!$B$67,IF(U108=68%,R108*S108*T108*F!$B$68,IF(U108=69%,R108*S108*T108*F!$B$69,IF(U108=70%,R108*S108*T108*F!$B$70,IF(U108=71%,R108*S108*T108*F!$B$71,IF(U108=72%,R108*S108*T108*F!$B$72,IF(U108=73%,R108*S108*T108*F!$B$73,IF(U108=74%,R108*S108*T108*F!$B$74,IF(U108=75%,R108*S108*T108*F!$B$75,IF(U108=76%,R108*S108*T108*F!$B$76,IF(U108=77%,R108*S108*T108*F!$B$77,IF(U108=78%,R108*S108*T108*F!$B$78,IF(U108=79%,R108*S108*T108*F!$B$79,IF(U108=80%,R108*S108*T108*F!$B$80,IF(U108=81%,R108*S108*T108*F!$B$81,IF(U108=82%,R108*S108*T108*F!$B$82,IF(U108=83%,R108*S108*T108*F!$B$83,IF(U108=84%,R108*S108*T108*F!$B$84,IF(U108=85%,R108*S108*T108*F!$B$85,IF(U108=86%,R108*S108*T108*F!$B$86,IF(U108=87%,R108*S108*T108*F!$B$87,IF(U108=88%,R108*S108*T108*F!$B$88,IF(U108=89%,R108*S108*T108*F!$B$89,IF(U108=90%,R108*S108*T108*F!$B$90,IF(U108=91%,R108*S108*T108*F!$B$91,IF(U108=92%,R108*S108*T108*F!$B$92,IF(U108=93%,R108*S108*T108*F!$B$93,IF(U108=94%,R108*S108*T108*F!$B$94,IF(U108=95%,R108*S108*T108*F!$B$95,IF(U108=96%,R108*S108*T108*F!$B$96,IF(U108=97%,R108*S108*T108*F!$B$97,IF(U108=98%,R108*S108*T108*F!$B$98,IF(U108=99%,R108*S108*T108*F!$B$99,IF(U108&gt;99%,R108*S108*T108*F!$B$100)))))))))))))))))))))))))))))))))))))))))))))))))))))))))*IF(ISNUMBER(E108),E108,1)*IF(ISNUMBER(D108),D108,1)</f>
        <v>501.6</v>
      </c>
      <c r="AA108" s="62">
        <f t="shared" si="151"/>
        <v>24</v>
      </c>
      <c r="AB108" s="63">
        <f t="shared" si="152"/>
        <v>12</v>
      </c>
      <c r="AC108" s="23"/>
      <c r="AF108" s="127"/>
      <c r="AG108" s="23"/>
      <c r="AH108" s="23"/>
      <c r="AI108" s="23"/>
      <c r="AJ108" s="23"/>
      <c r="AK108" s="23"/>
      <c r="AL108" s="23"/>
      <c r="AM108" s="23"/>
      <c r="AN108" s="155"/>
      <c r="AO108" s="23"/>
      <c r="AP108" s="23"/>
      <c r="AQ108" s="23"/>
      <c r="AR108" s="23"/>
      <c r="AS108" s="23"/>
      <c r="AT108" s="23"/>
    </row>
    <row r="109" spans="1:46" x14ac:dyDescent="0.25">
      <c r="A109" s="325"/>
      <c r="B109" s="165" t="str">
        <f t="shared" si="135"/>
        <v>Средняя</v>
      </c>
      <c r="C109" s="166" t="str">
        <f t="shared" si="135"/>
        <v>Разгибания ног</v>
      </c>
      <c r="D109" s="167">
        <f t="shared" si="153"/>
        <v>0.4</v>
      </c>
      <c r="E109" s="168">
        <f t="shared" si="135"/>
        <v>5</v>
      </c>
      <c r="F109" s="304">
        <f>IF(I109&lt;&gt;0,(IFERROR(IF($Y109&gt;50,MROUND($Y109*I109,2.5),IF($Y109&lt;15,MROUND($Y109*I109,0.1),MROUND($Y109*I109,1))),)),"")</f>
        <v>13</v>
      </c>
      <c r="G109" s="173">
        <v>6</v>
      </c>
      <c r="H109" s="173">
        <v>3</v>
      </c>
      <c r="I109" s="174">
        <v>0.53</v>
      </c>
      <c r="J109" s="304">
        <f>IF(M109&lt;&gt;0,(IFERROR(IF($Y109&gt;50,MROUND($Y109*M109,2.5),IF($Y109&lt;15,MROUND($Y109*M109,0.1),MROUND($Y109*M109,1))),)),"")</f>
        <v>16</v>
      </c>
      <c r="K109" s="173">
        <v>5</v>
      </c>
      <c r="L109" s="173">
        <v>3</v>
      </c>
      <c r="M109" s="174">
        <v>0.62</v>
      </c>
      <c r="N109" s="304" t="str">
        <f>IF(Q109&lt;&gt;0,(IFERROR(IF($Y109&gt;50,MROUND($Y109*Q109,2.5),IF($Y109&lt;15,MROUND($Y109*Q109,0.1),MROUND($Y109*Q109,1))),)),"")</f>
        <v/>
      </c>
      <c r="O109" s="173"/>
      <c r="P109" s="173"/>
      <c r="Q109" s="174">
        <v>0</v>
      </c>
      <c r="R109" s="304" t="str">
        <f>IF(U109&lt;&gt;0,(IFERROR(IF($Y109&gt;50,MROUND($Y109*U109,2.5),IF($Y109&lt;15,MROUND($Y109*U109,0.1),MROUND($Y109*U109,1))),)),"")</f>
        <v/>
      </c>
      <c r="S109" s="173"/>
      <c r="T109" s="173"/>
      <c r="U109" s="175">
        <v>0</v>
      </c>
      <c r="V109" s="98">
        <f t="shared" si="119"/>
        <v>2370</v>
      </c>
      <c r="W109" s="67">
        <f t="shared" si="154"/>
        <v>71.818181818181813</v>
      </c>
      <c r="X109" s="72">
        <f t="shared" ref="X109:X110" si="156">ROUND(IFERROR((W109/(Y109*IF(ISNUMBER(E109),E109,1))),0),2)</f>
        <v>0.56999999999999995</v>
      </c>
      <c r="Y109" s="203">
        <f t="shared" si="109"/>
        <v>25.250624999999999</v>
      </c>
      <c r="Z109" s="18">
        <f>(IF(I109&lt;30%,0,IF(I109&lt;35%,F109*G109*H109*F!$B$33,IF(I109&lt;40%,F109*G109*H109*F!$B$38,IF(I109&lt;45%,F109*G109*H109*F!$B$43,IF(I109&lt;50%,F109*G109*H109*F!$B$48,IF(I109=50%,F109*G109*H109*F!$B$50,IF(I109=51%,F109*G109*H109*F!$B$51,IF(I109=52%,F109*G109*H109*F!$B$52,IF(I109=53%,F109*G109*H109*F!$B$53,IF(I109=54%,F109*G109*H109*F!$B$54,IF(I109=55%,F109*G109*H109*F!$B$55,IF(I109=56%,F109*G109*H109*F!$B$56,IF(I109=57%,F109*G109*H109*F!$B$57,IF(I109=58%,F109*G109*H109*F!$B$58,IF(I109=59%,F109*G109*H109*F!$B$59,IF(I109=60%,F109*G109*H109*F!$B$60,IF(I109=61%,F109*G109*H109*F!$B$61,IF(I109=62%,F109*G109*H109*F!$B$62,IF(I109=63%,F109*G109*H109*F!$B$63,IF(I109=64%,F109*G109*H109*F!$B$64,IF(I109=65%,F109*G109*H109*F!$B$65,IF(I109=66%,F109*G109*H109*F!$B$66,IF(I109=67%,F109*G109*H109*F!$B$67,IF(I109=68%,F109*G109*H109*F!$B$68,IF(I109=69%,F109*G109*H109*F!$B$69,IF(I109=70%,F109*G109*H109*F!$B$70,IF(I109=71%,F109*G109*H109*F!$B$71,IF(I109=72%,F109*G109*H109*F!$B$72,IF(I109=73%,F109*G109*H109*F!$B$73,IF(I109=74%,F109*G109*H109*F!$B$74,IF(I109=75%,F109*G109*H109*F!$B$75,IF(I109=76%,F109*G109*H109*F!$B$76,IF(I109=77%,F109*G109*H109*F!$B$77,IF(I109=78%,F109*G109*H109*F!$B$78,IF(I109=79%,F109*G109*H109*F!$B$79,IF(I109=80%,F109*G109*H109*F!$B$80,IF(I109=81%,F109*G109*H109*F!$B$81,IF(I109=82%,F109*G109*H109*F!$B$82,IF(I109=83%,F109*G109*H109*F!$B$83,IF(I109=84%,F109*G109*H109*F!$B$84,IF(I109=85%,F109*G109*H109*F!$B$85,IF(I109=86%,F109*G109*H109*F!$B$86,IF(I109=87%,F109*G109*H109*F!$B$87,IF(I109=88%,F109*G109*H109*F!$B$88,IF(I109=89%,F109*G109*H109*F!$B$89,IF(I109=90%,F109*G109*H109*F!$B$90,IF(I109=91%,F109*G109*H109*F!$B$91,IF(I109=92%,F109*G109*H109*F!$B$92,IF(I109=93%,F109*G109*H109*F!$B$93,IF(I109=94%,F109*G109*H109*F!$B$94,IF(I109=95%,F109*G109*H109*F!$B$95,IF(I109=96%,F109*G109*H109*F!$B$96,IF(I109=97%,F109*G109*H109*F!$B$97,IF(I109=98%,F109*G109*H109*F!$B$98,IF(I109=99%,F109*G109*H109*F!$B$99,IF(I109&gt;99%,F109*G109*H109*F!$B$100,))))))))))))))))))))))))))))))))))))))))))))))))))))))))+IF(M109&lt;30%,0,IF(M109&lt;35%,J109*K109*L109*F!$B$33,IF(M109&lt;40%,J109*K109*L109*F!$B$38,IF(M109&lt;45%,J109*K109*L109*F!$B$43,IF(M109&lt;50%,J109*K109*L109*F!$B$48,IF(M109=50%,J109*K109*L109*F!$B$50,IF(M109=51%,J109*K109*L109*F!$B$51,IF(M109=52%,J109*K109*L109*F!$B$52,IF(M109=53%,J109*K109*L109*F!$B$53,IF(M109=54%,J109*K109*L109*F!$B$54,IF(M109=55%,J109*K109*L109*F!$B$55,IF(M109=56%,J109*K109*L109*F!$B$56,IF(M109=57%,J109*K109*L109*F!$B$57,IF(M109=58%,J109*K109*L109*F!$B$58,IF(M109=59%,J109*K109*L109*F!$B$59,IF(M109=60%,J109*K109*L109*F!$B$60,IF(M109=61%,J109*K109*L109*F!$B$61,IF(M109=62%,J109*K109*L109*F!$B$62,IF(M109=63%,J109*K109*L109*F!$B$63,IF(M109=64%,J109*K109*L109*F!$B$64,IF(M109=65%,J109*K109*L109*F!$B$65,IF(M109=66%,J109*K109*L109*F!$B$66,IF(M109=67%,J109*K109*L109*F!$B$67,IF(M109=68%,J109*K109*L109*F!$B$68,IF(M109=69%,J109*K109*L109*F!$B$69,IF(M109=70%,J109*K109*L109*F!$B$70,IF(M109=71%,J109*K109*L109*F!$B$71,IF(M109=72%,J109*K109*L109*F!$B$72,IF(M109=73%,J109*K109*L109*F!$B$73,IF(M109=74%,J109*K109*L109*F!$B$74,IF(M109=75%,J109*K109*L109*F!$B$75,IF(M109=76%,J109*K109*L109*F!$B$76,IF(M109=77%,J109*K109*L109*F!$B$77,IF(M109=78%,J109*K109*L109*F!$B$78,IF(M109=79%,J109*K109*L109*F!$B$79,IF(M109=80%,J109*K109*L109*F!$B$80,IF(M109=81%,J109*K109*L109*F!$B$81,IF(M109=82%,J109*K109*L109*F!$B$82,IF(M109=83%,J109*K109*L109*F!$B$83,IF(M109=84%,J109*K109*L109*F!$B$84,IF(M109=85%,J109*K109*L109*F!$B$85,IF(M109=86%,J109*K109*L109*F!$B$86,IF(M109=87%,J109*K109*L109*F!$B$87,IF(M109=88%,J109*K109*L109*F!$B$88,IF(M109=89%,J109*K109*L109*F!$B$89,IF(M109=90%,J109*K109*L109*F!$B$90,IF(M109=91%,J109*K109*L109*F!$B$91,IF(M109=92%,J109*K109*L109*F!$B$92,IF(M109=93%,J109*K109*L109*F!$B$93,IF(M109=94%,J109*K109*L109*F!$B$94,IF(M109=95%,J109*K109*L109*F!$B$95,IF(M109=96%,J109*K109*L109*F!$B$96,IF(M109=97%,J109*K109*L109*F!$B$97,IF(M109=98%,J109*K109*L109*F!$B$98,IF(M109=99%,J109*K109*L109*F!$B$99,IF(M109&gt;99%,J109*K109*L109*F!$B$100,))))))))))))))))))))))))))))))))))))))))))))))))))))))))+IF(Q109&lt;30%,0,IF(Q109&lt;35%,N109*O109*P109*F!$B$33,IF(Q109&lt;40%,N109*O109*P109*F!$B$38,IF(Q109&lt;45%,N109*O109*P109*F!$B$43,IF(Q109&lt;50%,N109*O109*P109*F!$B$48,IF(Q109=50%,N109*O109*P109*F!$B$50,IF(Q109=51%,N109*O109*P109*F!$B$51,IF(Q109=52%,N109*O109*P109*F!$B$52,IF(Q109=53%,N109*O109*P109*F!$B$53,IF(Q109=54%,N109*O109*P109*F!$B$54,IF(Q109=55%,N109*O109*P109*F!$B$55,IF(Q109=56%,N109*O109*P109*F!$B$56,IF(Q109=57%,N109*O109*P109*F!$B$57,IF(Q109=58%,N109*O109*P109*F!$B$58,IF(Q109=59%,N109*O109*P109*F!$B$59,IF(Q109=60%,N109*O109*P109*F!$B$60,IF(Q109=61%,N109*O109*P109*F!$B$61,IF(Q109=62%,N109*O109*P109*F!$B$62,IF(Q109=63%,N109*O109*P109*F!$B$63,IF(Q109=64%,N109*O109*P109*F!$B$64,IF(Q109=65%,N109*O109*P109*F!$B$65,IF(Q109=66%,N109*O109*P109*F!$B$66,IF(Q109=67%,N109*O109*P109*F!$B$67,IF(Q109=68%,N109*O109*P109*F!$B$68,IF(Q109=69%,N109*O109*P109*F!$B$69,IF(Q109=70%,N109*O109*P109*F!$B$70,IF(Q109=71%,N109*O109*P109*F!$B$71,IF(Q109=72%,N109*O109*P109*F!$B$72,IF(Q109=73%,N109*O109*P109*F!$B$73,IF(Q109=74%,N109*O109*P109*F!$B$74,IF(Q109=75%,N109*O109*P109*F!$B$75,IF(Q109=76%,N109*O109*P109*F!$B$76,IF(Q109=77%,N109*O109*P109*F!$B$77,IF(Q109=78%,N109*O109*P109*F!$B$78,IF(Q109=79%,N109*O109*P109*F!$B$79,IF(Q109=80%,N109*O109*P109*F!$B$80,IF(Q109=81%,N109*O109*P109*F!$B$81,IF(Q109=82%,N109*O109*P109*F!$B$82,IF(Q109=83%,N109*O109*P109*F!$B$83,IF(Q109=84%,N109*O109*P109*F!$B$84,IF(Q109=85%,N109*O109*P109*F!$B$85,IF(Q109=86%,N109*O109*P109*F!$B$86,IF(Q109=87%,N109*O109*P109*F!$B$87,IF(Q109=88%,N109*O109*P109*F!$B$88,IF(Q109=89%,N109*O109*P109*F!$B$89,IF(Q109=90%,N109*O109*P109*F!$B$90,IF(Q109=91%,N109*O109*P109*F!$B$91,IF(Q109=92%,N109*O109*P109*F!$B$92,IF(Q109=93%,N109*O109*P109*F!$B$93,IF(Q109=94%,N109*O109*P109*F!$B$94,IF(Q109=95%,N109*O109*P109*F!$B$95,IF(Q109=96%,N109*O109*P109*F!$B$96,IF(Q109=97%,N109*O109*P109*F!$B$97,IF(Q109=98%,N109*O109*P109*F!$B$98,IF(Q109=99%,N109*O109*P109*F!$B$99,IF(Q109&gt;99%,N109*O109*P109*F!$B$100,))))))))))))))))))))))))))))))))))))))))))))))))))))))))+IF(U109&lt;30%,0,IF(U109&lt;35%,R109*S109*T109*F!$B$33,IF(U109&lt;40%,R109*S109*T109*F!$B$38,IF(U109&lt;45%,R109*S109*T109*F!$B$43,IF(U109&lt;50%,R109*S109*T109*F!$B$48,IF(U109=50%,R109*S109*T109*F!$B$50,IF(U109=51%,R109*S109*T109*F!$B$51,IF(U109=52%,R109*S109*T109*F!$B$52,IF(U109=53%,R109*S109*T109*F!$B$53,IF(U109=54%,R109*S109*T109*F!$B$54,IF(U109=55%,R109*S109*T109*F!$B$55,IF(U109=56%,R109*S109*T109*F!$B$56,IF(U109=57%,R109*S109*T109*F!$B$57,IF(U109=58%,R109*S109*T109*F!$B$58,IF(U109=59%,R109*S109*T109*F!$B$59,IF(U109=60%,R109*S109*T109*F!$B$60,IF(U109=61%,R109*S109*T109*F!$B$61,IF(U109=62%,R109*S109*T109*F!$B$62,IF(U109=63%,R109*S109*T109*F!$B$63,IF(U109=64%,R109*S109*T109*F!$B$64,IF(U109=65%,R109*S109*T109*F!$B$65,IF(U109=66%,R109*S109*T109*F!$B$66,IF(U109=67%,R109*S109*T109*F!$B$67,IF(U109=68%,R109*S109*T109*F!$B$68,IF(U109=69%,R109*S109*T109*F!$B$69,IF(U109=70%,R109*S109*T109*F!$B$70,IF(U109=71%,R109*S109*T109*F!$B$71,IF(U109=72%,R109*S109*T109*F!$B$72,IF(U109=73%,R109*S109*T109*F!$B$73,IF(U109=74%,R109*S109*T109*F!$B$74,IF(U109=75%,R109*S109*T109*F!$B$75,IF(U109=76%,R109*S109*T109*F!$B$76,IF(U109=77%,R109*S109*T109*F!$B$77,IF(U109=78%,R109*S109*T109*F!$B$78,IF(U109=79%,R109*S109*T109*F!$B$79,IF(U109=80%,R109*S109*T109*F!$B$80,IF(U109=81%,R109*S109*T109*F!$B$81,IF(U109=82%,R109*S109*T109*F!$B$82,IF(U109=83%,R109*S109*T109*F!$B$83,IF(U109=84%,R109*S109*T109*F!$B$84,IF(U109=85%,R109*S109*T109*F!$B$85,IF(U109=86%,R109*S109*T109*F!$B$86,IF(U109=87%,R109*S109*T109*F!$B$87,IF(U109=88%,R109*S109*T109*F!$B$88,IF(U109=89%,R109*S109*T109*F!$B$89,IF(U109=90%,R109*S109*T109*F!$B$90,IF(U109=91%,R109*S109*T109*F!$B$91,IF(U109=92%,R109*S109*T109*F!$B$92,IF(U109=93%,R109*S109*T109*F!$B$93,IF(U109=94%,R109*S109*T109*F!$B$94,IF(U109=95%,R109*S109*T109*F!$B$95,IF(U109=96%,R109*S109*T109*F!$B$96,IF(U109=97%,R109*S109*T109*F!$B$97,IF(U109=98%,R109*S109*T109*F!$B$98,IF(U109=99%,R109*S109*T109*F!$B$99,IF(U109&gt;99%,R109*S109*T109*F!$B$100)))))))))))))))))))))))))))))))))))))))))))))))))))))))))*IF(ISNUMBER(E109),E109,1)*IF(ISNUMBER(D109),D109,1)</f>
        <v>603.12</v>
      </c>
      <c r="AA109" s="69">
        <f t="shared" si="151"/>
        <v>33</v>
      </c>
      <c r="AB109" s="70">
        <f t="shared" si="152"/>
        <v>7.65</v>
      </c>
      <c r="AC109" s="23"/>
      <c r="AF109" s="127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</row>
    <row r="110" spans="1:46" x14ac:dyDescent="0.25">
      <c r="A110" s="325"/>
      <c r="B110" s="165" t="str">
        <f t="shared" ref="B110:E111" si="157">IF(B73="","",B73)</f>
        <v/>
      </c>
      <c r="C110" s="166" t="str">
        <f t="shared" si="157"/>
        <v/>
      </c>
      <c r="D110" s="167">
        <f t="shared" si="153"/>
        <v>0</v>
      </c>
      <c r="E110" s="168" t="str">
        <f t="shared" si="157"/>
        <v/>
      </c>
      <c r="F110" s="303"/>
      <c r="G110" s="170"/>
      <c r="H110" s="170"/>
      <c r="I110" s="171">
        <f t="shared" ref="I110" si="158">IFERROR(ROUND(F110/$Y110,2),)</f>
        <v>0</v>
      </c>
      <c r="J110" s="169"/>
      <c r="K110" s="170"/>
      <c r="L110" s="170"/>
      <c r="M110" s="171">
        <f t="shared" ref="M110" si="159">IFERROR(ROUND(J110/$Y110,2),)</f>
        <v>0</v>
      </c>
      <c r="N110" s="169"/>
      <c r="O110" s="170"/>
      <c r="P110" s="170"/>
      <c r="Q110" s="171">
        <f t="shared" ref="Q110" si="160">IFERROR(ROUND(N110/$Y110,2),)</f>
        <v>0</v>
      </c>
      <c r="R110" s="169"/>
      <c r="S110" s="170"/>
      <c r="T110" s="170"/>
      <c r="U110" s="171">
        <f t="shared" ref="U110" si="161">IFERROR(ROUND(R110/$Y110,2),)</f>
        <v>0</v>
      </c>
      <c r="V110" s="121">
        <f t="shared" si="119"/>
        <v>0</v>
      </c>
      <c r="W110" s="60">
        <f t="shared" si="154"/>
        <v>0</v>
      </c>
      <c r="X110" s="61">
        <f t="shared" si="156"/>
        <v>0</v>
      </c>
      <c r="Y110" s="203" t="str">
        <f t="shared" si="109"/>
        <v/>
      </c>
      <c r="Z110" s="17">
        <f>(IF(I110&lt;30%,0,IF(I110&lt;35%,F110*G110*H110*F!$B$33,IF(I110&lt;40%,F110*G110*H110*F!$B$38,IF(I110&lt;45%,F110*G110*H110*F!$B$43,IF(I110&lt;50%,F110*G110*H110*F!$B$48,IF(I110=50%,F110*G110*H110*F!$B$50,IF(I110=51%,F110*G110*H110*F!$B$51,IF(I110=52%,F110*G110*H110*F!$B$52,IF(I110=53%,F110*G110*H110*F!$B$53,IF(I110=54%,F110*G110*H110*F!$B$54,IF(I110=55%,F110*G110*H110*F!$B$55,IF(I110=56%,F110*G110*H110*F!$B$56,IF(I110=57%,F110*G110*H110*F!$B$57,IF(I110=58%,F110*G110*H110*F!$B$58,IF(I110=59%,F110*G110*H110*F!$B$59,IF(I110=60%,F110*G110*H110*F!$B$60,IF(I110=61%,F110*G110*H110*F!$B$61,IF(I110=62%,F110*G110*H110*F!$B$62,IF(I110=63%,F110*G110*H110*F!$B$63,IF(I110=64%,F110*G110*H110*F!$B$64,IF(I110=65%,F110*G110*H110*F!$B$65,IF(I110=66%,F110*G110*H110*F!$B$66,IF(I110=67%,F110*G110*H110*F!$B$67,IF(I110=68%,F110*G110*H110*F!$B$68,IF(I110=69%,F110*G110*H110*F!$B$69,IF(I110=70%,F110*G110*H110*F!$B$70,IF(I110=71%,F110*G110*H110*F!$B$71,IF(I110=72%,F110*G110*H110*F!$B$72,IF(I110=73%,F110*G110*H110*F!$B$73,IF(I110=74%,F110*G110*H110*F!$B$74,IF(I110=75%,F110*G110*H110*F!$B$75,IF(I110=76%,F110*G110*H110*F!$B$76,IF(I110=77%,F110*G110*H110*F!$B$77,IF(I110=78%,F110*G110*H110*F!$B$78,IF(I110=79%,F110*G110*H110*F!$B$79,IF(I110=80%,F110*G110*H110*F!$B$80,IF(I110=81%,F110*G110*H110*F!$B$81,IF(I110=82%,F110*G110*H110*F!$B$82,IF(I110=83%,F110*G110*H110*F!$B$83,IF(I110=84%,F110*G110*H110*F!$B$84,IF(I110=85%,F110*G110*H110*F!$B$85,IF(I110=86%,F110*G110*H110*F!$B$86,IF(I110=87%,F110*G110*H110*F!$B$87,IF(I110=88%,F110*G110*H110*F!$B$88,IF(I110=89%,F110*G110*H110*F!$B$89,IF(I110=90%,F110*G110*H110*F!$B$90,IF(I110=91%,F110*G110*H110*F!$B$91,IF(I110=92%,F110*G110*H110*F!$B$92,IF(I110=93%,F110*G110*H110*F!$B$93,IF(I110=94%,F110*G110*H110*F!$B$94,IF(I110=95%,F110*G110*H110*F!$B$95,IF(I110=96%,F110*G110*H110*F!$B$96,IF(I110=97%,F110*G110*H110*F!$B$97,IF(I110=98%,F110*G110*H110*F!$B$98,IF(I110=99%,F110*G110*H110*F!$B$99,IF(I110&gt;99%,F110*G110*H110*F!$B$100,))))))))))))))))))))))))))))))))))))))))))))))))))))))))+IF(M110&lt;30%,0,IF(M110&lt;35%,J110*K110*L110*F!$B$33,IF(M110&lt;40%,J110*K110*L110*F!$B$38,IF(M110&lt;45%,J110*K110*L110*F!$B$43,IF(M110&lt;50%,J110*K110*L110*F!$B$48,IF(M110=50%,J110*K110*L110*F!$B$50,IF(M110=51%,J110*K110*L110*F!$B$51,IF(M110=52%,J110*K110*L110*F!$B$52,IF(M110=53%,J110*K110*L110*F!$B$53,IF(M110=54%,J110*K110*L110*F!$B$54,IF(M110=55%,J110*K110*L110*F!$B$55,IF(M110=56%,J110*K110*L110*F!$B$56,IF(M110=57%,J110*K110*L110*F!$B$57,IF(M110=58%,J110*K110*L110*F!$B$58,IF(M110=59%,J110*K110*L110*F!$B$59,IF(M110=60%,J110*K110*L110*F!$B$60,IF(M110=61%,J110*K110*L110*F!$B$61,IF(M110=62%,J110*K110*L110*F!$B$62,IF(M110=63%,J110*K110*L110*F!$B$63,IF(M110=64%,J110*K110*L110*F!$B$64,IF(M110=65%,J110*K110*L110*F!$B$65,IF(M110=66%,J110*K110*L110*F!$B$66,IF(M110=67%,J110*K110*L110*F!$B$67,IF(M110=68%,J110*K110*L110*F!$B$68,IF(M110=69%,J110*K110*L110*F!$B$69,IF(M110=70%,J110*K110*L110*F!$B$70,IF(M110=71%,J110*K110*L110*F!$B$71,IF(M110=72%,J110*K110*L110*F!$B$72,IF(M110=73%,J110*K110*L110*F!$B$73,IF(M110=74%,J110*K110*L110*F!$B$74,IF(M110=75%,J110*K110*L110*F!$B$75,IF(M110=76%,J110*K110*L110*F!$B$76,IF(M110=77%,J110*K110*L110*F!$B$77,IF(M110=78%,J110*K110*L110*F!$B$78,IF(M110=79%,J110*K110*L110*F!$B$79,IF(M110=80%,J110*K110*L110*F!$B$80,IF(M110=81%,J110*K110*L110*F!$B$81,IF(M110=82%,J110*K110*L110*F!$B$82,IF(M110=83%,J110*K110*L110*F!$B$83,IF(M110=84%,J110*K110*L110*F!$B$84,IF(M110=85%,J110*K110*L110*F!$B$85,IF(M110=86%,J110*K110*L110*F!$B$86,IF(M110=87%,J110*K110*L110*F!$B$87,IF(M110=88%,J110*K110*L110*F!$B$88,IF(M110=89%,J110*K110*L110*F!$B$89,IF(M110=90%,J110*K110*L110*F!$B$90,IF(M110=91%,J110*K110*L110*F!$B$91,IF(M110=92%,J110*K110*L110*F!$B$92,IF(M110=93%,J110*K110*L110*F!$B$93,IF(M110=94%,J110*K110*L110*F!$B$94,IF(M110=95%,J110*K110*L110*F!$B$95,IF(M110=96%,J110*K110*L110*F!$B$96,IF(M110=97%,J110*K110*L110*F!$B$97,IF(M110=98%,J110*K110*L110*F!$B$98,IF(M110=99%,J110*K110*L110*F!$B$99,IF(M110&gt;99%,J110*K110*L110*F!$B$100,))))))))))))))))))))))))))))))))))))))))))))))))))))))))+IF(Q110&lt;30%,0,IF(Q110&lt;35%,N110*O110*P110*F!$B$33,IF(Q110&lt;40%,N110*O110*P110*F!$B$38,IF(Q110&lt;45%,N110*O110*P110*F!$B$43,IF(Q110&lt;50%,N110*O110*P110*F!$B$48,IF(Q110=50%,N110*O110*P110*F!$B$50,IF(Q110=51%,N110*O110*P110*F!$B$51,IF(Q110=52%,N110*O110*P110*F!$B$52,IF(Q110=53%,N110*O110*P110*F!$B$53,IF(Q110=54%,N110*O110*P110*F!$B$54,IF(Q110=55%,N110*O110*P110*F!$B$55,IF(Q110=56%,N110*O110*P110*F!$B$56,IF(Q110=57%,N110*O110*P110*F!$B$57,IF(Q110=58%,N110*O110*P110*F!$B$58,IF(Q110=59%,N110*O110*P110*F!$B$59,IF(Q110=60%,N110*O110*P110*F!$B$60,IF(Q110=61%,N110*O110*P110*F!$B$61,IF(Q110=62%,N110*O110*P110*F!$B$62,IF(Q110=63%,N110*O110*P110*F!$B$63,IF(Q110=64%,N110*O110*P110*F!$B$64,IF(Q110=65%,N110*O110*P110*F!$B$65,IF(Q110=66%,N110*O110*P110*F!$B$66,IF(Q110=67%,N110*O110*P110*F!$B$67,IF(Q110=68%,N110*O110*P110*F!$B$68,IF(Q110=69%,N110*O110*P110*F!$B$69,IF(Q110=70%,N110*O110*P110*F!$B$70,IF(Q110=71%,N110*O110*P110*F!$B$71,IF(Q110=72%,N110*O110*P110*F!$B$72,IF(Q110=73%,N110*O110*P110*F!$B$73,IF(Q110=74%,N110*O110*P110*F!$B$74,IF(Q110=75%,N110*O110*P110*F!$B$75,IF(Q110=76%,N110*O110*P110*F!$B$76,IF(Q110=77%,N110*O110*P110*F!$B$77,IF(Q110=78%,N110*O110*P110*F!$B$78,IF(Q110=79%,N110*O110*P110*F!$B$79,IF(Q110=80%,N110*O110*P110*F!$B$80,IF(Q110=81%,N110*O110*P110*F!$B$81,IF(Q110=82%,N110*O110*P110*F!$B$82,IF(Q110=83%,N110*O110*P110*F!$B$83,IF(Q110=84%,N110*O110*P110*F!$B$84,IF(Q110=85%,N110*O110*P110*F!$B$85,IF(Q110=86%,N110*O110*P110*F!$B$86,IF(Q110=87%,N110*O110*P110*F!$B$87,IF(Q110=88%,N110*O110*P110*F!$B$88,IF(Q110=89%,N110*O110*P110*F!$B$89,IF(Q110=90%,N110*O110*P110*F!$B$90,IF(Q110=91%,N110*O110*P110*F!$B$91,IF(Q110=92%,N110*O110*P110*F!$B$92,IF(Q110=93%,N110*O110*P110*F!$B$93,IF(Q110=94%,N110*O110*P110*F!$B$94,IF(Q110=95%,N110*O110*P110*F!$B$95,IF(Q110=96%,N110*O110*P110*F!$B$96,IF(Q110=97%,N110*O110*P110*F!$B$97,IF(Q110=98%,N110*O110*P110*F!$B$98,IF(Q110=99%,N110*O110*P110*F!$B$99,IF(Q110&gt;99%,N110*O110*P110*F!$B$100,))))))))))))))))))))))))))))))))))))))))))))))))))))))))+IF(U110&lt;30%,0,IF(U110&lt;35%,R110*S110*T110*F!$B$33,IF(U110&lt;40%,R110*S110*T110*F!$B$38,IF(U110&lt;45%,R110*S110*T110*F!$B$43,IF(U110&lt;50%,R110*S110*T110*F!$B$48,IF(U110=50%,R110*S110*T110*F!$B$50,IF(U110=51%,R110*S110*T110*F!$B$51,IF(U110=52%,R110*S110*T110*F!$B$52,IF(U110=53%,R110*S110*T110*F!$B$53,IF(U110=54%,R110*S110*T110*F!$B$54,IF(U110=55%,R110*S110*T110*F!$B$55,IF(U110=56%,R110*S110*T110*F!$B$56,IF(U110=57%,R110*S110*T110*F!$B$57,IF(U110=58%,R110*S110*T110*F!$B$58,IF(U110=59%,R110*S110*T110*F!$B$59,IF(U110=60%,R110*S110*T110*F!$B$60,IF(U110=61%,R110*S110*T110*F!$B$61,IF(U110=62%,R110*S110*T110*F!$B$62,IF(U110=63%,R110*S110*T110*F!$B$63,IF(U110=64%,R110*S110*T110*F!$B$64,IF(U110=65%,R110*S110*T110*F!$B$65,IF(U110=66%,R110*S110*T110*F!$B$66,IF(U110=67%,R110*S110*T110*F!$B$67,IF(U110=68%,R110*S110*T110*F!$B$68,IF(U110=69%,R110*S110*T110*F!$B$69,IF(U110=70%,R110*S110*T110*F!$B$70,IF(U110=71%,R110*S110*T110*F!$B$71,IF(U110=72%,R110*S110*T110*F!$B$72,IF(U110=73%,R110*S110*T110*F!$B$73,IF(U110=74%,R110*S110*T110*F!$B$74,IF(U110=75%,R110*S110*T110*F!$B$75,IF(U110=76%,R110*S110*T110*F!$B$76,IF(U110=77%,R110*S110*T110*F!$B$77,IF(U110=78%,R110*S110*T110*F!$B$78,IF(U110=79%,R110*S110*T110*F!$B$79,IF(U110=80%,R110*S110*T110*F!$B$80,IF(U110=81%,R110*S110*T110*F!$B$81,IF(U110=82%,R110*S110*T110*F!$B$82,IF(U110=83%,R110*S110*T110*F!$B$83,IF(U110=84%,R110*S110*T110*F!$B$84,IF(U110=85%,R110*S110*T110*F!$B$85,IF(U110=86%,R110*S110*T110*F!$B$86,IF(U110=87%,R110*S110*T110*F!$B$87,IF(U110=88%,R110*S110*T110*F!$B$88,IF(U110=89%,R110*S110*T110*F!$B$89,IF(U110=90%,R110*S110*T110*F!$B$90,IF(U110=91%,R110*S110*T110*F!$B$91,IF(U110=92%,R110*S110*T110*F!$B$92,IF(U110=93%,R110*S110*T110*F!$B$93,IF(U110=94%,R110*S110*T110*F!$B$94,IF(U110=95%,R110*S110*T110*F!$B$95,IF(U110=96%,R110*S110*T110*F!$B$96,IF(U110=97%,R110*S110*T110*F!$B$97,IF(U110=98%,R110*S110*T110*F!$B$98,IF(U110=99%,R110*S110*T110*F!$B$99,IF(U110&gt;99%,R110*S110*T110*F!$B$100)))))))))))))))))))))))))))))))))))))))))))))))))))))))))*IF(ISNUMBER(E110),E110,1)*IF(ISNUMBER(D110),D110,1)</f>
        <v>0</v>
      </c>
      <c r="AA110" s="62">
        <f t="shared" si="151"/>
        <v>0</v>
      </c>
      <c r="AB110" s="63">
        <f t="shared" si="152"/>
        <v>0</v>
      </c>
      <c r="AC110" s="23"/>
      <c r="AF110" s="127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</row>
    <row r="111" spans="1:46" ht="15.75" thickBot="1" x14ac:dyDescent="0.3">
      <c r="A111" s="326"/>
      <c r="B111" s="216" t="str">
        <f t="shared" si="157"/>
        <v/>
      </c>
      <c r="C111" s="231" t="str">
        <f t="shared" si="157"/>
        <v/>
      </c>
      <c r="D111" s="299">
        <f>ROUND(IFERROR((D105*(G105*H105+K105*L105+O105*P105+S105*T105)+D106*(G106*H106+K106*L106+O106*P106+S106*T106)+D107*(G107*H107+K107*L107+O107*P107+S107*T107)+D108*(G108*H108+K108*L108+O108*P108+S108*T108)+D109*(G109*H109+K109*L109+O109*P109+S109*T109)+D110*(G110*H110+K110*L110+O110*P110+S110*T110))/((G105*H105+K105*L105+O105*P105+S105*T105)+(G106*H106+K106*L106+O106*P106+S106*T106)+(G107*H107+K107*L107+O107*P107+S107*T107)+(G108*H108+K108*L108+O108*P108+S108*T108)+(G109*H109+K109*L109+O109*P109+S109*T109)+(G110*H110+K110*L110+O110*P110+S110*T110)),0),2)</f>
        <v>0.95</v>
      </c>
      <c r="E111" s="220" t="str">
        <f t="shared" si="157"/>
        <v/>
      </c>
      <c r="F111" s="306" t="s">
        <v>67</v>
      </c>
      <c r="G111" s="316">
        <f>V77+V78+V80+V93+V105+V107+V109</f>
        <v>17770</v>
      </c>
      <c r="H111" s="316">
        <f>AA77+AA78+AA80+AA93+AA105+AA107+AA109</f>
        <v>186</v>
      </c>
      <c r="I111" s="317">
        <f>Z77+Z78+Z80+Z93+Z105+Z107+Z109</f>
        <v>9906.84</v>
      </c>
      <c r="J111" s="306" t="s">
        <v>99</v>
      </c>
      <c r="K111" s="316">
        <f>V84+V85+V86+V87+V98+V99+V100+V101</f>
        <v>16527.5</v>
      </c>
      <c r="L111" s="227">
        <f>AA84+AA85+AA86+AA87+AA98+AA99+AA100+AA101</f>
        <v>225</v>
      </c>
      <c r="M111" s="317">
        <f>Z84+Z85+Z86+Z87+Z98+Z99+Z100+Z101</f>
        <v>9880.1999999999989</v>
      </c>
      <c r="N111" s="306" t="s">
        <v>100</v>
      </c>
      <c r="O111" s="316">
        <f>V79+V91+V92+V94+V95+V106+V108</f>
        <v>17025</v>
      </c>
      <c r="P111" s="227">
        <f>AA79+AA91+AA92+AA94+AA95+AA106+AA108</f>
        <v>230</v>
      </c>
      <c r="Q111" s="317">
        <f>Z79+Z91+Z92+Z94+Z95+Z106+Z108</f>
        <v>9646.14</v>
      </c>
      <c r="R111" s="306" t="s">
        <v>101</v>
      </c>
      <c r="S111" s="316">
        <f>G111+O111</f>
        <v>34795</v>
      </c>
      <c r="T111" s="316">
        <f>H111+P111</f>
        <v>416</v>
      </c>
      <c r="U111" s="316">
        <f>I111+Q111</f>
        <v>19552.98</v>
      </c>
      <c r="V111" s="79">
        <f>SUM(V105:V110)</f>
        <v>9785</v>
      </c>
      <c r="W111" s="21">
        <f>IFERROR(V111/AA111,0)</f>
        <v>82.226890756302524</v>
      </c>
      <c r="X111" s="80">
        <f>ROUND(IFERROR(((I105*G105*H105+M105*K105*L105+Q105*O105*P105+U105*S105*T105)+(I106*G106*H106+M106*K106*L106+Q106*O106*P106+U106*S106*T106)+(I107*G107*H107+M107*K107*L107+Q107*O107*P107+U107*S107*T107)+(I108*G108*H108+M108*K108*L108+Q108*O108*P108+U108*S108*T108)+(I109*G109*H109+M109*K109*L109+Q109*O109*P109+U109*S109*T109)+(I110*G110*H110+M110*K110*L110+Q110*O110*P110+U110*S110*T110))/((G105*H105+K105*L105+O105*P105+S105*T105)+(G106*H106+K106*L106+O106*P106+S106*T106)+(G107*H107+K107*L107+O107*P107+S107*T107)+(G108*H108+K108*L108+O108*P108+S108*T108)+(G109*H109+K109*L109+O109*P109+S109*T109)+(G110*H110+K110*L110+O110*P110+S110*T110)),0),3)</f>
        <v>0.46100000000000002</v>
      </c>
      <c r="Y111" s="81"/>
      <c r="Z111" s="21">
        <f>SUM(Z105:Z110)</f>
        <v>4023.81</v>
      </c>
      <c r="AA111" s="82">
        <f>SUM(AA105:AA110)</f>
        <v>119</v>
      </c>
      <c r="AB111" s="83">
        <f>IF(SUM(AB105:AB110)=0,TIME(,0,),TIME(,SUM(AB105:AB110)+30,))</f>
        <v>7.3611111111111113E-2</v>
      </c>
      <c r="AC111" s="23"/>
      <c r="AF111" s="127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</row>
    <row r="112" spans="1:46" ht="15.75" x14ac:dyDescent="0.25">
      <c r="A112" s="300"/>
      <c r="B112" s="301"/>
      <c r="C112" s="301"/>
      <c r="D112" s="297">
        <f>IFERROR((D120*AA120+D127*AA127+D134*AA134+D141*AA141+D148*AA148)/AA112,"")</f>
        <v>0.88236151603498547</v>
      </c>
      <c r="E112" s="301"/>
      <c r="F112" s="301"/>
      <c r="G112" s="301" t="s">
        <v>90</v>
      </c>
      <c r="H112" s="301"/>
      <c r="I112" s="301"/>
      <c r="J112" s="301"/>
      <c r="K112" s="301"/>
      <c r="L112" s="301"/>
      <c r="M112" s="301"/>
      <c r="N112" s="301"/>
      <c r="O112" s="301"/>
      <c r="P112" s="301"/>
      <c r="Q112" s="301"/>
      <c r="R112" s="301"/>
      <c r="S112" s="301"/>
      <c r="T112" s="301"/>
      <c r="U112" s="301"/>
      <c r="V112" s="128">
        <f>V120+V127+V134+V141+V148</f>
        <v>59605</v>
      </c>
      <c r="W112" s="294">
        <f>IFERROR(V112/AA112,0)</f>
        <v>86.887755102040813</v>
      </c>
      <c r="X112" s="130"/>
      <c r="Y112" s="215">
        <v>5.0000000000000001E-3</v>
      </c>
      <c r="Z112" s="129">
        <f>Z120+Z127+Z134+Z141+Z148</f>
        <v>39418.089999999997</v>
      </c>
      <c r="AA112" s="131">
        <f>AA120+AA127+AA134+AA141+AA148</f>
        <v>686</v>
      </c>
      <c r="AB112" s="132">
        <f>AB120+AB127+AB134+AB141+AB148</f>
        <v>0.56597222222222232</v>
      </c>
      <c r="AC112" s="23"/>
      <c r="AF112" s="127"/>
      <c r="AG112" s="23"/>
      <c r="AH112" s="23"/>
      <c r="AI112" s="23"/>
      <c r="AJ112" s="23"/>
      <c r="AK112" s="23"/>
      <c r="AL112" s="23"/>
      <c r="AM112" s="23"/>
      <c r="AN112" s="23"/>
      <c r="AO112" s="154"/>
      <c r="AP112" s="23"/>
      <c r="AQ112" s="23"/>
      <c r="AR112" s="23"/>
      <c r="AS112" s="23"/>
      <c r="AT112" s="23"/>
    </row>
    <row r="113" spans="1:52" ht="15.75" thickBot="1" x14ac:dyDescent="0.3">
      <c r="A113" s="39" t="s">
        <v>1</v>
      </c>
      <c r="B113" s="133" t="s">
        <v>6</v>
      </c>
      <c r="C113" s="134" t="s">
        <v>7</v>
      </c>
      <c r="D113" s="135" t="s">
        <v>8</v>
      </c>
      <c r="E113" s="42" t="s">
        <v>48</v>
      </c>
      <c r="F113" s="133" t="s">
        <v>9</v>
      </c>
      <c r="G113" s="133" t="s">
        <v>10</v>
      </c>
      <c r="H113" s="133" t="s">
        <v>11</v>
      </c>
      <c r="I113" s="133" t="s">
        <v>2</v>
      </c>
      <c r="J113" s="133" t="s">
        <v>9</v>
      </c>
      <c r="K113" s="133" t="s">
        <v>10</v>
      </c>
      <c r="L113" s="133" t="s">
        <v>11</v>
      </c>
      <c r="M113" s="133" t="s">
        <v>2</v>
      </c>
      <c r="N113" s="133" t="s">
        <v>9</v>
      </c>
      <c r="O113" s="133" t="s">
        <v>10</v>
      </c>
      <c r="P113" s="133" t="s">
        <v>11</v>
      </c>
      <c r="Q113" s="133" t="s">
        <v>2</v>
      </c>
      <c r="R113" s="133" t="s">
        <v>9</v>
      </c>
      <c r="S113" s="133" t="s">
        <v>10</v>
      </c>
      <c r="T113" s="133" t="s">
        <v>11</v>
      </c>
      <c r="U113" s="133" t="s">
        <v>2</v>
      </c>
      <c r="V113" s="133" t="s">
        <v>3</v>
      </c>
      <c r="W113" s="135" t="s">
        <v>12</v>
      </c>
      <c r="X113" s="135" t="s">
        <v>23</v>
      </c>
      <c r="Y113" s="136" t="s">
        <v>4</v>
      </c>
      <c r="Z113" s="137" t="s">
        <v>15</v>
      </c>
      <c r="AA113" s="133" t="s">
        <v>5</v>
      </c>
      <c r="AB113" s="138" t="s">
        <v>13</v>
      </c>
      <c r="AC113" s="23"/>
      <c r="AF113" s="127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</row>
    <row r="114" spans="1:52" x14ac:dyDescent="0.25">
      <c r="A114" s="318">
        <f>A115</f>
        <v>42226</v>
      </c>
      <c r="B114" s="158" t="s">
        <v>86</v>
      </c>
      <c r="C114" s="159" t="str">
        <f>IF(C77="","",C77)</f>
        <v>Присед</v>
      </c>
      <c r="D114" s="160">
        <f>D77</f>
        <v>1.2</v>
      </c>
      <c r="E114" s="161" t="str">
        <f>IF(E77="","",E77)</f>
        <v/>
      </c>
      <c r="F114" s="302">
        <f>IF(I114&lt;&gt;0,(IFERROR(IF($Y114&gt;50,MROUND($Y114*I114,2.5),IF($Y114&lt;15,MROUND($Y114*I114,0.1),MROUND($Y114*I114,1))),)),"")</f>
        <v>135</v>
      </c>
      <c r="G114" s="162">
        <v>5</v>
      </c>
      <c r="H114" s="162">
        <v>1</v>
      </c>
      <c r="I114" s="163">
        <v>0.51</v>
      </c>
      <c r="J114" s="302">
        <f>IF(M114&lt;&gt;0,(IFERROR(IF($Y114&gt;50,MROUND($Y114*M114,2.5),IF($Y114&lt;15,MROUND($Y114*M114,0.1),MROUND($Y114*M114,1))),)),"")</f>
        <v>160</v>
      </c>
      <c r="K114" s="162">
        <v>4</v>
      </c>
      <c r="L114" s="162">
        <v>1</v>
      </c>
      <c r="M114" s="163">
        <v>0.61</v>
      </c>
      <c r="N114" s="302">
        <f>IF(Q114&lt;&gt;0,(IFERROR(IF($Y114&gt;50,MROUND($Y114*Q114,2.5),IF($Y114&lt;15,MROUND($Y114*Q114,0.1),MROUND($Y114*Q114,1))),)),"")</f>
        <v>180</v>
      </c>
      <c r="O114" s="162">
        <v>3</v>
      </c>
      <c r="P114" s="162">
        <v>3</v>
      </c>
      <c r="Q114" s="163">
        <v>0.68</v>
      </c>
      <c r="R114" s="302">
        <f>IF(U114&lt;&gt;0,(IFERROR(IF($Y114&gt;50,MROUND($Y114*U114,2.5),IF($Y114&lt;15,MROUND($Y114*U114,0.1),MROUND($Y114*U114,1))),)),"")</f>
        <v>200</v>
      </c>
      <c r="S114" s="162">
        <v>2</v>
      </c>
      <c r="T114" s="162">
        <v>3</v>
      </c>
      <c r="U114" s="164">
        <v>0.76</v>
      </c>
      <c r="V114" s="47">
        <f t="shared" ref="V114:V119" si="162">(IF(ISNUMBER(F114),F114,1)*G114*H114+IF(ISNUMBER(J114),J114,1)*K114*L114+IF(ISNUMBER(N114),N114,1)*O114*P114+IF(ISNUMBER(R114),R114,1)*S114*T114)*IF(ISNUMBER(E114),E114,1)</f>
        <v>4135</v>
      </c>
      <c r="W114" s="48">
        <f>IFERROR((IF(ISNUMBER(F114),F114,1)*G114*H114+IF(ISNUMBER(J114),J114,1)*K114*L114+IF(ISNUMBER(N114),N114,1)*O114*P114+IF(ISNUMBER(R114),R114,1)*S114*T114)*IF(ISNUMBER(E114),E114,1)/(G114*H114+K114*L114+O114*P114+S114*T114),0)</f>
        <v>172.29166666666666</v>
      </c>
      <c r="X114" s="213">
        <f>ROUND(IFERROR((W114/(Y114*IF(ISNUMBER(E114),E114,1))),0),2)</f>
        <v>0.65</v>
      </c>
      <c r="Y114" s="202">
        <f>IF(ISNUMBER(Y77), Y77+(Y77*$Y$112),"")</f>
        <v>263.91953250000006</v>
      </c>
      <c r="Z114" s="16">
        <f>(IF(I114&lt;30%,0,IF(I114&lt;35%,F114*G114*H114*F!$B$33,IF(I114&lt;40%,F114*G114*H114*F!$B$38,IF(I114&lt;45%,F114*G114*H114*F!$B$43,IF(I114&lt;50%,F114*G114*H114*F!$B$48,IF(I114=50%,F114*G114*H114*F!$B$50,IF(I114=51%,F114*G114*H114*F!$B$51,IF(I114=52%,F114*G114*H114*F!$B$52,IF(I114=53%,F114*G114*H114*F!$B$53,IF(I114=54%,F114*G114*H114*F!$B$54,IF(I114=55%,F114*G114*H114*F!$B$55,IF(I114=56%,F114*G114*H114*F!$B$56,IF(I114=57%,F114*G114*H114*F!$B$57,IF(I114=58%,F114*G114*H114*F!$B$58,IF(I114=59%,F114*G114*H114*F!$B$59,IF(I114=60%,F114*G114*H114*F!$B$60,IF(I114=61%,F114*G114*H114*F!$B$61,IF(I114=62%,F114*G114*H114*F!$B$62,IF(I114=63%,F114*G114*H114*F!$B$63,IF(I114=64%,F114*G114*H114*F!$B$64,IF(I114=65%,F114*G114*H114*F!$B$65,IF(I114=66%,F114*G114*H114*F!$B$66,IF(I114=67%,F114*G114*H114*F!$B$67,IF(I114=68%,F114*G114*H114*F!$B$68,IF(I114=69%,F114*G114*H114*F!$B$69,IF(I114=70%,F114*G114*H114*F!$B$70,IF(I114=71%,F114*G114*H114*F!$B$71,IF(I114=72%,F114*G114*H114*F!$B$72,IF(I114=73%,F114*G114*H114*F!$B$73,IF(I114=74%,F114*G114*H114*F!$B$74,IF(I114=75%,F114*G114*H114*F!$B$75,IF(I114=76%,F114*G114*H114*F!$B$76,IF(I114=77%,F114*G114*H114*F!$B$77,IF(I114=78%,F114*G114*H114*F!$B$78,IF(I114=79%,F114*G114*H114*F!$B$79,IF(I114=80%,F114*G114*H114*F!$B$80,IF(I114=81%,F114*G114*H114*F!$B$81,IF(I114=82%,F114*G114*H114*F!$B$82,IF(I114=83%,F114*G114*H114*F!$B$83,IF(I114=84%,F114*G114*H114*F!$B$84,IF(I114=85%,F114*G114*H114*F!$B$85,IF(I114=86%,F114*G114*H114*F!$B$86,IF(I114=87%,F114*G114*H114*F!$B$87,IF(I114=88%,F114*G114*H114*F!$B$88,IF(I114=89%,F114*G114*H114*F!$B$89,IF(I114=90%,F114*G114*H114*F!$B$90,IF(I114=91%,F114*G114*H114*F!$B$91,IF(I114=92%,F114*G114*H114*F!$B$92,IF(I114=93%,F114*G114*H114*F!$B$93,IF(I114=94%,F114*G114*H114*F!$B$94,IF(I114=95%,F114*G114*H114*F!$B$95,IF(I114=96%,F114*G114*H114*F!$B$96,IF(I114=97%,F114*G114*H114*F!$B$97,IF(I114=98%,F114*G114*H114*F!$B$98,IF(I114=99%,F114*G114*H114*F!$B$99,IF(I114&gt;99%,F114*G114*H114*F!$B$100,))))))))))))))))))))))))))))))))))))))))))))))))))))))))+IF(M114&lt;30%,0,IF(M114&lt;35%,J114*K114*L114*F!$B$33,IF(M114&lt;40%,J114*K114*L114*F!$B$38,IF(M114&lt;45%,J114*K114*L114*F!$B$43,IF(M114&lt;50%,J114*K114*L114*F!$B$48,IF(M114=50%,J114*K114*L114*F!$B$50,IF(M114=51%,J114*K114*L114*F!$B$51,IF(M114=52%,J114*K114*L114*F!$B$52,IF(M114=53%,J114*K114*L114*F!$B$53,IF(M114=54%,J114*K114*L114*F!$B$54,IF(M114=55%,J114*K114*L114*F!$B$55,IF(M114=56%,J114*K114*L114*F!$B$56,IF(M114=57%,J114*K114*L114*F!$B$57,IF(M114=58%,J114*K114*L114*F!$B$58,IF(M114=59%,J114*K114*L114*F!$B$59,IF(M114=60%,J114*K114*L114*F!$B$60,IF(M114=61%,J114*K114*L114*F!$B$61,IF(M114=62%,J114*K114*L114*F!$B$62,IF(M114=63%,J114*K114*L114*F!$B$63,IF(M114=64%,J114*K114*L114*F!$B$64,IF(M114=65%,J114*K114*L114*F!$B$65,IF(M114=66%,J114*K114*L114*F!$B$66,IF(M114=67%,J114*K114*L114*F!$B$67,IF(M114=68%,J114*K114*L114*F!$B$68,IF(M114=69%,J114*K114*L114*F!$B$69,IF(M114=70%,J114*K114*L114*F!$B$70,IF(M114=71%,J114*K114*L114*F!$B$71,IF(M114=72%,J114*K114*L114*F!$B$72,IF(M114=73%,J114*K114*L114*F!$B$73,IF(M114=74%,J114*K114*L114*F!$B$74,IF(M114=75%,J114*K114*L114*F!$B$75,IF(M114=76%,J114*K114*L114*F!$B$76,IF(M114=77%,J114*K114*L114*F!$B$77,IF(M114=78%,J114*K114*L114*F!$B$78,IF(M114=79%,J114*K114*L114*F!$B$79,IF(M114=80%,J114*K114*L114*F!$B$80,IF(M114=81%,J114*K114*L114*F!$B$81,IF(M114=82%,J114*K114*L114*F!$B$82,IF(M114=83%,J114*K114*L114*F!$B$83,IF(M114=84%,J114*K114*L114*F!$B$84,IF(M114=85%,J114*K114*L114*F!$B$85,IF(M114=86%,J114*K114*L114*F!$B$86,IF(M114=87%,J114*K114*L114*F!$B$87,IF(M114=88%,J114*K114*L114*F!$B$88,IF(M114=89%,J114*K114*L114*F!$B$89,IF(M114=90%,J114*K114*L114*F!$B$90,IF(M114=91%,J114*K114*L114*F!$B$91,IF(M114=92%,J114*K114*L114*F!$B$92,IF(M114=93%,J114*K114*L114*F!$B$93,IF(M114=94%,J114*K114*L114*F!$B$94,IF(M114=95%,J114*K114*L114*F!$B$95,IF(M114=96%,J114*K114*L114*F!$B$96,IF(M114=97%,J114*K114*L114*F!$B$97,IF(M114=98%,J114*K114*L114*F!$B$98,IF(M114=99%,J114*K114*L114*F!$B$99,IF(M114&gt;99%,J114*K114*L114*F!$B$100,))))))))))))))))))))))))))))))))))))))))))))))))))))))))+IF(Q114&lt;30%,0,IF(Q114&lt;35%,N114*O114*P114*F!$B$33,IF(Q114&lt;40%,N114*O114*P114*F!$B$38,IF(Q114&lt;45%,N114*O114*P114*F!$B$43,IF(Q114&lt;50%,N114*O114*P114*F!$B$48,IF(Q114=50%,N114*O114*P114*F!$B$50,IF(Q114=51%,N114*O114*P114*F!$B$51,IF(Q114=52%,N114*O114*P114*F!$B$52,IF(Q114=53%,N114*O114*P114*F!$B$53,IF(Q114=54%,N114*O114*P114*F!$B$54,IF(Q114=55%,N114*O114*P114*F!$B$55,IF(Q114=56%,N114*O114*P114*F!$B$56,IF(Q114=57%,N114*O114*P114*F!$B$57,IF(Q114=58%,N114*O114*P114*F!$B$58,IF(Q114=59%,N114*O114*P114*F!$B$59,IF(Q114=60%,N114*O114*P114*F!$B$60,IF(Q114=61%,N114*O114*P114*F!$B$61,IF(Q114=62%,N114*O114*P114*F!$B$62,IF(Q114=63%,N114*O114*P114*F!$B$63,IF(Q114=64%,N114*O114*P114*F!$B$64,IF(Q114=65%,N114*O114*P114*F!$B$65,IF(Q114=66%,N114*O114*P114*F!$B$66,IF(Q114=67%,N114*O114*P114*F!$B$67,IF(Q114=68%,N114*O114*P114*F!$B$68,IF(Q114=69%,N114*O114*P114*F!$B$69,IF(Q114=70%,N114*O114*P114*F!$B$70,IF(Q114=71%,N114*O114*P114*F!$B$71,IF(Q114=72%,N114*O114*P114*F!$B$72,IF(Q114=73%,N114*O114*P114*F!$B$73,IF(Q114=74%,N114*O114*P114*F!$B$74,IF(Q114=75%,N114*O114*P114*F!$B$75,IF(Q114=76%,N114*O114*P114*F!$B$76,IF(Q114=77%,N114*O114*P114*F!$B$77,IF(Q114=78%,N114*O114*P114*F!$B$78,IF(Q114=79%,N114*O114*P114*F!$B$79,IF(Q114=80%,N114*O114*P114*F!$B$80,IF(Q114=81%,N114*O114*P114*F!$B$81,IF(Q114=82%,N114*O114*P114*F!$B$82,IF(Q114=83%,N114*O114*P114*F!$B$83,IF(Q114=84%,N114*O114*P114*F!$B$84,IF(Q114=85%,N114*O114*P114*F!$B$85,IF(Q114=86%,N114*O114*P114*F!$B$86,IF(Q114=87%,N114*O114*P114*F!$B$87,IF(Q114=88%,N114*O114*P114*F!$B$88,IF(Q114=89%,N114*O114*P114*F!$B$89,IF(Q114=90%,N114*O114*P114*F!$B$90,IF(Q114=91%,N114*O114*P114*F!$B$91,IF(Q114=92%,N114*O114*P114*F!$B$92,IF(Q114=93%,N114*O114*P114*F!$B$93,IF(Q114=94%,N114*O114*P114*F!$B$94,IF(Q114=95%,N114*O114*P114*F!$B$95,IF(Q114=96%,N114*O114*P114*F!$B$96,IF(Q114=97%,N114*O114*P114*F!$B$97,IF(Q114=98%,N114*O114*P114*F!$B$98,IF(Q114=99%,N114*O114*P114*F!$B$99,IF(Q114&gt;99%,N114*O114*P114*F!$B$100,))))))))))))))))))))))))))))))))))))))))))))))))))))))))+IF(U114&lt;30%,0,IF(U114&lt;35%,R114*S114*T114*F!$B$33,IF(U114&lt;40%,R114*S114*T114*F!$B$38,IF(U114&lt;45%,R114*S114*T114*F!$B$43,IF(U114&lt;50%,R114*S114*T114*F!$B$48,IF(U114=50%,R114*S114*T114*F!$B$50,IF(U114=51%,R114*S114*T114*F!$B$51,IF(U114=52%,R114*S114*T114*F!$B$52,IF(U114=53%,R114*S114*T114*F!$B$53,IF(U114=54%,R114*S114*T114*F!$B$54,IF(U114=55%,R114*S114*T114*F!$B$55,IF(U114=56%,R114*S114*T114*F!$B$56,IF(U114=57%,R114*S114*T114*F!$B$57,IF(U114=58%,R114*S114*T114*F!$B$58,IF(U114=59%,R114*S114*T114*F!$B$59,IF(U114=60%,R114*S114*T114*F!$B$60,IF(U114=61%,R114*S114*T114*F!$B$61,IF(U114=62%,R114*S114*T114*F!$B$62,IF(U114=63%,R114*S114*T114*F!$B$63,IF(U114=64%,R114*S114*T114*F!$B$64,IF(U114=65%,R114*S114*T114*F!$B$65,IF(U114=66%,R114*S114*T114*F!$B$66,IF(U114=67%,R114*S114*T114*F!$B$67,IF(U114=68%,R114*S114*T114*F!$B$68,IF(U114=69%,R114*S114*T114*F!$B$69,IF(U114=70%,R114*S114*T114*F!$B$70,IF(U114=71%,R114*S114*T114*F!$B$71,IF(U114=72%,R114*S114*T114*F!$B$72,IF(U114=73%,R114*S114*T114*F!$B$73,IF(U114=74%,R114*S114*T114*F!$B$74,IF(U114=75%,R114*S114*T114*F!$B$75,IF(U114=76%,R114*S114*T114*F!$B$76,IF(U114=77%,R114*S114*T114*F!$B$77,IF(U114=78%,R114*S114*T114*F!$B$78,IF(U114=79%,R114*S114*T114*F!$B$79,IF(U114=80%,R114*S114*T114*F!$B$80,IF(U114=81%,R114*S114*T114*F!$B$81,IF(U114=82%,R114*S114*T114*F!$B$82,IF(U114=83%,R114*S114*T114*F!$B$83,IF(U114=84%,R114*S114*T114*F!$B$84,IF(U114=85%,R114*S114*T114*F!$B$85,IF(U114=86%,R114*S114*T114*F!$B$86,IF(U114=87%,R114*S114*T114*F!$B$87,IF(U114=88%,R114*S114*T114*F!$B$88,IF(U114=89%,R114*S114*T114*F!$B$89,IF(U114=90%,R114*S114*T114*F!$B$90,IF(U114=91%,R114*S114*T114*F!$B$91,IF(U114=92%,R114*S114*T114*F!$B$92,IF(U114=93%,R114*S114*T114*F!$B$93,IF(U114=94%,R114*S114*T114*F!$B$94,IF(U114=95%,R114*S114*T114*F!$B$95,IF(U114=96%,R114*S114*T114*F!$B$96,IF(U114=97%,R114*S114*T114*F!$B$97,IF(U114=98%,R114*S114*T114*F!$B$98,IF(U114=99%,R114*S114*T114*F!$B$99,IF(U114&gt;99%,R114*S114*T114*F!$B$100)))))))))))))))))))))))))))))))))))))))))))))))))))))))))*IF(ISNUMBER(E114),E114,1)*IF(ISNUMBER(D114),D114,1)</f>
        <v>4478.46</v>
      </c>
      <c r="AA114" s="50">
        <f t="shared" ref="AA114:AA119" si="163">G114*H114+K114*L114+O114*P114+S114*T114</f>
        <v>24</v>
      </c>
      <c r="AB114" s="51">
        <f t="shared" ref="AB114:AB119" si="164">(H114*(IF(I114&lt;45%,0.5,IF(I114&lt;55%,0.8,IF(I114&lt;65%,0.9,IF(I114&lt;75%,1,IF(I114&lt;85%,1.1,1.2))))))+L114*(IF(M114&lt;45%,0.5,IF(M114&lt;55%,0.8,IF(M114&lt;65%,0.9,IF(M114&lt;75%,1,IF(M114&lt;85%,1.1,1.2))))))+P114*(IF(Q114&lt;45%,0.5,IF(Q114&lt;55%,0.8,IF(Q114&lt;65%,0.9,IF(Q114&lt;75%,1,IF(Q114&lt;85%,1.1,1.2))))))+T114*(IF(U114&lt;45%,0.5,IF(U114&lt;55%,0.8,IF(U114&lt;65%,0.9,IF(U114&lt;75%,1,IF(U114&lt;85%,1.1,1.2)))))))*IF(D114&gt;=0.8,6,IF(D114&lt;=0.4,1.5,3))</f>
        <v>48</v>
      </c>
      <c r="AC114" s="23"/>
      <c r="AF114" s="127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/>
      <c r="AV114" s="293"/>
      <c r="AW114"/>
    </row>
    <row r="115" spans="1:52" ht="15" customHeight="1" x14ac:dyDescent="0.25">
      <c r="A115" s="325">
        <f>A78+7</f>
        <v>42226</v>
      </c>
      <c r="B115" s="165" t="str">
        <f t="shared" ref="B115:E130" si="165">IF(B78="","",B78)</f>
        <v>Средняя</v>
      </c>
      <c r="C115" s="166" t="str">
        <f t="shared" si="165"/>
        <v>Присед на груди</v>
      </c>
      <c r="D115" s="167">
        <f t="shared" ref="D115" si="166">D78</f>
        <v>1.2</v>
      </c>
      <c r="E115" s="168" t="str">
        <f t="shared" si="165"/>
        <v/>
      </c>
      <c r="F115" s="303">
        <f>IF(I115&lt;&gt;0,(IFERROR(IF($Y115&gt;50,MROUND($Y115*I115,2.5),IF($Y115&lt;15,MROUND($Y115*I115,0.1),MROUND($Y115*I115,1))),)),"")</f>
        <v>110</v>
      </c>
      <c r="G115" s="170">
        <v>5</v>
      </c>
      <c r="H115" s="170">
        <v>1</v>
      </c>
      <c r="I115" s="171">
        <v>0.52</v>
      </c>
      <c r="J115" s="303">
        <f>IF(M115&lt;&gt;0,(IFERROR(IF($Y115&gt;50,MROUND($Y115*M115,2.5),IF($Y115&lt;15,MROUND($Y115*M115,0.1),MROUND($Y115*M115,1))),)),"")</f>
        <v>130</v>
      </c>
      <c r="K115" s="170">
        <v>4</v>
      </c>
      <c r="L115" s="170">
        <v>1</v>
      </c>
      <c r="M115" s="171">
        <v>0.62</v>
      </c>
      <c r="N115" s="303">
        <f>IF(Q115&lt;&gt;0,(IFERROR(IF($Y115&gt;50,MROUND($Y115*Q115,2.5),IF($Y115&lt;15,MROUND($Y115*Q115,0.1),MROUND($Y115*Q115,1))),)),"")</f>
        <v>150</v>
      </c>
      <c r="O115" s="170">
        <v>2</v>
      </c>
      <c r="P115" s="170">
        <v>4</v>
      </c>
      <c r="Q115" s="171">
        <v>0.71</v>
      </c>
      <c r="R115" s="303" t="str">
        <f>IF(U115&lt;&gt;0,(IFERROR(IF($Y115&gt;50,MROUND($Y115*U115,2.5),IF($Y115&lt;15,MROUND($Y115*U115,0.1),MROUND($Y115*U115,1))),)),"")</f>
        <v/>
      </c>
      <c r="S115" s="170"/>
      <c r="T115" s="170"/>
      <c r="U115" s="172">
        <v>0</v>
      </c>
      <c r="V115" s="59">
        <f t="shared" si="162"/>
        <v>2270</v>
      </c>
      <c r="W115" s="60">
        <f t="shared" ref="W115:W118" si="167">IFERROR((IF(ISNUMBER(F115),F115,1)*G115*H115+IF(ISNUMBER(J115),J115,1)*K115*L115+IF(ISNUMBER(N115),N115,1)*O115*P115+IF(ISNUMBER(R115),R115,1)*S115*T115)*IF(ISNUMBER(E115),E115,1)/(G115*H115+K115*L115+O115*P115+S115*T115),0)</f>
        <v>133.52941176470588</v>
      </c>
      <c r="X115" s="61">
        <f t="shared" ref="X115:X116" si="168">ROUND(IFERROR((W115/(Y115*IF(ISNUMBER(E115),E115,1))),0),2)</f>
        <v>0.63</v>
      </c>
      <c r="Y115" s="203">
        <f t="shared" ref="Y115:Y147" si="169">IF(ISNUMBER(Y78), Y78+(Y78*$Y$112),"")</f>
        <v>211.13562599999997</v>
      </c>
      <c r="Z115" s="17">
        <f>(IF(I115&lt;30%,0,IF(I115&lt;35%,F115*G115*H115*F!$B$33,IF(I115&lt;40%,F115*G115*H115*F!$B$38,IF(I115&lt;45%,F115*G115*H115*F!$B$43,IF(I115&lt;50%,F115*G115*H115*F!$B$48,IF(I115=50%,F115*G115*H115*F!$B$50,IF(I115=51%,F115*G115*H115*F!$B$51,IF(I115=52%,F115*G115*H115*F!$B$52,IF(I115=53%,F115*G115*H115*F!$B$53,IF(I115=54%,F115*G115*H115*F!$B$54,IF(I115=55%,F115*G115*H115*F!$B$55,IF(I115=56%,F115*G115*H115*F!$B$56,IF(I115=57%,F115*G115*H115*F!$B$57,IF(I115=58%,F115*G115*H115*F!$B$58,IF(I115=59%,F115*G115*H115*F!$B$59,IF(I115=60%,F115*G115*H115*F!$B$60,IF(I115=61%,F115*G115*H115*F!$B$61,IF(I115=62%,F115*G115*H115*F!$B$62,IF(I115=63%,F115*G115*H115*F!$B$63,IF(I115=64%,F115*G115*H115*F!$B$64,IF(I115=65%,F115*G115*H115*F!$B$65,IF(I115=66%,F115*G115*H115*F!$B$66,IF(I115=67%,F115*G115*H115*F!$B$67,IF(I115=68%,F115*G115*H115*F!$B$68,IF(I115=69%,F115*G115*H115*F!$B$69,IF(I115=70%,F115*G115*H115*F!$B$70,IF(I115=71%,F115*G115*H115*F!$B$71,IF(I115=72%,F115*G115*H115*F!$B$72,IF(I115=73%,F115*G115*H115*F!$B$73,IF(I115=74%,F115*G115*H115*F!$B$74,IF(I115=75%,F115*G115*H115*F!$B$75,IF(I115=76%,F115*G115*H115*F!$B$76,IF(I115=77%,F115*G115*H115*F!$B$77,IF(I115=78%,F115*G115*H115*F!$B$78,IF(I115=79%,F115*G115*H115*F!$B$79,IF(I115=80%,F115*G115*H115*F!$B$80,IF(I115=81%,F115*G115*H115*F!$B$81,IF(I115=82%,F115*G115*H115*F!$B$82,IF(I115=83%,F115*G115*H115*F!$B$83,IF(I115=84%,F115*G115*H115*F!$B$84,IF(I115=85%,F115*G115*H115*F!$B$85,IF(I115=86%,F115*G115*H115*F!$B$86,IF(I115=87%,F115*G115*H115*F!$B$87,IF(I115=88%,F115*G115*H115*F!$B$88,IF(I115=89%,F115*G115*H115*F!$B$89,IF(I115=90%,F115*G115*H115*F!$B$90,IF(I115=91%,F115*G115*H115*F!$B$91,IF(I115=92%,F115*G115*H115*F!$B$92,IF(I115=93%,F115*G115*H115*F!$B$93,IF(I115=94%,F115*G115*H115*F!$B$94,IF(I115=95%,F115*G115*H115*F!$B$95,IF(I115=96%,F115*G115*H115*F!$B$96,IF(I115=97%,F115*G115*H115*F!$B$97,IF(I115=98%,F115*G115*H115*F!$B$98,IF(I115=99%,F115*G115*H115*F!$B$99,IF(I115&gt;99%,F115*G115*H115*F!$B$100,))))))))))))))))))))))))))))))))))))))))))))))))))))))))+IF(M115&lt;30%,0,IF(M115&lt;35%,J115*K115*L115*F!$B$33,IF(M115&lt;40%,J115*K115*L115*F!$B$38,IF(M115&lt;45%,J115*K115*L115*F!$B$43,IF(M115&lt;50%,J115*K115*L115*F!$B$48,IF(M115=50%,J115*K115*L115*F!$B$50,IF(M115=51%,J115*K115*L115*F!$B$51,IF(M115=52%,J115*K115*L115*F!$B$52,IF(M115=53%,J115*K115*L115*F!$B$53,IF(M115=54%,J115*K115*L115*F!$B$54,IF(M115=55%,J115*K115*L115*F!$B$55,IF(M115=56%,J115*K115*L115*F!$B$56,IF(M115=57%,J115*K115*L115*F!$B$57,IF(M115=58%,J115*K115*L115*F!$B$58,IF(M115=59%,J115*K115*L115*F!$B$59,IF(M115=60%,J115*K115*L115*F!$B$60,IF(M115=61%,J115*K115*L115*F!$B$61,IF(M115=62%,J115*K115*L115*F!$B$62,IF(M115=63%,J115*K115*L115*F!$B$63,IF(M115=64%,J115*K115*L115*F!$B$64,IF(M115=65%,J115*K115*L115*F!$B$65,IF(M115=66%,J115*K115*L115*F!$B$66,IF(M115=67%,J115*K115*L115*F!$B$67,IF(M115=68%,J115*K115*L115*F!$B$68,IF(M115=69%,J115*K115*L115*F!$B$69,IF(M115=70%,J115*K115*L115*F!$B$70,IF(M115=71%,J115*K115*L115*F!$B$71,IF(M115=72%,J115*K115*L115*F!$B$72,IF(M115=73%,J115*K115*L115*F!$B$73,IF(M115=74%,J115*K115*L115*F!$B$74,IF(M115=75%,J115*K115*L115*F!$B$75,IF(M115=76%,J115*K115*L115*F!$B$76,IF(M115=77%,J115*K115*L115*F!$B$77,IF(M115=78%,J115*K115*L115*F!$B$78,IF(M115=79%,J115*K115*L115*F!$B$79,IF(M115=80%,J115*K115*L115*F!$B$80,IF(M115=81%,J115*K115*L115*F!$B$81,IF(M115=82%,J115*K115*L115*F!$B$82,IF(M115=83%,J115*K115*L115*F!$B$83,IF(M115=84%,J115*K115*L115*F!$B$84,IF(M115=85%,J115*K115*L115*F!$B$85,IF(M115=86%,J115*K115*L115*F!$B$86,IF(M115=87%,J115*K115*L115*F!$B$87,IF(M115=88%,J115*K115*L115*F!$B$88,IF(M115=89%,J115*K115*L115*F!$B$89,IF(M115=90%,J115*K115*L115*F!$B$90,IF(M115=91%,J115*K115*L115*F!$B$91,IF(M115=92%,J115*K115*L115*F!$B$92,IF(M115=93%,J115*K115*L115*F!$B$93,IF(M115=94%,J115*K115*L115*F!$B$94,IF(M115=95%,J115*K115*L115*F!$B$95,IF(M115=96%,J115*K115*L115*F!$B$96,IF(M115=97%,J115*K115*L115*F!$B$97,IF(M115=98%,J115*K115*L115*F!$B$98,IF(M115=99%,J115*K115*L115*F!$B$99,IF(M115&gt;99%,J115*K115*L115*F!$B$100,))))))))))))))))))))))))))))))))))))))))))))))))))))))))+IF(Q115&lt;30%,0,IF(Q115&lt;35%,N115*O115*P115*F!$B$33,IF(Q115&lt;40%,N115*O115*P115*F!$B$38,IF(Q115&lt;45%,N115*O115*P115*F!$B$43,IF(Q115&lt;50%,N115*O115*P115*F!$B$48,IF(Q115=50%,N115*O115*P115*F!$B$50,IF(Q115=51%,N115*O115*P115*F!$B$51,IF(Q115=52%,N115*O115*P115*F!$B$52,IF(Q115=53%,N115*O115*P115*F!$B$53,IF(Q115=54%,N115*O115*P115*F!$B$54,IF(Q115=55%,N115*O115*P115*F!$B$55,IF(Q115=56%,N115*O115*P115*F!$B$56,IF(Q115=57%,N115*O115*P115*F!$B$57,IF(Q115=58%,N115*O115*P115*F!$B$58,IF(Q115=59%,N115*O115*P115*F!$B$59,IF(Q115=60%,N115*O115*P115*F!$B$60,IF(Q115=61%,N115*O115*P115*F!$B$61,IF(Q115=62%,N115*O115*P115*F!$B$62,IF(Q115=63%,N115*O115*P115*F!$B$63,IF(Q115=64%,N115*O115*P115*F!$B$64,IF(Q115=65%,N115*O115*P115*F!$B$65,IF(Q115=66%,N115*O115*P115*F!$B$66,IF(Q115=67%,N115*O115*P115*F!$B$67,IF(Q115=68%,N115*O115*P115*F!$B$68,IF(Q115=69%,N115*O115*P115*F!$B$69,IF(Q115=70%,N115*O115*P115*F!$B$70,IF(Q115=71%,N115*O115*P115*F!$B$71,IF(Q115=72%,N115*O115*P115*F!$B$72,IF(Q115=73%,N115*O115*P115*F!$B$73,IF(Q115=74%,N115*O115*P115*F!$B$74,IF(Q115=75%,N115*O115*P115*F!$B$75,IF(Q115=76%,N115*O115*P115*F!$B$76,IF(Q115=77%,N115*O115*P115*F!$B$77,IF(Q115=78%,N115*O115*P115*F!$B$78,IF(Q115=79%,N115*O115*P115*F!$B$79,IF(Q115=80%,N115*O115*P115*F!$B$80,IF(Q115=81%,N115*O115*P115*F!$B$81,IF(Q115=82%,N115*O115*P115*F!$B$82,IF(Q115=83%,N115*O115*P115*F!$B$83,IF(Q115=84%,N115*O115*P115*F!$B$84,IF(Q115=85%,N115*O115*P115*F!$B$85,IF(Q115=86%,N115*O115*P115*F!$B$86,IF(Q115=87%,N115*O115*P115*F!$B$87,IF(Q115=88%,N115*O115*P115*F!$B$88,IF(Q115=89%,N115*O115*P115*F!$B$89,IF(Q115=90%,N115*O115*P115*F!$B$90,IF(Q115=91%,N115*O115*P115*F!$B$91,IF(Q115=92%,N115*O115*P115*F!$B$92,IF(Q115=93%,N115*O115*P115*F!$B$93,IF(Q115=94%,N115*O115*P115*F!$B$94,IF(Q115=95%,N115*O115*P115*F!$B$95,IF(Q115=96%,N115*O115*P115*F!$B$96,IF(Q115=97%,N115*O115*P115*F!$B$97,IF(Q115=98%,N115*O115*P115*F!$B$98,IF(Q115=99%,N115*O115*P115*F!$B$99,IF(Q115&gt;99%,N115*O115*P115*F!$B$100,))))))))))))))))))))))))))))))))))))))))))))))))))))))))+IF(U115&lt;30%,0,IF(U115&lt;35%,R115*S115*T115*F!$B$33,IF(U115&lt;40%,R115*S115*T115*F!$B$38,IF(U115&lt;45%,R115*S115*T115*F!$B$43,IF(U115&lt;50%,R115*S115*T115*F!$B$48,IF(U115=50%,R115*S115*T115*F!$B$50,IF(U115=51%,R115*S115*T115*F!$B$51,IF(U115=52%,R115*S115*T115*F!$B$52,IF(U115=53%,R115*S115*T115*F!$B$53,IF(U115=54%,R115*S115*T115*F!$B$54,IF(U115=55%,R115*S115*T115*F!$B$55,IF(U115=56%,R115*S115*T115*F!$B$56,IF(U115=57%,R115*S115*T115*F!$B$57,IF(U115=58%,R115*S115*T115*F!$B$58,IF(U115=59%,R115*S115*T115*F!$B$59,IF(U115=60%,R115*S115*T115*F!$B$60,IF(U115=61%,R115*S115*T115*F!$B$61,IF(U115=62%,R115*S115*T115*F!$B$62,IF(U115=63%,R115*S115*T115*F!$B$63,IF(U115=64%,R115*S115*T115*F!$B$64,IF(U115=65%,R115*S115*T115*F!$B$65,IF(U115=66%,R115*S115*T115*F!$B$66,IF(U115=67%,R115*S115*T115*F!$B$67,IF(U115=68%,R115*S115*T115*F!$B$68,IF(U115=69%,R115*S115*T115*F!$B$69,IF(U115=70%,R115*S115*T115*F!$B$70,IF(U115=71%,R115*S115*T115*F!$B$71,IF(U115=72%,R115*S115*T115*F!$B$72,IF(U115=73%,R115*S115*T115*F!$B$73,IF(U115=74%,R115*S115*T115*F!$B$74,IF(U115=75%,R115*S115*T115*F!$B$75,IF(U115=76%,R115*S115*T115*F!$B$76,IF(U115=77%,R115*S115*T115*F!$B$77,IF(U115=78%,R115*S115*T115*F!$B$78,IF(U115=79%,R115*S115*T115*F!$B$79,IF(U115=80%,R115*S115*T115*F!$B$80,IF(U115=81%,R115*S115*T115*F!$B$81,IF(U115=82%,R115*S115*T115*F!$B$82,IF(U115=83%,R115*S115*T115*F!$B$83,IF(U115=84%,R115*S115*T115*F!$B$84,IF(U115=85%,R115*S115*T115*F!$B$85,IF(U115=86%,R115*S115*T115*F!$B$86,IF(U115=87%,R115*S115*T115*F!$B$87,IF(U115=88%,R115*S115*T115*F!$B$88,IF(U115=89%,R115*S115*T115*F!$B$89,IF(U115=90%,R115*S115*T115*F!$B$90,IF(U115=91%,R115*S115*T115*F!$B$91,IF(U115=92%,R115*S115*T115*F!$B$92,IF(U115=93%,R115*S115*T115*F!$B$93,IF(U115=94%,R115*S115*T115*F!$B$94,IF(U115=95%,R115*S115*T115*F!$B$95,IF(U115=96%,R115*S115*T115*F!$B$96,IF(U115=97%,R115*S115*T115*F!$B$97,IF(U115=98%,R115*S115*T115*F!$B$98,IF(U115=99%,R115*S115*T115*F!$B$99,IF(U115&gt;99%,R115*S115*T115*F!$B$100)))))))))))))))))))))))))))))))))))))))))))))))))))))))))*IF(ISNUMBER(E115),E115,1)*IF(ISNUMBER(D115),D115,1)</f>
        <v>2173.3199999999997</v>
      </c>
      <c r="AA115" s="62">
        <f t="shared" si="163"/>
        <v>17</v>
      </c>
      <c r="AB115" s="63">
        <f t="shared" si="164"/>
        <v>34.200000000000003</v>
      </c>
      <c r="AC115" s="23"/>
      <c r="AF115" s="127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</row>
    <row r="116" spans="1:52" x14ac:dyDescent="0.25">
      <c r="A116" s="325"/>
      <c r="B116" s="165" t="str">
        <f t="shared" si="165"/>
        <v>Легкая</v>
      </c>
      <c r="C116" s="166" t="str">
        <f t="shared" si="165"/>
        <v>Наклоны</v>
      </c>
      <c r="D116" s="167">
        <f t="shared" ref="D116" si="170">D79</f>
        <v>1</v>
      </c>
      <c r="E116" s="168" t="str">
        <f t="shared" si="165"/>
        <v/>
      </c>
      <c r="F116" s="304">
        <f>IF(I116&lt;&gt;0,(IFERROR(IF($Y116&gt;50,MROUND($Y116*I116,2.5),IF($Y116&lt;15,MROUND($Y116*I116,0.1),MROUND($Y116*I116,1))),)),"")</f>
        <v>55</v>
      </c>
      <c r="G116" s="173">
        <v>5</v>
      </c>
      <c r="H116" s="173">
        <v>5</v>
      </c>
      <c r="I116" s="174">
        <v>0.41</v>
      </c>
      <c r="J116" s="304">
        <f>IF(M116&lt;&gt;0,(IFERROR(IF($Y116&gt;50,MROUND($Y116*M116,2.5),IF($Y116&lt;15,MROUND($Y116*M116,0.1),MROUND($Y116*M116,1))),)),"")</f>
        <v>65</v>
      </c>
      <c r="K116" s="173">
        <v>4</v>
      </c>
      <c r="L116" s="173">
        <v>5</v>
      </c>
      <c r="M116" s="174">
        <v>0.48</v>
      </c>
      <c r="N116" s="304" t="str">
        <f>IF(Q116&lt;&gt;0,(IFERROR(IF($Y116&gt;50,MROUND($Y116*Q116,2.5),IF($Y116&lt;15,MROUND($Y116*Q116,0.1),MROUND($Y116*Q116,1))),)),"")</f>
        <v/>
      </c>
      <c r="O116" s="173"/>
      <c r="P116" s="173"/>
      <c r="Q116" s="174">
        <v>0</v>
      </c>
      <c r="R116" s="304" t="str">
        <f>IF(U116&lt;&gt;0,(IFERROR(IF($Y116&gt;50,MROUND($Y116*U116,2.5),IF($Y116&lt;15,MROUND($Y116*U116,0.1),MROUND($Y116*U116,1))),)),"")</f>
        <v/>
      </c>
      <c r="S116" s="173"/>
      <c r="T116" s="173"/>
      <c r="U116" s="175">
        <v>0</v>
      </c>
      <c r="V116" s="66">
        <f t="shared" si="162"/>
        <v>2675</v>
      </c>
      <c r="W116" s="67">
        <f t="shared" si="167"/>
        <v>59.444444444444443</v>
      </c>
      <c r="X116" s="68">
        <f t="shared" si="168"/>
        <v>0.44</v>
      </c>
      <c r="Y116" s="203">
        <f t="shared" si="169"/>
        <v>133.98991649999999</v>
      </c>
      <c r="Z116" s="18">
        <f>(IF(I116&lt;30%,0,IF(I116&lt;35%,F116*G116*H116*F!$B$33,IF(I116&lt;40%,F116*G116*H116*F!$B$38,IF(I116&lt;45%,F116*G116*H116*F!$B$43,IF(I116&lt;50%,F116*G116*H116*F!$B$48,IF(I116=50%,F116*G116*H116*F!$B$50,IF(I116=51%,F116*G116*H116*F!$B$51,IF(I116=52%,F116*G116*H116*F!$B$52,IF(I116=53%,F116*G116*H116*F!$B$53,IF(I116=54%,F116*G116*H116*F!$B$54,IF(I116=55%,F116*G116*H116*F!$B$55,IF(I116=56%,F116*G116*H116*F!$B$56,IF(I116=57%,F116*G116*H116*F!$B$57,IF(I116=58%,F116*G116*H116*F!$B$58,IF(I116=59%,F116*G116*H116*F!$B$59,IF(I116=60%,F116*G116*H116*F!$B$60,IF(I116=61%,F116*G116*H116*F!$B$61,IF(I116=62%,F116*G116*H116*F!$B$62,IF(I116=63%,F116*G116*H116*F!$B$63,IF(I116=64%,F116*G116*H116*F!$B$64,IF(I116=65%,F116*G116*H116*F!$B$65,IF(I116=66%,F116*G116*H116*F!$B$66,IF(I116=67%,F116*G116*H116*F!$B$67,IF(I116=68%,F116*G116*H116*F!$B$68,IF(I116=69%,F116*G116*H116*F!$B$69,IF(I116=70%,F116*G116*H116*F!$B$70,IF(I116=71%,F116*G116*H116*F!$B$71,IF(I116=72%,F116*G116*H116*F!$B$72,IF(I116=73%,F116*G116*H116*F!$B$73,IF(I116=74%,F116*G116*H116*F!$B$74,IF(I116=75%,F116*G116*H116*F!$B$75,IF(I116=76%,F116*G116*H116*F!$B$76,IF(I116=77%,F116*G116*H116*F!$B$77,IF(I116=78%,F116*G116*H116*F!$B$78,IF(I116=79%,F116*G116*H116*F!$B$79,IF(I116=80%,F116*G116*H116*F!$B$80,IF(I116=81%,F116*G116*H116*F!$B$81,IF(I116=82%,F116*G116*H116*F!$B$82,IF(I116=83%,F116*G116*H116*F!$B$83,IF(I116=84%,F116*G116*H116*F!$B$84,IF(I116=85%,F116*G116*H116*F!$B$85,IF(I116=86%,F116*G116*H116*F!$B$86,IF(I116=87%,F116*G116*H116*F!$B$87,IF(I116=88%,F116*G116*H116*F!$B$88,IF(I116=89%,F116*G116*H116*F!$B$89,IF(I116=90%,F116*G116*H116*F!$B$90,IF(I116=91%,F116*G116*H116*F!$B$91,IF(I116=92%,F116*G116*H116*F!$B$92,IF(I116=93%,F116*G116*H116*F!$B$93,IF(I116=94%,F116*G116*H116*F!$B$94,IF(I116=95%,F116*G116*H116*F!$B$95,IF(I116=96%,F116*G116*H116*F!$B$96,IF(I116=97%,F116*G116*H116*F!$B$97,IF(I116=98%,F116*G116*H116*F!$B$98,IF(I116=99%,F116*G116*H116*F!$B$99,IF(I116&gt;99%,F116*G116*H116*F!$B$100,))))))))))))))))))))))))))))))))))))))))))))))))))))))))+IF(M116&lt;30%,0,IF(M116&lt;35%,J116*K116*L116*F!$B$33,IF(M116&lt;40%,J116*K116*L116*F!$B$38,IF(M116&lt;45%,J116*K116*L116*F!$B$43,IF(M116&lt;50%,J116*K116*L116*F!$B$48,IF(M116=50%,J116*K116*L116*F!$B$50,IF(M116=51%,J116*K116*L116*F!$B$51,IF(M116=52%,J116*K116*L116*F!$B$52,IF(M116=53%,J116*K116*L116*F!$B$53,IF(M116=54%,J116*K116*L116*F!$B$54,IF(M116=55%,J116*K116*L116*F!$B$55,IF(M116=56%,J116*K116*L116*F!$B$56,IF(M116=57%,J116*K116*L116*F!$B$57,IF(M116=58%,J116*K116*L116*F!$B$58,IF(M116=59%,J116*K116*L116*F!$B$59,IF(M116=60%,J116*K116*L116*F!$B$60,IF(M116=61%,J116*K116*L116*F!$B$61,IF(M116=62%,J116*K116*L116*F!$B$62,IF(M116=63%,J116*K116*L116*F!$B$63,IF(M116=64%,J116*K116*L116*F!$B$64,IF(M116=65%,J116*K116*L116*F!$B$65,IF(M116=66%,J116*K116*L116*F!$B$66,IF(M116=67%,J116*K116*L116*F!$B$67,IF(M116=68%,J116*K116*L116*F!$B$68,IF(M116=69%,J116*K116*L116*F!$B$69,IF(M116=70%,J116*K116*L116*F!$B$70,IF(M116=71%,J116*K116*L116*F!$B$71,IF(M116=72%,J116*K116*L116*F!$B$72,IF(M116=73%,J116*K116*L116*F!$B$73,IF(M116=74%,J116*K116*L116*F!$B$74,IF(M116=75%,J116*K116*L116*F!$B$75,IF(M116=76%,J116*K116*L116*F!$B$76,IF(M116=77%,J116*K116*L116*F!$B$77,IF(M116=78%,J116*K116*L116*F!$B$78,IF(M116=79%,J116*K116*L116*F!$B$79,IF(M116=80%,J116*K116*L116*F!$B$80,IF(M116=81%,J116*K116*L116*F!$B$81,IF(M116=82%,J116*K116*L116*F!$B$82,IF(M116=83%,J116*K116*L116*F!$B$83,IF(M116=84%,J116*K116*L116*F!$B$84,IF(M116=85%,J116*K116*L116*F!$B$85,IF(M116=86%,J116*K116*L116*F!$B$86,IF(M116=87%,J116*K116*L116*F!$B$87,IF(M116=88%,J116*K116*L116*F!$B$88,IF(M116=89%,J116*K116*L116*F!$B$89,IF(M116=90%,J116*K116*L116*F!$B$90,IF(M116=91%,J116*K116*L116*F!$B$91,IF(M116=92%,J116*K116*L116*F!$B$92,IF(M116=93%,J116*K116*L116*F!$B$93,IF(M116=94%,J116*K116*L116*F!$B$94,IF(M116=95%,J116*K116*L116*F!$B$95,IF(M116=96%,J116*K116*L116*F!$B$96,IF(M116=97%,J116*K116*L116*F!$B$97,IF(M116=98%,J116*K116*L116*F!$B$98,IF(M116=99%,J116*K116*L116*F!$B$99,IF(M116&gt;99%,J116*K116*L116*F!$B$100,))))))))))))))))))))))))))))))))))))))))))))))))))))))))+IF(Q116&lt;30%,0,IF(Q116&lt;35%,N116*O116*P116*F!$B$33,IF(Q116&lt;40%,N116*O116*P116*F!$B$38,IF(Q116&lt;45%,N116*O116*P116*F!$B$43,IF(Q116&lt;50%,N116*O116*P116*F!$B$48,IF(Q116=50%,N116*O116*P116*F!$B$50,IF(Q116=51%,N116*O116*P116*F!$B$51,IF(Q116=52%,N116*O116*P116*F!$B$52,IF(Q116=53%,N116*O116*P116*F!$B$53,IF(Q116=54%,N116*O116*P116*F!$B$54,IF(Q116=55%,N116*O116*P116*F!$B$55,IF(Q116=56%,N116*O116*P116*F!$B$56,IF(Q116=57%,N116*O116*P116*F!$B$57,IF(Q116=58%,N116*O116*P116*F!$B$58,IF(Q116=59%,N116*O116*P116*F!$B$59,IF(Q116=60%,N116*O116*P116*F!$B$60,IF(Q116=61%,N116*O116*P116*F!$B$61,IF(Q116=62%,N116*O116*P116*F!$B$62,IF(Q116=63%,N116*O116*P116*F!$B$63,IF(Q116=64%,N116*O116*P116*F!$B$64,IF(Q116=65%,N116*O116*P116*F!$B$65,IF(Q116=66%,N116*O116*P116*F!$B$66,IF(Q116=67%,N116*O116*P116*F!$B$67,IF(Q116=68%,N116*O116*P116*F!$B$68,IF(Q116=69%,N116*O116*P116*F!$B$69,IF(Q116=70%,N116*O116*P116*F!$B$70,IF(Q116=71%,N116*O116*P116*F!$B$71,IF(Q116=72%,N116*O116*P116*F!$B$72,IF(Q116=73%,N116*O116*P116*F!$B$73,IF(Q116=74%,N116*O116*P116*F!$B$74,IF(Q116=75%,N116*O116*P116*F!$B$75,IF(Q116=76%,N116*O116*P116*F!$B$76,IF(Q116=77%,N116*O116*P116*F!$B$77,IF(Q116=78%,N116*O116*P116*F!$B$78,IF(Q116=79%,N116*O116*P116*F!$B$79,IF(Q116=80%,N116*O116*P116*F!$B$80,IF(Q116=81%,N116*O116*P116*F!$B$81,IF(Q116=82%,N116*O116*P116*F!$B$82,IF(Q116=83%,N116*O116*P116*F!$B$83,IF(Q116=84%,N116*O116*P116*F!$B$84,IF(Q116=85%,N116*O116*P116*F!$B$85,IF(Q116=86%,N116*O116*P116*F!$B$86,IF(Q116=87%,N116*O116*P116*F!$B$87,IF(Q116=88%,N116*O116*P116*F!$B$88,IF(Q116=89%,N116*O116*P116*F!$B$89,IF(Q116=90%,N116*O116*P116*F!$B$90,IF(Q116=91%,N116*O116*P116*F!$B$91,IF(Q116=92%,N116*O116*P116*F!$B$92,IF(Q116=93%,N116*O116*P116*F!$B$93,IF(Q116=94%,N116*O116*P116*F!$B$94,IF(Q116=95%,N116*O116*P116*F!$B$95,IF(Q116=96%,N116*O116*P116*F!$B$96,IF(Q116=97%,N116*O116*P116*F!$B$97,IF(Q116=98%,N116*O116*P116*F!$B$98,IF(Q116=99%,N116*O116*P116*F!$B$99,IF(Q116&gt;99%,N116*O116*P116*F!$B$100,))))))))))))))))))))))))))))))))))))))))))))))))))))))))+IF(U116&lt;30%,0,IF(U116&lt;35%,R116*S116*T116*F!$B$33,IF(U116&lt;40%,R116*S116*T116*F!$B$38,IF(U116&lt;45%,R116*S116*T116*F!$B$43,IF(U116&lt;50%,R116*S116*T116*F!$B$48,IF(U116=50%,R116*S116*T116*F!$B$50,IF(U116=51%,R116*S116*T116*F!$B$51,IF(U116=52%,R116*S116*T116*F!$B$52,IF(U116=53%,R116*S116*T116*F!$B$53,IF(U116=54%,R116*S116*T116*F!$B$54,IF(U116=55%,R116*S116*T116*F!$B$55,IF(U116=56%,R116*S116*T116*F!$B$56,IF(U116=57%,R116*S116*T116*F!$B$57,IF(U116=58%,R116*S116*T116*F!$B$58,IF(U116=59%,R116*S116*T116*F!$B$59,IF(U116=60%,R116*S116*T116*F!$B$60,IF(U116=61%,R116*S116*T116*F!$B$61,IF(U116=62%,R116*S116*T116*F!$B$62,IF(U116=63%,R116*S116*T116*F!$B$63,IF(U116=64%,R116*S116*T116*F!$B$64,IF(U116=65%,R116*S116*T116*F!$B$65,IF(U116=66%,R116*S116*T116*F!$B$66,IF(U116=67%,R116*S116*T116*F!$B$67,IF(U116=68%,R116*S116*T116*F!$B$68,IF(U116=69%,R116*S116*T116*F!$B$69,IF(U116=70%,R116*S116*T116*F!$B$70,IF(U116=71%,R116*S116*T116*F!$B$71,IF(U116=72%,R116*S116*T116*F!$B$72,IF(U116=73%,R116*S116*T116*F!$B$73,IF(U116=74%,R116*S116*T116*F!$B$74,IF(U116=75%,R116*S116*T116*F!$B$75,IF(U116=76%,R116*S116*T116*F!$B$76,IF(U116=77%,R116*S116*T116*F!$B$77,IF(U116=78%,R116*S116*T116*F!$B$78,IF(U116=79%,R116*S116*T116*F!$B$79,IF(U116=80%,R116*S116*T116*F!$B$80,IF(U116=81%,R116*S116*T116*F!$B$81,IF(U116=82%,R116*S116*T116*F!$B$82,IF(U116=83%,R116*S116*T116*F!$B$83,IF(U116=84%,R116*S116*T116*F!$B$84,IF(U116=85%,R116*S116*T116*F!$B$85,IF(U116=86%,R116*S116*T116*F!$B$86,IF(U116=87%,R116*S116*T116*F!$B$87,IF(U116=88%,R116*S116*T116*F!$B$88,IF(U116=89%,R116*S116*T116*F!$B$89,IF(U116=90%,R116*S116*T116*F!$B$90,IF(U116=91%,R116*S116*T116*F!$B$91,IF(U116=92%,R116*S116*T116*F!$B$92,IF(U116=93%,R116*S116*T116*F!$B$93,IF(U116=94%,R116*S116*T116*F!$B$94,IF(U116=95%,R116*S116*T116*F!$B$95,IF(U116=96%,R116*S116*T116*F!$B$96,IF(U116=97%,R116*S116*T116*F!$B$97,IF(U116=98%,R116*S116*T116*F!$B$98,IF(U116=99%,R116*S116*T116*F!$B$99,IF(U116&gt;99%,R116*S116*T116*F!$B$100)))))))))))))))))))))))))))))))))))))))))))))))))))))))))*IF(ISNUMBER(E116),E116,1)*IF(ISNUMBER(D116),D116,1)</f>
        <v>1133.5</v>
      </c>
      <c r="AA116" s="69">
        <f t="shared" si="163"/>
        <v>45</v>
      </c>
      <c r="AB116" s="70">
        <f t="shared" si="164"/>
        <v>39</v>
      </c>
      <c r="AC116" s="23"/>
      <c r="AF116" s="127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</row>
    <row r="117" spans="1:52" x14ac:dyDescent="0.25">
      <c r="A117" s="325"/>
      <c r="B117" s="165" t="str">
        <f t="shared" si="165"/>
        <v>Средняя</v>
      </c>
      <c r="C117" s="166" t="str">
        <f t="shared" si="165"/>
        <v>Разгибания ног</v>
      </c>
      <c r="D117" s="167">
        <f t="shared" ref="D117" si="171">D80</f>
        <v>0.4</v>
      </c>
      <c r="E117" s="168">
        <f t="shared" si="165"/>
        <v>5</v>
      </c>
      <c r="F117" s="305">
        <f>IF(I117&lt;&gt;0,(IFERROR(IF($Y117&gt;50,MROUND($Y117*I117,2.5),IF($Y117&lt;15,MROUND($Y117*I117,0.1),MROUND($Y117*I117,1))),)),"")</f>
        <v>13</v>
      </c>
      <c r="G117" s="170">
        <v>6</v>
      </c>
      <c r="H117" s="170">
        <v>1</v>
      </c>
      <c r="I117" s="171">
        <v>0.51</v>
      </c>
      <c r="J117" s="305">
        <f>IF(M117&lt;&gt;0,(IFERROR(IF($Y117&gt;50,MROUND($Y117*M117,2.5),IF($Y117&lt;15,MROUND($Y117*M117,0.1),MROUND($Y117*M117,1))),)),"")</f>
        <v>16</v>
      </c>
      <c r="K117" s="170">
        <v>6</v>
      </c>
      <c r="L117" s="170">
        <v>5</v>
      </c>
      <c r="M117" s="171">
        <v>0.62</v>
      </c>
      <c r="N117" s="305" t="str">
        <f>IF(Q117&lt;&gt;0,(IFERROR(IF($Y117&gt;50,MROUND($Y117*Q117,2.5),IF($Y117&lt;15,MROUND($Y117*Q117,0.1),MROUND($Y117*Q117,1))),)),"")</f>
        <v/>
      </c>
      <c r="O117" s="170"/>
      <c r="P117" s="170"/>
      <c r="Q117" s="171">
        <v>0</v>
      </c>
      <c r="R117" s="305" t="str">
        <f>IF(U117&lt;&gt;0,(IFERROR(IF($Y117&gt;50,MROUND($Y117*U117,2.5),IF($Y117&lt;15,MROUND($Y117*U117,0.1),MROUND($Y117*U117,1))),)),"")</f>
        <v/>
      </c>
      <c r="S117" s="170"/>
      <c r="T117" s="170"/>
      <c r="U117" s="172">
        <v>0</v>
      </c>
      <c r="V117" s="59">
        <f t="shared" si="162"/>
        <v>2790</v>
      </c>
      <c r="W117" s="60">
        <f t="shared" si="167"/>
        <v>77.5</v>
      </c>
      <c r="X117" s="61">
        <f>ROUND(IFERROR((W117/(Y117*IF(ISNUMBER(E117),E117,1))),0),2)</f>
        <v>0.61</v>
      </c>
      <c r="Y117" s="203">
        <f t="shared" si="169"/>
        <v>25.376878125000001</v>
      </c>
      <c r="Z117" s="17">
        <f>(IF(I117&lt;30%,0,IF(I117&lt;35%,F117*G117*H117*F!$B$33,IF(I117&lt;40%,F117*G117*H117*F!$B$38,IF(I117&lt;45%,F117*G117*H117*F!$B$43,IF(I117&lt;50%,F117*G117*H117*F!$B$48,IF(I117=50%,F117*G117*H117*F!$B$50,IF(I117=51%,F117*G117*H117*F!$B$51,IF(I117=52%,F117*G117*H117*F!$B$52,IF(I117=53%,F117*G117*H117*F!$B$53,IF(I117=54%,F117*G117*H117*F!$B$54,IF(I117=55%,F117*G117*H117*F!$B$55,IF(I117=56%,F117*G117*H117*F!$B$56,IF(I117=57%,F117*G117*H117*F!$B$57,IF(I117=58%,F117*G117*H117*F!$B$58,IF(I117=59%,F117*G117*H117*F!$B$59,IF(I117=60%,F117*G117*H117*F!$B$60,IF(I117=61%,F117*G117*H117*F!$B$61,IF(I117=62%,F117*G117*H117*F!$B$62,IF(I117=63%,F117*G117*H117*F!$B$63,IF(I117=64%,F117*G117*H117*F!$B$64,IF(I117=65%,F117*G117*H117*F!$B$65,IF(I117=66%,F117*G117*H117*F!$B$66,IF(I117=67%,F117*G117*H117*F!$B$67,IF(I117=68%,F117*G117*H117*F!$B$68,IF(I117=69%,F117*G117*H117*F!$B$69,IF(I117=70%,F117*G117*H117*F!$B$70,IF(I117=71%,F117*G117*H117*F!$B$71,IF(I117=72%,F117*G117*H117*F!$B$72,IF(I117=73%,F117*G117*H117*F!$B$73,IF(I117=74%,F117*G117*H117*F!$B$74,IF(I117=75%,F117*G117*H117*F!$B$75,IF(I117=76%,F117*G117*H117*F!$B$76,IF(I117=77%,F117*G117*H117*F!$B$77,IF(I117=78%,F117*G117*H117*F!$B$78,IF(I117=79%,F117*G117*H117*F!$B$79,IF(I117=80%,F117*G117*H117*F!$B$80,IF(I117=81%,F117*G117*H117*F!$B$81,IF(I117=82%,F117*G117*H117*F!$B$82,IF(I117=83%,F117*G117*H117*F!$B$83,IF(I117=84%,F117*G117*H117*F!$B$84,IF(I117=85%,F117*G117*H117*F!$B$85,IF(I117=86%,F117*G117*H117*F!$B$86,IF(I117=87%,F117*G117*H117*F!$B$87,IF(I117=88%,F117*G117*H117*F!$B$88,IF(I117=89%,F117*G117*H117*F!$B$89,IF(I117=90%,F117*G117*H117*F!$B$90,IF(I117=91%,F117*G117*H117*F!$B$91,IF(I117=92%,F117*G117*H117*F!$B$92,IF(I117=93%,F117*G117*H117*F!$B$93,IF(I117=94%,F117*G117*H117*F!$B$94,IF(I117=95%,F117*G117*H117*F!$B$95,IF(I117=96%,F117*G117*H117*F!$B$96,IF(I117=97%,F117*G117*H117*F!$B$97,IF(I117=98%,F117*G117*H117*F!$B$98,IF(I117=99%,F117*G117*H117*F!$B$99,IF(I117&gt;99%,F117*G117*H117*F!$B$100,))))))))))))))))))))))))))))))))))))))))))))))))))))))))+IF(M117&lt;30%,0,IF(M117&lt;35%,J117*K117*L117*F!$B$33,IF(M117&lt;40%,J117*K117*L117*F!$B$38,IF(M117&lt;45%,J117*K117*L117*F!$B$43,IF(M117&lt;50%,J117*K117*L117*F!$B$48,IF(M117=50%,J117*K117*L117*F!$B$50,IF(M117=51%,J117*K117*L117*F!$B$51,IF(M117=52%,J117*K117*L117*F!$B$52,IF(M117=53%,J117*K117*L117*F!$B$53,IF(M117=54%,J117*K117*L117*F!$B$54,IF(M117=55%,J117*K117*L117*F!$B$55,IF(M117=56%,J117*K117*L117*F!$B$56,IF(M117=57%,J117*K117*L117*F!$B$57,IF(M117=58%,J117*K117*L117*F!$B$58,IF(M117=59%,J117*K117*L117*F!$B$59,IF(M117=60%,J117*K117*L117*F!$B$60,IF(M117=61%,J117*K117*L117*F!$B$61,IF(M117=62%,J117*K117*L117*F!$B$62,IF(M117=63%,J117*K117*L117*F!$B$63,IF(M117=64%,J117*K117*L117*F!$B$64,IF(M117=65%,J117*K117*L117*F!$B$65,IF(M117=66%,J117*K117*L117*F!$B$66,IF(M117=67%,J117*K117*L117*F!$B$67,IF(M117=68%,J117*K117*L117*F!$B$68,IF(M117=69%,J117*K117*L117*F!$B$69,IF(M117=70%,J117*K117*L117*F!$B$70,IF(M117=71%,J117*K117*L117*F!$B$71,IF(M117=72%,J117*K117*L117*F!$B$72,IF(M117=73%,J117*K117*L117*F!$B$73,IF(M117=74%,J117*K117*L117*F!$B$74,IF(M117=75%,J117*K117*L117*F!$B$75,IF(M117=76%,J117*K117*L117*F!$B$76,IF(M117=77%,J117*K117*L117*F!$B$77,IF(M117=78%,J117*K117*L117*F!$B$78,IF(M117=79%,J117*K117*L117*F!$B$79,IF(M117=80%,J117*K117*L117*F!$B$80,IF(M117=81%,J117*K117*L117*F!$B$81,IF(M117=82%,J117*K117*L117*F!$B$82,IF(M117=83%,J117*K117*L117*F!$B$83,IF(M117=84%,J117*K117*L117*F!$B$84,IF(M117=85%,J117*K117*L117*F!$B$85,IF(M117=86%,J117*K117*L117*F!$B$86,IF(M117=87%,J117*K117*L117*F!$B$87,IF(M117=88%,J117*K117*L117*F!$B$88,IF(M117=89%,J117*K117*L117*F!$B$89,IF(M117=90%,J117*K117*L117*F!$B$90,IF(M117=91%,J117*K117*L117*F!$B$91,IF(M117=92%,J117*K117*L117*F!$B$92,IF(M117=93%,J117*K117*L117*F!$B$93,IF(M117=94%,J117*K117*L117*F!$B$94,IF(M117=95%,J117*K117*L117*F!$B$95,IF(M117=96%,J117*K117*L117*F!$B$96,IF(M117=97%,J117*K117*L117*F!$B$97,IF(M117=98%,J117*K117*L117*F!$B$98,IF(M117=99%,J117*K117*L117*F!$B$99,IF(M117&gt;99%,J117*K117*L117*F!$B$100,))))))))))))))))))))))))))))))))))))))))))))))))))))))))+IF(Q117&lt;30%,0,IF(Q117&lt;35%,N117*O117*P117*F!$B$33,IF(Q117&lt;40%,N117*O117*P117*F!$B$38,IF(Q117&lt;45%,N117*O117*P117*F!$B$43,IF(Q117&lt;50%,N117*O117*P117*F!$B$48,IF(Q117=50%,N117*O117*P117*F!$B$50,IF(Q117=51%,N117*O117*P117*F!$B$51,IF(Q117=52%,N117*O117*P117*F!$B$52,IF(Q117=53%,N117*O117*P117*F!$B$53,IF(Q117=54%,N117*O117*P117*F!$B$54,IF(Q117=55%,N117*O117*P117*F!$B$55,IF(Q117=56%,N117*O117*P117*F!$B$56,IF(Q117=57%,N117*O117*P117*F!$B$57,IF(Q117=58%,N117*O117*P117*F!$B$58,IF(Q117=59%,N117*O117*P117*F!$B$59,IF(Q117=60%,N117*O117*P117*F!$B$60,IF(Q117=61%,N117*O117*P117*F!$B$61,IF(Q117=62%,N117*O117*P117*F!$B$62,IF(Q117=63%,N117*O117*P117*F!$B$63,IF(Q117=64%,N117*O117*P117*F!$B$64,IF(Q117=65%,N117*O117*P117*F!$B$65,IF(Q117=66%,N117*O117*P117*F!$B$66,IF(Q117=67%,N117*O117*P117*F!$B$67,IF(Q117=68%,N117*O117*P117*F!$B$68,IF(Q117=69%,N117*O117*P117*F!$B$69,IF(Q117=70%,N117*O117*P117*F!$B$70,IF(Q117=71%,N117*O117*P117*F!$B$71,IF(Q117=72%,N117*O117*P117*F!$B$72,IF(Q117=73%,N117*O117*P117*F!$B$73,IF(Q117=74%,N117*O117*P117*F!$B$74,IF(Q117=75%,N117*O117*P117*F!$B$75,IF(Q117=76%,N117*O117*P117*F!$B$76,IF(Q117=77%,N117*O117*P117*F!$B$77,IF(Q117=78%,N117*O117*P117*F!$B$78,IF(Q117=79%,N117*O117*P117*F!$B$79,IF(Q117=80%,N117*O117*P117*F!$B$80,IF(Q117=81%,N117*O117*P117*F!$B$81,IF(Q117=82%,N117*O117*P117*F!$B$82,IF(Q117=83%,N117*O117*P117*F!$B$83,IF(Q117=84%,N117*O117*P117*F!$B$84,IF(Q117=85%,N117*O117*P117*F!$B$85,IF(Q117=86%,N117*O117*P117*F!$B$86,IF(Q117=87%,N117*O117*P117*F!$B$87,IF(Q117=88%,N117*O117*P117*F!$B$88,IF(Q117=89%,N117*O117*P117*F!$B$89,IF(Q117=90%,N117*O117*P117*F!$B$90,IF(Q117=91%,N117*O117*P117*F!$B$91,IF(Q117=92%,N117*O117*P117*F!$B$92,IF(Q117=93%,N117*O117*P117*F!$B$93,IF(Q117=94%,N117*O117*P117*F!$B$94,IF(Q117=95%,N117*O117*P117*F!$B$95,IF(Q117=96%,N117*O117*P117*F!$B$96,IF(Q117=97%,N117*O117*P117*F!$B$97,IF(Q117=98%,N117*O117*P117*F!$B$98,IF(Q117=99%,N117*O117*P117*F!$B$99,IF(Q117&gt;99%,N117*O117*P117*F!$B$100,))))))))))))))))))))))))))))))))))))))))))))))))))))))))+IF(U117&lt;30%,0,IF(U117&lt;35%,R117*S117*T117*F!$B$33,IF(U117&lt;40%,R117*S117*T117*F!$B$38,IF(U117&lt;45%,R117*S117*T117*F!$B$43,IF(U117&lt;50%,R117*S117*T117*F!$B$48,IF(U117=50%,R117*S117*T117*F!$B$50,IF(U117=51%,R117*S117*T117*F!$B$51,IF(U117=52%,R117*S117*T117*F!$B$52,IF(U117=53%,R117*S117*T117*F!$B$53,IF(U117=54%,R117*S117*T117*F!$B$54,IF(U117=55%,R117*S117*T117*F!$B$55,IF(U117=56%,R117*S117*T117*F!$B$56,IF(U117=57%,R117*S117*T117*F!$B$57,IF(U117=58%,R117*S117*T117*F!$B$58,IF(U117=59%,R117*S117*T117*F!$B$59,IF(U117=60%,R117*S117*T117*F!$B$60,IF(U117=61%,R117*S117*T117*F!$B$61,IF(U117=62%,R117*S117*T117*F!$B$62,IF(U117=63%,R117*S117*T117*F!$B$63,IF(U117=64%,R117*S117*T117*F!$B$64,IF(U117=65%,R117*S117*T117*F!$B$65,IF(U117=66%,R117*S117*T117*F!$B$66,IF(U117=67%,R117*S117*T117*F!$B$67,IF(U117=68%,R117*S117*T117*F!$B$68,IF(U117=69%,R117*S117*T117*F!$B$69,IF(U117=70%,R117*S117*T117*F!$B$70,IF(U117=71%,R117*S117*T117*F!$B$71,IF(U117=72%,R117*S117*T117*F!$B$72,IF(U117=73%,R117*S117*T117*F!$B$73,IF(U117=74%,R117*S117*T117*F!$B$74,IF(U117=75%,R117*S117*T117*F!$B$75,IF(U117=76%,R117*S117*T117*F!$B$76,IF(U117=77%,R117*S117*T117*F!$B$77,IF(U117=78%,R117*S117*T117*F!$B$78,IF(U117=79%,R117*S117*T117*F!$B$79,IF(U117=80%,R117*S117*T117*F!$B$80,IF(U117=81%,R117*S117*T117*F!$B$81,IF(U117=82%,R117*S117*T117*F!$B$82,IF(U117=83%,R117*S117*T117*F!$B$83,IF(U117=84%,R117*S117*T117*F!$B$84,IF(U117=85%,R117*S117*T117*F!$B$85,IF(U117=86%,R117*S117*T117*F!$B$86,IF(U117=87%,R117*S117*T117*F!$B$87,IF(U117=88%,R117*S117*T117*F!$B$88,IF(U117=89%,R117*S117*T117*F!$B$89,IF(U117=90%,R117*S117*T117*F!$B$90,IF(U117=91%,R117*S117*T117*F!$B$91,IF(U117=92%,R117*S117*T117*F!$B$92,IF(U117=93%,R117*S117*T117*F!$B$93,IF(U117=94%,R117*S117*T117*F!$B$94,IF(U117=95%,R117*S117*T117*F!$B$95,IF(U117=96%,R117*S117*T117*F!$B$96,IF(U117=97%,R117*S117*T117*F!$B$97,IF(U117=98%,R117*S117*T117*F!$B$98,IF(U117=99%,R117*S117*T117*F!$B$99,IF(U117&gt;99%,R117*S117*T117*F!$B$100)))))))))))))))))))))))))))))))))))))))))))))))))))))))))*IF(ISNUMBER(E117),E117,1)*IF(ISNUMBER(D117),D117,1)</f>
        <v>780.3599999999999</v>
      </c>
      <c r="AA117" s="62">
        <f t="shared" si="163"/>
        <v>36</v>
      </c>
      <c r="AB117" s="63">
        <f t="shared" si="164"/>
        <v>7.9499999999999993</v>
      </c>
      <c r="AC117" s="23"/>
      <c r="AF117" s="127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</row>
    <row r="118" spans="1:52" x14ac:dyDescent="0.25">
      <c r="A118" s="325"/>
      <c r="B118" s="165" t="str">
        <f t="shared" si="165"/>
        <v/>
      </c>
      <c r="C118" s="166" t="str">
        <f t="shared" si="165"/>
        <v/>
      </c>
      <c r="D118" s="167">
        <f t="shared" ref="D118" si="172">D81</f>
        <v>0</v>
      </c>
      <c r="E118" s="168" t="str">
        <f t="shared" si="165"/>
        <v/>
      </c>
      <c r="F118" s="304"/>
      <c r="G118" s="173"/>
      <c r="H118" s="173"/>
      <c r="I118" s="174">
        <f t="shared" ref="I118:I119" si="173">IFERROR(ROUND(F118/$Y118,2),)</f>
        <v>0</v>
      </c>
      <c r="J118" s="304"/>
      <c r="K118" s="173"/>
      <c r="L118" s="173"/>
      <c r="M118" s="174">
        <f t="shared" ref="M118:M119" si="174">IFERROR(ROUND(J118/$Y118,2),)</f>
        <v>0</v>
      </c>
      <c r="N118" s="304"/>
      <c r="O118" s="173"/>
      <c r="P118" s="173"/>
      <c r="Q118" s="174">
        <f t="shared" ref="Q118:Q119" si="175">IFERROR(ROUND(N118/$Y118,2),)</f>
        <v>0</v>
      </c>
      <c r="R118" s="304"/>
      <c r="S118" s="173"/>
      <c r="T118" s="173"/>
      <c r="U118" s="175">
        <f t="shared" ref="U118:U119" si="176">IFERROR(ROUND(R118/$Y118,2),)</f>
        <v>0</v>
      </c>
      <c r="V118" s="66">
        <f t="shared" si="162"/>
        <v>0</v>
      </c>
      <c r="W118" s="67">
        <f t="shared" si="167"/>
        <v>0</v>
      </c>
      <c r="X118" s="72">
        <f t="shared" ref="X118:X119" si="177">ROUND(IFERROR((W118/(Y118*IF(ISNUMBER(E118),E118,1))),0),2)</f>
        <v>0</v>
      </c>
      <c r="Y118" s="203" t="str">
        <f>IF(ISNUMBER(Y81), Y81+(Y81*$Y$112),"")</f>
        <v/>
      </c>
      <c r="Z118" s="18">
        <f>(IF(I118&lt;30%,0,IF(I118&lt;35%,F118*G118*H118*F!$B$33,IF(I118&lt;40%,F118*G118*H118*F!$B$38,IF(I118&lt;45%,F118*G118*H118*F!$B$43,IF(I118&lt;50%,F118*G118*H118*F!$B$48,IF(I118=50%,F118*G118*H118*F!$B$50,IF(I118=51%,F118*G118*H118*F!$B$51,IF(I118=52%,F118*G118*H118*F!$B$52,IF(I118=53%,F118*G118*H118*F!$B$53,IF(I118=54%,F118*G118*H118*F!$B$54,IF(I118=55%,F118*G118*H118*F!$B$55,IF(I118=56%,F118*G118*H118*F!$B$56,IF(I118=57%,F118*G118*H118*F!$B$57,IF(I118=58%,F118*G118*H118*F!$B$58,IF(I118=59%,F118*G118*H118*F!$B$59,IF(I118=60%,F118*G118*H118*F!$B$60,IF(I118=61%,F118*G118*H118*F!$B$61,IF(I118=62%,F118*G118*H118*F!$B$62,IF(I118=63%,F118*G118*H118*F!$B$63,IF(I118=64%,F118*G118*H118*F!$B$64,IF(I118=65%,F118*G118*H118*F!$B$65,IF(I118=66%,F118*G118*H118*F!$B$66,IF(I118=67%,F118*G118*H118*F!$B$67,IF(I118=68%,F118*G118*H118*F!$B$68,IF(I118=69%,F118*G118*H118*F!$B$69,IF(I118=70%,F118*G118*H118*F!$B$70,IF(I118=71%,F118*G118*H118*F!$B$71,IF(I118=72%,F118*G118*H118*F!$B$72,IF(I118=73%,F118*G118*H118*F!$B$73,IF(I118=74%,F118*G118*H118*F!$B$74,IF(I118=75%,F118*G118*H118*F!$B$75,IF(I118=76%,F118*G118*H118*F!$B$76,IF(I118=77%,F118*G118*H118*F!$B$77,IF(I118=78%,F118*G118*H118*F!$B$78,IF(I118=79%,F118*G118*H118*F!$B$79,IF(I118=80%,F118*G118*H118*F!$B$80,IF(I118=81%,F118*G118*H118*F!$B$81,IF(I118=82%,F118*G118*H118*F!$B$82,IF(I118=83%,F118*G118*H118*F!$B$83,IF(I118=84%,F118*G118*H118*F!$B$84,IF(I118=85%,F118*G118*H118*F!$B$85,IF(I118=86%,F118*G118*H118*F!$B$86,IF(I118=87%,F118*G118*H118*F!$B$87,IF(I118=88%,F118*G118*H118*F!$B$88,IF(I118=89%,F118*G118*H118*F!$B$89,IF(I118=90%,F118*G118*H118*F!$B$90,IF(I118=91%,F118*G118*H118*F!$B$91,IF(I118=92%,F118*G118*H118*F!$B$92,IF(I118=93%,F118*G118*H118*F!$B$93,IF(I118=94%,F118*G118*H118*F!$B$94,IF(I118=95%,F118*G118*H118*F!$B$95,IF(I118=96%,F118*G118*H118*F!$B$96,IF(I118=97%,F118*G118*H118*F!$B$97,IF(I118=98%,F118*G118*H118*F!$B$98,IF(I118=99%,F118*G118*H118*F!$B$99,IF(I118&gt;99%,F118*G118*H118*F!$B$100,))))))))))))))))))))))))))))))))))))))))))))))))))))))))+IF(M118&lt;30%,0,IF(M118&lt;35%,J118*K118*L118*F!$B$33,IF(M118&lt;40%,J118*K118*L118*F!$B$38,IF(M118&lt;45%,J118*K118*L118*F!$B$43,IF(M118&lt;50%,J118*K118*L118*F!$B$48,IF(M118=50%,J118*K118*L118*F!$B$50,IF(M118=51%,J118*K118*L118*F!$B$51,IF(M118=52%,J118*K118*L118*F!$B$52,IF(M118=53%,J118*K118*L118*F!$B$53,IF(M118=54%,J118*K118*L118*F!$B$54,IF(M118=55%,J118*K118*L118*F!$B$55,IF(M118=56%,J118*K118*L118*F!$B$56,IF(M118=57%,J118*K118*L118*F!$B$57,IF(M118=58%,J118*K118*L118*F!$B$58,IF(M118=59%,J118*K118*L118*F!$B$59,IF(M118=60%,J118*K118*L118*F!$B$60,IF(M118=61%,J118*K118*L118*F!$B$61,IF(M118=62%,J118*K118*L118*F!$B$62,IF(M118=63%,J118*K118*L118*F!$B$63,IF(M118=64%,J118*K118*L118*F!$B$64,IF(M118=65%,J118*K118*L118*F!$B$65,IF(M118=66%,J118*K118*L118*F!$B$66,IF(M118=67%,J118*K118*L118*F!$B$67,IF(M118=68%,J118*K118*L118*F!$B$68,IF(M118=69%,J118*K118*L118*F!$B$69,IF(M118=70%,J118*K118*L118*F!$B$70,IF(M118=71%,J118*K118*L118*F!$B$71,IF(M118=72%,J118*K118*L118*F!$B$72,IF(M118=73%,J118*K118*L118*F!$B$73,IF(M118=74%,J118*K118*L118*F!$B$74,IF(M118=75%,J118*K118*L118*F!$B$75,IF(M118=76%,J118*K118*L118*F!$B$76,IF(M118=77%,J118*K118*L118*F!$B$77,IF(M118=78%,J118*K118*L118*F!$B$78,IF(M118=79%,J118*K118*L118*F!$B$79,IF(M118=80%,J118*K118*L118*F!$B$80,IF(M118=81%,J118*K118*L118*F!$B$81,IF(M118=82%,J118*K118*L118*F!$B$82,IF(M118=83%,J118*K118*L118*F!$B$83,IF(M118=84%,J118*K118*L118*F!$B$84,IF(M118=85%,J118*K118*L118*F!$B$85,IF(M118=86%,J118*K118*L118*F!$B$86,IF(M118=87%,J118*K118*L118*F!$B$87,IF(M118=88%,J118*K118*L118*F!$B$88,IF(M118=89%,J118*K118*L118*F!$B$89,IF(M118=90%,J118*K118*L118*F!$B$90,IF(M118=91%,J118*K118*L118*F!$B$91,IF(M118=92%,J118*K118*L118*F!$B$92,IF(M118=93%,J118*K118*L118*F!$B$93,IF(M118=94%,J118*K118*L118*F!$B$94,IF(M118=95%,J118*K118*L118*F!$B$95,IF(M118=96%,J118*K118*L118*F!$B$96,IF(M118=97%,J118*K118*L118*F!$B$97,IF(M118=98%,J118*K118*L118*F!$B$98,IF(M118=99%,J118*K118*L118*F!$B$99,IF(M118&gt;99%,J118*K118*L118*F!$B$100,))))))))))))))))))))))))))))))))))))))))))))))))))))))))+IF(Q118&lt;30%,0,IF(Q118&lt;35%,N118*O118*P118*F!$B$33,IF(Q118&lt;40%,N118*O118*P118*F!$B$38,IF(Q118&lt;45%,N118*O118*P118*F!$B$43,IF(Q118&lt;50%,N118*O118*P118*F!$B$48,IF(Q118=50%,N118*O118*P118*F!$B$50,IF(Q118=51%,N118*O118*P118*F!$B$51,IF(Q118=52%,N118*O118*P118*F!$B$52,IF(Q118=53%,N118*O118*P118*F!$B$53,IF(Q118=54%,N118*O118*P118*F!$B$54,IF(Q118=55%,N118*O118*P118*F!$B$55,IF(Q118=56%,N118*O118*P118*F!$B$56,IF(Q118=57%,N118*O118*P118*F!$B$57,IF(Q118=58%,N118*O118*P118*F!$B$58,IF(Q118=59%,N118*O118*P118*F!$B$59,IF(Q118=60%,N118*O118*P118*F!$B$60,IF(Q118=61%,N118*O118*P118*F!$B$61,IF(Q118=62%,N118*O118*P118*F!$B$62,IF(Q118=63%,N118*O118*P118*F!$B$63,IF(Q118=64%,N118*O118*P118*F!$B$64,IF(Q118=65%,N118*O118*P118*F!$B$65,IF(Q118=66%,N118*O118*P118*F!$B$66,IF(Q118=67%,N118*O118*P118*F!$B$67,IF(Q118=68%,N118*O118*P118*F!$B$68,IF(Q118=69%,N118*O118*P118*F!$B$69,IF(Q118=70%,N118*O118*P118*F!$B$70,IF(Q118=71%,N118*O118*P118*F!$B$71,IF(Q118=72%,N118*O118*P118*F!$B$72,IF(Q118=73%,N118*O118*P118*F!$B$73,IF(Q118=74%,N118*O118*P118*F!$B$74,IF(Q118=75%,N118*O118*P118*F!$B$75,IF(Q118=76%,N118*O118*P118*F!$B$76,IF(Q118=77%,N118*O118*P118*F!$B$77,IF(Q118=78%,N118*O118*P118*F!$B$78,IF(Q118=79%,N118*O118*P118*F!$B$79,IF(Q118=80%,N118*O118*P118*F!$B$80,IF(Q118=81%,N118*O118*P118*F!$B$81,IF(Q118=82%,N118*O118*P118*F!$B$82,IF(Q118=83%,N118*O118*P118*F!$B$83,IF(Q118=84%,N118*O118*P118*F!$B$84,IF(Q118=85%,N118*O118*P118*F!$B$85,IF(Q118=86%,N118*O118*P118*F!$B$86,IF(Q118=87%,N118*O118*P118*F!$B$87,IF(Q118=88%,N118*O118*P118*F!$B$88,IF(Q118=89%,N118*O118*P118*F!$B$89,IF(Q118=90%,N118*O118*P118*F!$B$90,IF(Q118=91%,N118*O118*P118*F!$B$91,IF(Q118=92%,N118*O118*P118*F!$B$92,IF(Q118=93%,N118*O118*P118*F!$B$93,IF(Q118=94%,N118*O118*P118*F!$B$94,IF(Q118=95%,N118*O118*P118*F!$B$95,IF(Q118=96%,N118*O118*P118*F!$B$96,IF(Q118=97%,N118*O118*P118*F!$B$97,IF(Q118=98%,N118*O118*P118*F!$B$98,IF(Q118=99%,N118*O118*P118*F!$B$99,IF(Q118&gt;99%,N118*O118*P118*F!$B$100,))))))))))))))))))))))))))))))))))))))))))))))))))))))))+IF(U118&lt;30%,0,IF(U118&lt;35%,R118*S118*T118*F!$B$33,IF(U118&lt;40%,R118*S118*T118*F!$B$38,IF(U118&lt;45%,R118*S118*T118*F!$B$43,IF(U118&lt;50%,R118*S118*T118*F!$B$48,IF(U118=50%,R118*S118*T118*F!$B$50,IF(U118=51%,R118*S118*T118*F!$B$51,IF(U118=52%,R118*S118*T118*F!$B$52,IF(U118=53%,R118*S118*T118*F!$B$53,IF(U118=54%,R118*S118*T118*F!$B$54,IF(U118=55%,R118*S118*T118*F!$B$55,IF(U118=56%,R118*S118*T118*F!$B$56,IF(U118=57%,R118*S118*T118*F!$B$57,IF(U118=58%,R118*S118*T118*F!$B$58,IF(U118=59%,R118*S118*T118*F!$B$59,IF(U118=60%,R118*S118*T118*F!$B$60,IF(U118=61%,R118*S118*T118*F!$B$61,IF(U118=62%,R118*S118*T118*F!$B$62,IF(U118=63%,R118*S118*T118*F!$B$63,IF(U118=64%,R118*S118*T118*F!$B$64,IF(U118=65%,R118*S118*T118*F!$B$65,IF(U118=66%,R118*S118*T118*F!$B$66,IF(U118=67%,R118*S118*T118*F!$B$67,IF(U118=68%,R118*S118*T118*F!$B$68,IF(U118=69%,R118*S118*T118*F!$B$69,IF(U118=70%,R118*S118*T118*F!$B$70,IF(U118=71%,R118*S118*T118*F!$B$71,IF(U118=72%,R118*S118*T118*F!$B$72,IF(U118=73%,R118*S118*T118*F!$B$73,IF(U118=74%,R118*S118*T118*F!$B$74,IF(U118=75%,R118*S118*T118*F!$B$75,IF(U118=76%,R118*S118*T118*F!$B$76,IF(U118=77%,R118*S118*T118*F!$B$77,IF(U118=78%,R118*S118*T118*F!$B$78,IF(U118=79%,R118*S118*T118*F!$B$79,IF(U118=80%,R118*S118*T118*F!$B$80,IF(U118=81%,R118*S118*T118*F!$B$81,IF(U118=82%,R118*S118*T118*F!$B$82,IF(U118=83%,R118*S118*T118*F!$B$83,IF(U118=84%,R118*S118*T118*F!$B$84,IF(U118=85%,R118*S118*T118*F!$B$85,IF(U118=86%,R118*S118*T118*F!$B$86,IF(U118=87%,R118*S118*T118*F!$B$87,IF(U118=88%,R118*S118*T118*F!$B$88,IF(U118=89%,R118*S118*T118*F!$B$89,IF(U118=90%,R118*S118*T118*F!$B$90,IF(U118=91%,R118*S118*T118*F!$B$91,IF(U118=92%,R118*S118*T118*F!$B$92,IF(U118=93%,R118*S118*T118*F!$B$93,IF(U118=94%,R118*S118*T118*F!$B$94,IF(U118=95%,R118*S118*T118*F!$B$95,IF(U118=96%,R118*S118*T118*F!$B$96,IF(U118=97%,R118*S118*T118*F!$B$97,IF(U118=98%,R118*S118*T118*F!$B$98,IF(U118=99%,R118*S118*T118*F!$B$99,IF(U118&gt;99%,R118*S118*T118*F!$B$100)))))))))))))))))))))))))))))))))))))))))))))))))))))))))*IF(ISNUMBER(E118),E118,1)*IF(ISNUMBER(D118),D118,1)</f>
        <v>0</v>
      </c>
      <c r="AA118" s="69">
        <f t="shared" si="163"/>
        <v>0</v>
      </c>
      <c r="AB118" s="70">
        <f t="shared" si="164"/>
        <v>0</v>
      </c>
      <c r="AC118" s="23"/>
      <c r="AF118" s="127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</row>
    <row r="119" spans="1:52" x14ac:dyDescent="0.25">
      <c r="A119" s="325"/>
      <c r="B119" s="165" t="str">
        <f t="shared" si="165"/>
        <v/>
      </c>
      <c r="C119" s="176" t="str">
        <f t="shared" si="165"/>
        <v/>
      </c>
      <c r="D119" s="167">
        <f t="shared" ref="D119" si="178">D82</f>
        <v>0</v>
      </c>
      <c r="E119" s="177" t="str">
        <f t="shared" si="165"/>
        <v/>
      </c>
      <c r="F119" s="303"/>
      <c r="G119" s="170"/>
      <c r="H119" s="170"/>
      <c r="I119" s="171">
        <f t="shared" si="173"/>
        <v>0</v>
      </c>
      <c r="J119" s="303"/>
      <c r="K119" s="170"/>
      <c r="L119" s="170"/>
      <c r="M119" s="171">
        <f t="shared" si="174"/>
        <v>0</v>
      </c>
      <c r="N119" s="303"/>
      <c r="O119" s="170"/>
      <c r="P119" s="170"/>
      <c r="Q119" s="171">
        <f t="shared" si="175"/>
        <v>0</v>
      </c>
      <c r="R119" s="303"/>
      <c r="S119" s="170"/>
      <c r="T119" s="170"/>
      <c r="U119" s="172">
        <f t="shared" si="176"/>
        <v>0</v>
      </c>
      <c r="V119" s="59">
        <f t="shared" si="162"/>
        <v>0</v>
      </c>
      <c r="W119" s="60">
        <f>IFERROR((IF(ISNUMBER(F119),F119,1)*G119*H119+IF(ISNUMBER(J119),J119,1)*K119*L119+IF(ISNUMBER(N119),N119,1)*O119*P119+IF(ISNUMBER(R119),R119,1)*S119*T119)*IF(ISNUMBER(E119),E119,1)/(G119*H119+K119*L119+O119*P119+S119*T119),0)</f>
        <v>0</v>
      </c>
      <c r="X119" s="61">
        <f t="shared" si="177"/>
        <v>0</v>
      </c>
      <c r="Y119" s="203" t="str">
        <f t="shared" si="169"/>
        <v/>
      </c>
      <c r="Z119" s="17">
        <f>(IF(I119&lt;30%,0,IF(I119&lt;35%,F119*G119*H119*F!$B$33,IF(I119&lt;40%,F119*G119*H119*F!$B$38,IF(I119&lt;45%,F119*G119*H119*F!$B$43,IF(I119&lt;50%,F119*G119*H119*F!$B$48,IF(I119=50%,F119*G119*H119*F!$B$50,IF(I119=51%,F119*G119*H119*F!$B$51,IF(I119=52%,F119*G119*H119*F!$B$52,IF(I119=53%,F119*G119*H119*F!$B$53,IF(I119=54%,F119*G119*H119*F!$B$54,IF(I119=55%,F119*G119*H119*F!$B$55,IF(I119=56%,F119*G119*H119*F!$B$56,IF(I119=57%,F119*G119*H119*F!$B$57,IF(I119=58%,F119*G119*H119*F!$B$58,IF(I119=59%,F119*G119*H119*F!$B$59,IF(I119=60%,F119*G119*H119*F!$B$60,IF(I119=61%,F119*G119*H119*F!$B$61,IF(I119=62%,F119*G119*H119*F!$B$62,IF(I119=63%,F119*G119*H119*F!$B$63,IF(I119=64%,F119*G119*H119*F!$B$64,IF(I119=65%,F119*G119*H119*F!$B$65,IF(I119=66%,F119*G119*H119*F!$B$66,IF(I119=67%,F119*G119*H119*F!$B$67,IF(I119=68%,F119*G119*H119*F!$B$68,IF(I119=69%,F119*G119*H119*F!$B$69,IF(I119=70%,F119*G119*H119*F!$B$70,IF(I119=71%,F119*G119*H119*F!$B$71,IF(I119=72%,F119*G119*H119*F!$B$72,IF(I119=73%,F119*G119*H119*F!$B$73,IF(I119=74%,F119*G119*H119*F!$B$74,IF(I119=75%,F119*G119*H119*F!$B$75,IF(I119=76%,F119*G119*H119*F!$B$76,IF(I119=77%,F119*G119*H119*F!$B$77,IF(I119=78%,F119*G119*H119*F!$B$78,IF(I119=79%,F119*G119*H119*F!$B$79,IF(I119=80%,F119*G119*H119*F!$B$80,IF(I119=81%,F119*G119*H119*F!$B$81,IF(I119=82%,F119*G119*H119*F!$B$82,IF(I119=83%,F119*G119*H119*F!$B$83,IF(I119=84%,F119*G119*H119*F!$B$84,IF(I119=85%,F119*G119*H119*F!$B$85,IF(I119=86%,F119*G119*H119*F!$B$86,IF(I119=87%,F119*G119*H119*F!$B$87,IF(I119=88%,F119*G119*H119*F!$B$88,IF(I119=89%,F119*G119*H119*F!$B$89,IF(I119=90%,F119*G119*H119*F!$B$90,IF(I119=91%,F119*G119*H119*F!$B$91,IF(I119=92%,F119*G119*H119*F!$B$92,IF(I119=93%,F119*G119*H119*F!$B$93,IF(I119=94%,F119*G119*H119*F!$B$94,IF(I119=95%,F119*G119*H119*F!$B$95,IF(I119=96%,F119*G119*H119*F!$B$96,IF(I119=97%,F119*G119*H119*F!$B$97,IF(I119=98%,F119*G119*H119*F!$B$98,IF(I119=99%,F119*G119*H119*F!$B$99,IF(I119&gt;99%,F119*G119*H119*F!$B$100,))))))))))))))))))))))))))))))))))))))))))))))))))))))))+IF(M119&lt;30%,0,IF(M119&lt;35%,J119*K119*L119*F!$B$33,IF(M119&lt;40%,J119*K119*L119*F!$B$38,IF(M119&lt;45%,J119*K119*L119*F!$B$43,IF(M119&lt;50%,J119*K119*L119*F!$B$48,IF(M119=50%,J119*K119*L119*F!$B$50,IF(M119=51%,J119*K119*L119*F!$B$51,IF(M119=52%,J119*K119*L119*F!$B$52,IF(M119=53%,J119*K119*L119*F!$B$53,IF(M119=54%,J119*K119*L119*F!$B$54,IF(M119=55%,J119*K119*L119*F!$B$55,IF(M119=56%,J119*K119*L119*F!$B$56,IF(M119=57%,J119*K119*L119*F!$B$57,IF(M119=58%,J119*K119*L119*F!$B$58,IF(M119=59%,J119*K119*L119*F!$B$59,IF(M119=60%,J119*K119*L119*F!$B$60,IF(M119=61%,J119*K119*L119*F!$B$61,IF(M119=62%,J119*K119*L119*F!$B$62,IF(M119=63%,J119*K119*L119*F!$B$63,IF(M119=64%,J119*K119*L119*F!$B$64,IF(M119=65%,J119*K119*L119*F!$B$65,IF(M119=66%,J119*K119*L119*F!$B$66,IF(M119=67%,J119*K119*L119*F!$B$67,IF(M119=68%,J119*K119*L119*F!$B$68,IF(M119=69%,J119*K119*L119*F!$B$69,IF(M119=70%,J119*K119*L119*F!$B$70,IF(M119=71%,J119*K119*L119*F!$B$71,IF(M119=72%,J119*K119*L119*F!$B$72,IF(M119=73%,J119*K119*L119*F!$B$73,IF(M119=74%,J119*K119*L119*F!$B$74,IF(M119=75%,J119*K119*L119*F!$B$75,IF(M119=76%,J119*K119*L119*F!$B$76,IF(M119=77%,J119*K119*L119*F!$B$77,IF(M119=78%,J119*K119*L119*F!$B$78,IF(M119=79%,J119*K119*L119*F!$B$79,IF(M119=80%,J119*K119*L119*F!$B$80,IF(M119=81%,J119*K119*L119*F!$B$81,IF(M119=82%,J119*K119*L119*F!$B$82,IF(M119=83%,J119*K119*L119*F!$B$83,IF(M119=84%,J119*K119*L119*F!$B$84,IF(M119=85%,J119*K119*L119*F!$B$85,IF(M119=86%,J119*K119*L119*F!$B$86,IF(M119=87%,J119*K119*L119*F!$B$87,IF(M119=88%,J119*K119*L119*F!$B$88,IF(M119=89%,J119*K119*L119*F!$B$89,IF(M119=90%,J119*K119*L119*F!$B$90,IF(M119=91%,J119*K119*L119*F!$B$91,IF(M119=92%,J119*K119*L119*F!$B$92,IF(M119=93%,J119*K119*L119*F!$B$93,IF(M119=94%,J119*K119*L119*F!$B$94,IF(M119=95%,J119*K119*L119*F!$B$95,IF(M119=96%,J119*K119*L119*F!$B$96,IF(M119=97%,J119*K119*L119*F!$B$97,IF(M119=98%,J119*K119*L119*F!$B$98,IF(M119=99%,J119*K119*L119*F!$B$99,IF(M119&gt;99%,J119*K119*L119*F!$B$100,))))))))))))))))))))))))))))))))))))))))))))))))))))))))+IF(Q119&lt;30%,0,IF(Q119&lt;35%,N119*O119*P119*F!$B$33,IF(Q119&lt;40%,N119*O119*P119*F!$B$38,IF(Q119&lt;45%,N119*O119*P119*F!$B$43,IF(Q119&lt;50%,N119*O119*P119*F!$B$48,IF(Q119=50%,N119*O119*P119*F!$B$50,IF(Q119=51%,N119*O119*P119*F!$B$51,IF(Q119=52%,N119*O119*P119*F!$B$52,IF(Q119=53%,N119*O119*P119*F!$B$53,IF(Q119=54%,N119*O119*P119*F!$B$54,IF(Q119=55%,N119*O119*P119*F!$B$55,IF(Q119=56%,N119*O119*P119*F!$B$56,IF(Q119=57%,N119*O119*P119*F!$B$57,IF(Q119=58%,N119*O119*P119*F!$B$58,IF(Q119=59%,N119*O119*P119*F!$B$59,IF(Q119=60%,N119*O119*P119*F!$B$60,IF(Q119=61%,N119*O119*P119*F!$B$61,IF(Q119=62%,N119*O119*P119*F!$B$62,IF(Q119=63%,N119*O119*P119*F!$B$63,IF(Q119=64%,N119*O119*P119*F!$B$64,IF(Q119=65%,N119*O119*P119*F!$B$65,IF(Q119=66%,N119*O119*P119*F!$B$66,IF(Q119=67%,N119*O119*P119*F!$B$67,IF(Q119=68%,N119*O119*P119*F!$B$68,IF(Q119=69%,N119*O119*P119*F!$B$69,IF(Q119=70%,N119*O119*P119*F!$B$70,IF(Q119=71%,N119*O119*P119*F!$B$71,IF(Q119=72%,N119*O119*P119*F!$B$72,IF(Q119=73%,N119*O119*P119*F!$B$73,IF(Q119=74%,N119*O119*P119*F!$B$74,IF(Q119=75%,N119*O119*P119*F!$B$75,IF(Q119=76%,N119*O119*P119*F!$B$76,IF(Q119=77%,N119*O119*P119*F!$B$77,IF(Q119=78%,N119*O119*P119*F!$B$78,IF(Q119=79%,N119*O119*P119*F!$B$79,IF(Q119=80%,N119*O119*P119*F!$B$80,IF(Q119=81%,N119*O119*P119*F!$B$81,IF(Q119=82%,N119*O119*P119*F!$B$82,IF(Q119=83%,N119*O119*P119*F!$B$83,IF(Q119=84%,N119*O119*P119*F!$B$84,IF(Q119=85%,N119*O119*P119*F!$B$85,IF(Q119=86%,N119*O119*P119*F!$B$86,IF(Q119=87%,N119*O119*P119*F!$B$87,IF(Q119=88%,N119*O119*P119*F!$B$88,IF(Q119=89%,N119*O119*P119*F!$B$89,IF(Q119=90%,N119*O119*P119*F!$B$90,IF(Q119=91%,N119*O119*P119*F!$B$91,IF(Q119=92%,N119*O119*P119*F!$B$92,IF(Q119=93%,N119*O119*P119*F!$B$93,IF(Q119=94%,N119*O119*P119*F!$B$94,IF(Q119=95%,N119*O119*P119*F!$B$95,IF(Q119=96%,N119*O119*P119*F!$B$96,IF(Q119=97%,N119*O119*P119*F!$B$97,IF(Q119=98%,N119*O119*P119*F!$B$98,IF(Q119=99%,N119*O119*P119*F!$B$99,IF(Q119&gt;99%,N119*O119*P119*F!$B$100,))))))))))))))))))))))))))))))))))))))))))))))))))))))))+IF(U119&lt;30%,0,IF(U119&lt;35%,R119*S119*T119*F!$B$33,IF(U119&lt;40%,R119*S119*T119*F!$B$38,IF(U119&lt;45%,R119*S119*T119*F!$B$43,IF(U119&lt;50%,R119*S119*T119*F!$B$48,IF(U119=50%,R119*S119*T119*F!$B$50,IF(U119=51%,R119*S119*T119*F!$B$51,IF(U119=52%,R119*S119*T119*F!$B$52,IF(U119=53%,R119*S119*T119*F!$B$53,IF(U119=54%,R119*S119*T119*F!$B$54,IF(U119=55%,R119*S119*T119*F!$B$55,IF(U119=56%,R119*S119*T119*F!$B$56,IF(U119=57%,R119*S119*T119*F!$B$57,IF(U119=58%,R119*S119*T119*F!$B$58,IF(U119=59%,R119*S119*T119*F!$B$59,IF(U119=60%,R119*S119*T119*F!$B$60,IF(U119=61%,R119*S119*T119*F!$B$61,IF(U119=62%,R119*S119*T119*F!$B$62,IF(U119=63%,R119*S119*T119*F!$B$63,IF(U119=64%,R119*S119*T119*F!$B$64,IF(U119=65%,R119*S119*T119*F!$B$65,IF(U119=66%,R119*S119*T119*F!$B$66,IF(U119=67%,R119*S119*T119*F!$B$67,IF(U119=68%,R119*S119*T119*F!$B$68,IF(U119=69%,R119*S119*T119*F!$B$69,IF(U119=70%,R119*S119*T119*F!$B$70,IF(U119=71%,R119*S119*T119*F!$B$71,IF(U119=72%,R119*S119*T119*F!$B$72,IF(U119=73%,R119*S119*T119*F!$B$73,IF(U119=74%,R119*S119*T119*F!$B$74,IF(U119=75%,R119*S119*T119*F!$B$75,IF(U119=76%,R119*S119*T119*F!$B$76,IF(U119=77%,R119*S119*T119*F!$B$77,IF(U119=78%,R119*S119*T119*F!$B$78,IF(U119=79%,R119*S119*T119*F!$B$79,IF(U119=80%,R119*S119*T119*F!$B$80,IF(U119=81%,R119*S119*T119*F!$B$81,IF(U119=82%,R119*S119*T119*F!$B$82,IF(U119=83%,R119*S119*T119*F!$B$83,IF(U119=84%,R119*S119*T119*F!$B$84,IF(U119=85%,R119*S119*T119*F!$B$85,IF(U119=86%,R119*S119*T119*F!$B$86,IF(U119=87%,R119*S119*T119*F!$B$87,IF(U119=88%,R119*S119*T119*F!$B$88,IF(U119=89%,R119*S119*T119*F!$B$89,IF(U119=90%,R119*S119*T119*F!$B$90,IF(U119=91%,R119*S119*T119*F!$B$91,IF(U119=92%,R119*S119*T119*F!$B$92,IF(U119=93%,R119*S119*T119*F!$B$93,IF(U119=94%,R119*S119*T119*F!$B$94,IF(U119=95%,R119*S119*T119*F!$B$95,IF(U119=96%,R119*S119*T119*F!$B$96,IF(U119=97%,R119*S119*T119*F!$B$97,IF(U119=98%,R119*S119*T119*F!$B$98,IF(U119=99%,R119*S119*T119*F!$B$99,IF(U119&gt;99%,R119*S119*T119*F!$B$100)))))))))))))))))))))))))))))))))))))))))))))))))))))))))*IF(ISNUMBER(E119),E119,1)*IF(ISNUMBER(D119),D119,1)</f>
        <v>0</v>
      </c>
      <c r="AA119" s="62">
        <f t="shared" si="163"/>
        <v>0</v>
      </c>
      <c r="AB119" s="63">
        <f t="shared" si="164"/>
        <v>0</v>
      </c>
      <c r="AC119" s="23"/>
      <c r="AF119" s="127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V119" s="27"/>
      <c r="AW119" s="27"/>
      <c r="AX119" s="27"/>
      <c r="AY119" s="27"/>
      <c r="AZ119" s="27"/>
    </row>
    <row r="120" spans="1:52" ht="15.75" thickBot="1" x14ac:dyDescent="0.3">
      <c r="A120" s="326"/>
      <c r="B120" s="216" t="str">
        <f t="shared" si="165"/>
        <v/>
      </c>
      <c r="C120" s="226" t="str">
        <f t="shared" si="165"/>
        <v/>
      </c>
      <c r="D120" s="298">
        <f>ROUND(IFERROR((D114*(G114*H114+K114*L114+O114*P114+S114*T114)+D115*(G115*H115+K115*L115+O115*P115+S115*T115)+D116*(G116*H116+K116*L116+O116*P116+S116*T116)+D117*(G117*H117+K117*L117+O117*P117+S117*T117)+D118*(G118*H118+K118*L118+O118*P118+S118*T118)+D119*(G119*H119+K119*L119+O119*P119+S119*T119))/((G114*H114+K114*L114+O114*P114+S114*T114)+(G115*H115+K115*L115+O115*P115+S115*T115)+(G116*H116+K116*L116+O116*P116+S116*T116)+(G117*H117+K117*L117+O117*P117+S117*T117)+(G118*H118+K118*L118+O118*P118+S118*T118)+(G119*H119+K119*L119+O119*P119+S119*T119)),0),2)</f>
        <v>0.89</v>
      </c>
      <c r="E120" s="220" t="str">
        <f t="shared" si="165"/>
        <v/>
      </c>
      <c r="F120" s="306"/>
      <c r="G120" s="227"/>
      <c r="H120" s="227"/>
      <c r="I120" s="221"/>
      <c r="J120" s="306"/>
      <c r="K120" s="227"/>
      <c r="L120" s="227"/>
      <c r="M120" s="221"/>
      <c r="N120" s="306"/>
      <c r="O120" s="227"/>
      <c r="P120" s="227"/>
      <c r="Q120" s="221"/>
      <c r="R120" s="306"/>
      <c r="S120" s="227"/>
      <c r="T120" s="227"/>
      <c r="U120" s="224"/>
      <c r="V120" s="79">
        <f>SUM(V114:V119)</f>
        <v>11870</v>
      </c>
      <c r="W120" s="21">
        <f>IFERROR(V120/AA120,0)</f>
        <v>97.295081967213122</v>
      </c>
      <c r="X120" s="80">
        <f>ROUND(IFERROR(((I114*G114*H114+M114*K114*L114+Q114*O114*P114+U114*S114*T114)+(I115*G115*H115+M115*K115*L115+Q115*O115*P115+U115*S115*T115)+(I116*G116*H116+M116*K116*L116+Q116*O116*P116+U116*S116*T116)+(I117*G117*H117+M117*K117*L117+Q117*O117*P117+U117*S117*T117)+(I118*G118*H118+M118*K118*L118+Q118*O118*P118+U118*S118*T118)+(I119*G119*H119+M119*K119*L119+Q119*O119*P119+U119*S119*T119))/((G114*H114+K114*L114+O114*P114+S114*T114)+(G115*H115+K115*L115+O115*P115+S115*T115)+(G116*H116+K116*L116+O116*P116+S116*T116)+(G117*H117+K117*L117+O117*P117+S117*T117)+(G118*H118+K118*L118+O118*P118+S118*T118)+(G119*H119+K119*L119+O119*P119+S119*T119)),0),3)</f>
        <v>0.55700000000000005</v>
      </c>
      <c r="Y120" s="81"/>
      <c r="Z120" s="21">
        <f>SUM(Z114:Z119)</f>
        <v>8565.64</v>
      </c>
      <c r="AA120" s="82">
        <f>SUM(AA114:AA119)</f>
        <v>122</v>
      </c>
      <c r="AB120" s="83">
        <f>IF(SUM(AB114:AB119)=0,TIME(,0,),TIME(,SUM(AB114:AB119)+30,))</f>
        <v>0.11041666666666666</v>
      </c>
      <c r="AC120" s="23"/>
      <c r="AF120" s="127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V120" s="27"/>
      <c r="AW120" s="27"/>
      <c r="AX120" s="27"/>
      <c r="AY120" s="27"/>
      <c r="AZ120" s="27"/>
    </row>
    <row r="121" spans="1:52" x14ac:dyDescent="0.25">
      <c r="A121" s="319">
        <f>A122</f>
        <v>42227</v>
      </c>
      <c r="B121" s="178" t="str">
        <f t="shared" si="165"/>
        <v>Средняя</v>
      </c>
      <c r="C121" s="179" t="str">
        <f t="shared" si="165"/>
        <v>Жим лежа</v>
      </c>
      <c r="D121" s="160">
        <f>D84</f>
        <v>1</v>
      </c>
      <c r="E121" s="180" t="str">
        <f t="shared" si="165"/>
        <v/>
      </c>
      <c r="F121" s="307">
        <f>IF(I121&lt;&gt;0,(IFERROR(IF($Y121&gt;50,MROUND($Y121*I121,2.5),IF($Y121&lt;15,MROUND($Y121*I121,0.1),MROUND($Y121*I121,1))),)),"")</f>
        <v>115</v>
      </c>
      <c r="G121" s="181">
        <v>5</v>
      </c>
      <c r="H121" s="181">
        <v>1</v>
      </c>
      <c r="I121" s="182">
        <v>0.55000000000000004</v>
      </c>
      <c r="J121" s="307">
        <f>IF(M121&lt;&gt;0,(IFERROR(IF($Y121&gt;50,MROUND($Y121*M121,2.5),IF($Y121&lt;15,MROUND($Y121*M121,0.1),MROUND($Y121*M121,1))),)),"")</f>
        <v>130</v>
      </c>
      <c r="K121" s="181">
        <v>4</v>
      </c>
      <c r="L121" s="181">
        <v>1</v>
      </c>
      <c r="M121" s="182">
        <v>0.62</v>
      </c>
      <c r="N121" s="307">
        <f>IF(Q121&lt;&gt;0,(IFERROR(IF($Y121&gt;50,MROUND($Y121*Q121,2.5),IF($Y121&lt;15,MROUND($Y121*Q121,0.1),MROUND($Y121*Q121,1))),)),"")</f>
        <v>142.5</v>
      </c>
      <c r="O121" s="181">
        <v>3</v>
      </c>
      <c r="P121" s="181">
        <v>3</v>
      </c>
      <c r="Q121" s="182">
        <v>0.69</v>
      </c>
      <c r="R121" s="307">
        <f>IF(U121&lt;&gt;0,(IFERROR(IF($Y121&gt;50,MROUND($Y121*U121,2.5),IF($Y121&lt;15,MROUND($Y121*U121,0.1),MROUND($Y121*U121,1))),)),"")</f>
        <v>155</v>
      </c>
      <c r="S121" s="181">
        <v>1</v>
      </c>
      <c r="T121" s="181">
        <v>3</v>
      </c>
      <c r="U121" s="182">
        <v>0.75</v>
      </c>
      <c r="V121" s="90">
        <f t="shared" ref="V121:V147" si="179">(IF(ISNUMBER(F121),F121,1)*G121*H121+IF(ISNUMBER(J121),J121,1)*K121*L121+IF(ISNUMBER(N121),N121,1)*O121*P121+IF(ISNUMBER(R121),R121,1)*S121*T121)*IF(ISNUMBER(E121),E121,1)</f>
        <v>2842.5</v>
      </c>
      <c r="W121" s="91">
        <f>IFERROR((IF(ISNUMBER(F121),F121,1)*G121*H121+IF(ISNUMBER(J121),J121,1)*K121*L121+IF(ISNUMBER(N121),N121,1)*O121*P121+IF(ISNUMBER(R121),R121,1)*S121*T121)*IF(ISNUMBER(E121),E121,1)/(G121*H121+K121*L121+O121*P121+S121*T121),0)</f>
        <v>135.35714285714286</v>
      </c>
      <c r="X121" s="92">
        <f>ROUND(IFERROR((W121/(Y121*IF(ISNUMBER(E121),E121,1))),0),2)</f>
        <v>0.65</v>
      </c>
      <c r="Y121" s="202">
        <f t="shared" si="169"/>
        <v>208.090400625</v>
      </c>
      <c r="Z121" s="19">
        <f>(IF(I121&lt;30%,0,IF(I121&lt;35%,F121*G121*H121*F!$B$33,IF(I121&lt;40%,F121*G121*H121*F!$B$38,IF(I121&lt;45%,F121*G121*H121*F!$B$43,IF(I121&lt;50%,F121*G121*H121*F!$B$48,IF(I121=50%,F121*G121*H121*F!$B$50,IF(I121=51%,F121*G121*H121*F!$B$51,IF(I121=52%,F121*G121*H121*F!$B$52,IF(I121=53%,F121*G121*H121*F!$B$53,IF(I121=54%,F121*G121*H121*F!$B$54,IF(I121=55%,F121*G121*H121*F!$B$55,IF(I121=56%,F121*G121*H121*F!$B$56,IF(I121=57%,F121*G121*H121*F!$B$57,IF(I121=58%,F121*G121*H121*F!$B$58,IF(I121=59%,F121*G121*H121*F!$B$59,IF(I121=60%,F121*G121*H121*F!$B$60,IF(I121=61%,F121*G121*H121*F!$B$61,IF(I121=62%,F121*G121*H121*F!$B$62,IF(I121=63%,F121*G121*H121*F!$B$63,IF(I121=64%,F121*G121*H121*F!$B$64,IF(I121=65%,F121*G121*H121*F!$B$65,IF(I121=66%,F121*G121*H121*F!$B$66,IF(I121=67%,F121*G121*H121*F!$B$67,IF(I121=68%,F121*G121*H121*F!$B$68,IF(I121=69%,F121*G121*H121*F!$B$69,IF(I121=70%,F121*G121*H121*F!$B$70,IF(I121=71%,F121*G121*H121*F!$B$71,IF(I121=72%,F121*G121*H121*F!$B$72,IF(I121=73%,F121*G121*H121*F!$B$73,IF(I121=74%,F121*G121*H121*F!$B$74,IF(I121=75%,F121*G121*H121*F!$B$75,IF(I121=76%,F121*G121*H121*F!$B$76,IF(I121=77%,F121*G121*H121*F!$B$77,IF(I121=78%,F121*G121*H121*F!$B$78,IF(I121=79%,F121*G121*H121*F!$B$79,IF(I121=80%,F121*G121*H121*F!$B$80,IF(I121=81%,F121*G121*H121*F!$B$81,IF(I121=82%,F121*G121*H121*F!$B$82,IF(I121=83%,F121*G121*H121*F!$B$83,IF(I121=84%,F121*G121*H121*F!$B$84,IF(I121=85%,F121*G121*H121*F!$B$85,IF(I121=86%,F121*G121*H121*F!$B$86,IF(I121=87%,F121*G121*H121*F!$B$87,IF(I121=88%,F121*G121*H121*F!$B$88,IF(I121=89%,F121*G121*H121*F!$B$89,IF(I121=90%,F121*G121*H121*F!$B$90,IF(I121=91%,F121*G121*H121*F!$B$91,IF(I121=92%,F121*G121*H121*F!$B$92,IF(I121=93%,F121*G121*H121*F!$B$93,IF(I121=94%,F121*G121*H121*F!$B$94,IF(I121=95%,F121*G121*H121*F!$B$95,IF(I121=96%,F121*G121*H121*F!$B$96,IF(I121=97%,F121*G121*H121*F!$B$97,IF(I121=98%,F121*G121*H121*F!$B$98,IF(I121=99%,F121*G121*H121*F!$B$99,IF(I121&gt;99%,F121*G121*H121*F!$B$100,))))))))))))))))))))))))))))))))))))))))))))))))))))))))+IF(M121&lt;30%,0,IF(M121&lt;35%,J121*K121*L121*F!$B$33,IF(M121&lt;40%,J121*K121*L121*F!$B$38,IF(M121&lt;45%,J121*K121*L121*F!$B$43,IF(M121&lt;50%,J121*K121*L121*F!$B$48,IF(M121=50%,J121*K121*L121*F!$B$50,IF(M121=51%,J121*K121*L121*F!$B$51,IF(M121=52%,J121*K121*L121*F!$B$52,IF(M121=53%,J121*K121*L121*F!$B$53,IF(M121=54%,J121*K121*L121*F!$B$54,IF(M121=55%,J121*K121*L121*F!$B$55,IF(M121=56%,J121*K121*L121*F!$B$56,IF(M121=57%,J121*K121*L121*F!$B$57,IF(M121=58%,J121*K121*L121*F!$B$58,IF(M121=59%,J121*K121*L121*F!$B$59,IF(M121=60%,J121*K121*L121*F!$B$60,IF(M121=61%,J121*K121*L121*F!$B$61,IF(M121=62%,J121*K121*L121*F!$B$62,IF(M121=63%,J121*K121*L121*F!$B$63,IF(M121=64%,J121*K121*L121*F!$B$64,IF(M121=65%,J121*K121*L121*F!$B$65,IF(M121=66%,J121*K121*L121*F!$B$66,IF(M121=67%,J121*K121*L121*F!$B$67,IF(M121=68%,J121*K121*L121*F!$B$68,IF(M121=69%,J121*K121*L121*F!$B$69,IF(M121=70%,J121*K121*L121*F!$B$70,IF(M121=71%,J121*K121*L121*F!$B$71,IF(M121=72%,J121*K121*L121*F!$B$72,IF(M121=73%,J121*K121*L121*F!$B$73,IF(M121=74%,J121*K121*L121*F!$B$74,IF(M121=75%,J121*K121*L121*F!$B$75,IF(M121=76%,J121*K121*L121*F!$B$76,IF(M121=77%,J121*K121*L121*F!$B$77,IF(M121=78%,J121*K121*L121*F!$B$78,IF(M121=79%,J121*K121*L121*F!$B$79,IF(M121=80%,J121*K121*L121*F!$B$80,IF(M121=81%,J121*K121*L121*F!$B$81,IF(M121=82%,J121*K121*L121*F!$B$82,IF(M121=83%,J121*K121*L121*F!$B$83,IF(M121=84%,J121*K121*L121*F!$B$84,IF(M121=85%,J121*K121*L121*F!$B$85,IF(M121=86%,J121*K121*L121*F!$B$86,IF(M121=87%,J121*K121*L121*F!$B$87,IF(M121=88%,J121*K121*L121*F!$B$88,IF(M121=89%,J121*K121*L121*F!$B$89,IF(M121=90%,J121*K121*L121*F!$B$90,IF(M121=91%,J121*K121*L121*F!$B$91,IF(M121=92%,J121*K121*L121*F!$B$92,IF(M121=93%,J121*K121*L121*F!$B$93,IF(M121=94%,J121*K121*L121*F!$B$94,IF(M121=95%,J121*K121*L121*F!$B$95,IF(M121=96%,J121*K121*L121*F!$B$96,IF(M121=97%,J121*K121*L121*F!$B$97,IF(M121=98%,J121*K121*L121*F!$B$98,IF(M121=99%,J121*K121*L121*F!$B$99,IF(M121&gt;99%,J121*K121*L121*F!$B$100,))))))))))))))))))))))))))))))))))))))))))))))))))))))))+IF(Q121&lt;30%,0,IF(Q121&lt;35%,N121*O121*P121*F!$B$33,IF(Q121&lt;40%,N121*O121*P121*F!$B$38,IF(Q121&lt;45%,N121*O121*P121*F!$B$43,IF(Q121&lt;50%,N121*O121*P121*F!$B$48,IF(Q121=50%,N121*O121*P121*F!$B$50,IF(Q121=51%,N121*O121*P121*F!$B$51,IF(Q121=52%,N121*O121*P121*F!$B$52,IF(Q121=53%,N121*O121*P121*F!$B$53,IF(Q121=54%,N121*O121*P121*F!$B$54,IF(Q121=55%,N121*O121*P121*F!$B$55,IF(Q121=56%,N121*O121*P121*F!$B$56,IF(Q121=57%,N121*O121*P121*F!$B$57,IF(Q121=58%,N121*O121*P121*F!$B$58,IF(Q121=59%,N121*O121*P121*F!$B$59,IF(Q121=60%,N121*O121*P121*F!$B$60,IF(Q121=61%,N121*O121*P121*F!$B$61,IF(Q121=62%,N121*O121*P121*F!$B$62,IF(Q121=63%,N121*O121*P121*F!$B$63,IF(Q121=64%,N121*O121*P121*F!$B$64,IF(Q121=65%,N121*O121*P121*F!$B$65,IF(Q121=66%,N121*O121*P121*F!$B$66,IF(Q121=67%,N121*O121*P121*F!$B$67,IF(Q121=68%,N121*O121*P121*F!$B$68,IF(Q121=69%,N121*O121*P121*F!$B$69,IF(Q121=70%,N121*O121*P121*F!$B$70,IF(Q121=71%,N121*O121*P121*F!$B$71,IF(Q121=72%,N121*O121*P121*F!$B$72,IF(Q121=73%,N121*O121*P121*F!$B$73,IF(Q121=74%,N121*O121*P121*F!$B$74,IF(Q121=75%,N121*O121*P121*F!$B$75,IF(Q121=76%,N121*O121*P121*F!$B$76,IF(Q121=77%,N121*O121*P121*F!$B$77,IF(Q121=78%,N121*O121*P121*F!$B$78,IF(Q121=79%,N121*O121*P121*F!$B$79,IF(Q121=80%,N121*O121*P121*F!$B$80,IF(Q121=81%,N121*O121*P121*F!$B$81,IF(Q121=82%,N121*O121*P121*F!$B$82,IF(Q121=83%,N121*O121*P121*F!$B$83,IF(Q121=84%,N121*O121*P121*F!$B$84,IF(Q121=85%,N121*O121*P121*F!$B$85,IF(Q121=86%,N121*O121*P121*F!$B$86,IF(Q121=87%,N121*O121*P121*F!$B$87,IF(Q121=88%,N121*O121*P121*F!$B$88,IF(Q121=89%,N121*O121*P121*F!$B$89,IF(Q121=90%,N121*O121*P121*F!$B$90,IF(Q121=91%,N121*O121*P121*F!$B$91,IF(Q121=92%,N121*O121*P121*F!$B$92,IF(Q121=93%,N121*O121*P121*F!$B$93,IF(Q121=94%,N121*O121*P121*F!$B$94,IF(Q121=95%,N121*O121*P121*F!$B$95,IF(Q121=96%,N121*O121*P121*F!$B$96,IF(Q121=97%,N121*O121*P121*F!$B$97,IF(Q121=98%,N121*O121*P121*F!$B$98,IF(Q121=99%,N121*O121*P121*F!$B$99,IF(Q121&gt;99%,N121*O121*P121*F!$B$100,))))))))))))))))))))))))))))))))))))))))))))))))))))))))+IF(U121&lt;30%,0,IF(U121&lt;35%,R121*S121*T121*F!$B$33,IF(U121&lt;40%,R121*S121*T121*F!$B$38,IF(U121&lt;45%,R121*S121*T121*F!$B$43,IF(U121&lt;50%,R121*S121*T121*F!$B$48,IF(U121=50%,R121*S121*T121*F!$B$50,IF(U121=51%,R121*S121*T121*F!$B$51,IF(U121=52%,R121*S121*T121*F!$B$52,IF(U121=53%,R121*S121*T121*F!$B$53,IF(U121=54%,R121*S121*T121*F!$B$54,IF(U121=55%,R121*S121*T121*F!$B$55,IF(U121=56%,R121*S121*T121*F!$B$56,IF(U121=57%,R121*S121*T121*F!$B$57,IF(U121=58%,R121*S121*T121*F!$B$58,IF(U121=59%,R121*S121*T121*F!$B$59,IF(U121=60%,R121*S121*T121*F!$B$60,IF(U121=61%,R121*S121*T121*F!$B$61,IF(U121=62%,R121*S121*T121*F!$B$62,IF(U121=63%,R121*S121*T121*F!$B$63,IF(U121=64%,R121*S121*T121*F!$B$64,IF(U121=65%,R121*S121*T121*F!$B$65,IF(U121=66%,R121*S121*T121*F!$B$66,IF(U121=67%,R121*S121*T121*F!$B$67,IF(U121=68%,R121*S121*T121*F!$B$68,IF(U121=69%,R121*S121*T121*F!$B$69,IF(U121=70%,R121*S121*T121*F!$B$70,IF(U121=71%,R121*S121*T121*F!$B$71,IF(U121=72%,R121*S121*T121*F!$B$72,IF(U121=73%,R121*S121*T121*F!$B$73,IF(U121=74%,R121*S121*T121*F!$B$74,IF(U121=75%,R121*S121*T121*F!$B$75,IF(U121=76%,R121*S121*T121*F!$B$76,IF(U121=77%,R121*S121*T121*F!$B$77,IF(U121=78%,R121*S121*T121*F!$B$78,IF(U121=79%,R121*S121*T121*F!$B$79,IF(U121=80%,R121*S121*T121*F!$B$80,IF(U121=81%,R121*S121*T121*F!$B$81,IF(U121=82%,R121*S121*T121*F!$B$82,IF(U121=83%,R121*S121*T121*F!$B$83,IF(U121=84%,R121*S121*T121*F!$B$84,IF(U121=85%,R121*S121*T121*F!$B$85,IF(U121=86%,R121*S121*T121*F!$B$86,IF(U121=87%,R121*S121*T121*F!$B$87,IF(U121=88%,R121*S121*T121*F!$B$88,IF(U121=89%,R121*S121*T121*F!$B$89,IF(U121=90%,R121*S121*T121*F!$B$90,IF(U121=91%,R121*S121*T121*F!$B$91,IF(U121=92%,R121*S121*T121*F!$B$92,IF(U121=93%,R121*S121*T121*F!$B$93,IF(U121=94%,R121*S121*T121*F!$B$94,IF(U121=95%,R121*S121*T121*F!$B$95,IF(U121=96%,R121*S121*T121*F!$B$96,IF(U121=97%,R121*S121*T121*F!$B$97,IF(U121=98%,R121*S121*T121*F!$B$98,IF(U121=99%,R121*S121*T121*F!$B$99,IF(U121&gt;99%,R121*S121*T121*F!$B$100)))))))))))))))))))))))))))))))))))))))))))))))))))))))))*IF(ISNUMBER(E121),E121,1)*IF(ISNUMBER(D121),D121,1)</f>
        <v>2412.5249999999996</v>
      </c>
      <c r="AA121" s="93">
        <f t="shared" ref="AA121:AA126" si="180">G121*H121+K121*L121+O121*P121+S121*T121</f>
        <v>21</v>
      </c>
      <c r="AB121" s="94">
        <f t="shared" ref="AB121:AB126" si="181">(H121*(IF(I121&lt;45%,0.5,IF(I121&lt;55%,0.8,IF(I121&lt;65%,0.9,IF(I121&lt;75%,1,IF(I121&lt;85%,1.1,1.2))))))+L121*(IF(M121&lt;45%,0.5,IF(M121&lt;55%,0.8,IF(M121&lt;65%,0.9,IF(M121&lt;75%,1,IF(M121&lt;85%,1.1,1.2))))))+P121*(IF(Q121&lt;45%,0.5,IF(Q121&lt;55%,0.8,IF(Q121&lt;65%,0.9,IF(Q121&lt;75%,1,IF(Q121&lt;85%,1.1,1.2))))))+T121*(IF(U121&lt;45%,0.5,IF(U121&lt;55%,0.8,IF(U121&lt;65%,0.9,IF(U121&lt;75%,1,IF(U121&lt;85%,1.1,1.2)))))))*IF(D121&gt;=0.8,6,IF(D121&lt;=0.4,1.5,3))</f>
        <v>48.599999999999994</v>
      </c>
      <c r="AC121" s="23"/>
      <c r="AF121" s="127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V121" s="27"/>
      <c r="AW121" s="27"/>
      <c r="AX121" s="27"/>
      <c r="AY121" s="27"/>
      <c r="AZ121" s="27"/>
    </row>
    <row r="122" spans="1:52" ht="15" customHeight="1" x14ac:dyDescent="0.25">
      <c r="A122" s="325">
        <f>A115+1</f>
        <v>42227</v>
      </c>
      <c r="B122" s="183" t="str">
        <f t="shared" si="165"/>
        <v>Средняя</v>
      </c>
      <c r="C122" s="184" t="str">
        <f t="shared" si="165"/>
        <v>Жим стоя</v>
      </c>
      <c r="D122" s="167">
        <f t="shared" ref="D122:D126" si="182">D85</f>
        <v>1</v>
      </c>
      <c r="E122" s="185" t="str">
        <f t="shared" si="165"/>
        <v/>
      </c>
      <c r="F122" s="308">
        <f>IF(I122&lt;&gt;0,(IFERROR(IF($Y122&gt;50,MROUND($Y122*I122,2.5),IF($Y122&lt;15,MROUND($Y122*I122,0.1),MROUND($Y122*I122,1))),)),"")</f>
        <v>67.5</v>
      </c>
      <c r="G122" s="186">
        <v>4</v>
      </c>
      <c r="H122" s="186">
        <v>1</v>
      </c>
      <c r="I122" s="174">
        <v>0.55000000000000004</v>
      </c>
      <c r="J122" s="308">
        <f>IF(M122&lt;&gt;0,(IFERROR(IF($Y122&gt;50,MROUND($Y122*M122,2.5),IF($Y122&lt;15,MROUND($Y122*M122,0.1),MROUND($Y122*M122,1))),)),"")</f>
        <v>77.5</v>
      </c>
      <c r="K122" s="186">
        <v>3</v>
      </c>
      <c r="L122" s="186">
        <v>3</v>
      </c>
      <c r="M122" s="174">
        <v>0.62</v>
      </c>
      <c r="N122" s="308">
        <f>IF(Q122&lt;&gt;0,(IFERROR(IF($Y122&gt;50,MROUND($Y122*Q122,2.5),IF($Y122&lt;15,MROUND($Y122*Q122,0.1),MROUND($Y122*Q122,1))),)),"")</f>
        <v>87.5</v>
      </c>
      <c r="O122" s="186">
        <v>2</v>
      </c>
      <c r="P122" s="186">
        <v>3</v>
      </c>
      <c r="Q122" s="174">
        <v>0.7</v>
      </c>
      <c r="R122" s="308" t="str">
        <f>IF(U122&lt;&gt;0,(IFERROR(IF($Y122&gt;50,MROUND($Y122*U122,2.5),IF($Y122&lt;15,MROUND($Y122*U122,0.1),MROUND($Y122*U122,1))),)),"")</f>
        <v/>
      </c>
      <c r="S122" s="186"/>
      <c r="T122" s="186"/>
      <c r="U122" s="174">
        <v>0</v>
      </c>
      <c r="V122" s="98">
        <f t="shared" si="179"/>
        <v>1492.5</v>
      </c>
      <c r="W122" s="99">
        <f t="shared" ref="W122:W126" si="183">IFERROR((IF(ISNUMBER(F122),F122,1)*G122*H122+IF(ISNUMBER(J122),J122,1)*K122*L122+IF(ISNUMBER(N122),N122,1)*O122*P122+IF(ISNUMBER(R122),R122,1)*S122*T122)*IF(ISNUMBER(E122),E122,1)/(G122*H122+K122*L122+O122*P122+S122*T122),0)</f>
        <v>78.55263157894737</v>
      </c>
      <c r="X122" s="68">
        <f t="shared" ref="X122:X123" si="184">ROUND(IFERROR((W122/(Y122*IF(ISNUMBER(E122),E122,1))),0),2)</f>
        <v>0.63</v>
      </c>
      <c r="Y122" s="203">
        <f t="shared" si="169"/>
        <v>124.854240375</v>
      </c>
      <c r="Z122" s="18">
        <f>(IF(I122&lt;30%,0,IF(I122&lt;35%,F122*G122*H122*F!$B$33,IF(I122&lt;40%,F122*G122*H122*F!$B$38,IF(I122&lt;45%,F122*G122*H122*F!$B$43,IF(I122&lt;50%,F122*G122*H122*F!$B$48,IF(I122=50%,F122*G122*H122*F!$B$50,IF(I122=51%,F122*G122*H122*F!$B$51,IF(I122=52%,F122*G122*H122*F!$B$52,IF(I122=53%,F122*G122*H122*F!$B$53,IF(I122=54%,F122*G122*H122*F!$B$54,IF(I122=55%,F122*G122*H122*F!$B$55,IF(I122=56%,F122*G122*H122*F!$B$56,IF(I122=57%,F122*G122*H122*F!$B$57,IF(I122=58%,F122*G122*H122*F!$B$58,IF(I122=59%,F122*G122*H122*F!$B$59,IF(I122=60%,F122*G122*H122*F!$B$60,IF(I122=61%,F122*G122*H122*F!$B$61,IF(I122=62%,F122*G122*H122*F!$B$62,IF(I122=63%,F122*G122*H122*F!$B$63,IF(I122=64%,F122*G122*H122*F!$B$64,IF(I122=65%,F122*G122*H122*F!$B$65,IF(I122=66%,F122*G122*H122*F!$B$66,IF(I122=67%,F122*G122*H122*F!$B$67,IF(I122=68%,F122*G122*H122*F!$B$68,IF(I122=69%,F122*G122*H122*F!$B$69,IF(I122=70%,F122*G122*H122*F!$B$70,IF(I122=71%,F122*G122*H122*F!$B$71,IF(I122=72%,F122*G122*H122*F!$B$72,IF(I122=73%,F122*G122*H122*F!$B$73,IF(I122=74%,F122*G122*H122*F!$B$74,IF(I122=75%,F122*G122*H122*F!$B$75,IF(I122=76%,F122*G122*H122*F!$B$76,IF(I122=77%,F122*G122*H122*F!$B$77,IF(I122=78%,F122*G122*H122*F!$B$78,IF(I122=79%,F122*G122*H122*F!$B$79,IF(I122=80%,F122*G122*H122*F!$B$80,IF(I122=81%,F122*G122*H122*F!$B$81,IF(I122=82%,F122*G122*H122*F!$B$82,IF(I122=83%,F122*G122*H122*F!$B$83,IF(I122=84%,F122*G122*H122*F!$B$84,IF(I122=85%,F122*G122*H122*F!$B$85,IF(I122=86%,F122*G122*H122*F!$B$86,IF(I122=87%,F122*G122*H122*F!$B$87,IF(I122=88%,F122*G122*H122*F!$B$88,IF(I122=89%,F122*G122*H122*F!$B$89,IF(I122=90%,F122*G122*H122*F!$B$90,IF(I122=91%,F122*G122*H122*F!$B$91,IF(I122=92%,F122*G122*H122*F!$B$92,IF(I122=93%,F122*G122*H122*F!$B$93,IF(I122=94%,F122*G122*H122*F!$B$94,IF(I122=95%,F122*G122*H122*F!$B$95,IF(I122=96%,F122*G122*H122*F!$B$96,IF(I122=97%,F122*G122*H122*F!$B$97,IF(I122=98%,F122*G122*H122*F!$B$98,IF(I122=99%,F122*G122*H122*F!$B$99,IF(I122&gt;99%,F122*G122*H122*F!$B$100,))))))))))))))))))))))))))))))))))))))))))))))))))))))))+IF(M122&lt;30%,0,IF(M122&lt;35%,J122*K122*L122*F!$B$33,IF(M122&lt;40%,J122*K122*L122*F!$B$38,IF(M122&lt;45%,J122*K122*L122*F!$B$43,IF(M122&lt;50%,J122*K122*L122*F!$B$48,IF(M122=50%,J122*K122*L122*F!$B$50,IF(M122=51%,J122*K122*L122*F!$B$51,IF(M122=52%,J122*K122*L122*F!$B$52,IF(M122=53%,J122*K122*L122*F!$B$53,IF(M122=54%,J122*K122*L122*F!$B$54,IF(M122=55%,J122*K122*L122*F!$B$55,IF(M122=56%,J122*K122*L122*F!$B$56,IF(M122=57%,J122*K122*L122*F!$B$57,IF(M122=58%,J122*K122*L122*F!$B$58,IF(M122=59%,J122*K122*L122*F!$B$59,IF(M122=60%,J122*K122*L122*F!$B$60,IF(M122=61%,J122*K122*L122*F!$B$61,IF(M122=62%,J122*K122*L122*F!$B$62,IF(M122=63%,J122*K122*L122*F!$B$63,IF(M122=64%,J122*K122*L122*F!$B$64,IF(M122=65%,J122*K122*L122*F!$B$65,IF(M122=66%,J122*K122*L122*F!$B$66,IF(M122=67%,J122*K122*L122*F!$B$67,IF(M122=68%,J122*K122*L122*F!$B$68,IF(M122=69%,J122*K122*L122*F!$B$69,IF(M122=70%,J122*K122*L122*F!$B$70,IF(M122=71%,J122*K122*L122*F!$B$71,IF(M122=72%,J122*K122*L122*F!$B$72,IF(M122=73%,J122*K122*L122*F!$B$73,IF(M122=74%,J122*K122*L122*F!$B$74,IF(M122=75%,J122*K122*L122*F!$B$75,IF(M122=76%,J122*K122*L122*F!$B$76,IF(M122=77%,J122*K122*L122*F!$B$77,IF(M122=78%,J122*K122*L122*F!$B$78,IF(M122=79%,J122*K122*L122*F!$B$79,IF(M122=80%,J122*K122*L122*F!$B$80,IF(M122=81%,J122*K122*L122*F!$B$81,IF(M122=82%,J122*K122*L122*F!$B$82,IF(M122=83%,J122*K122*L122*F!$B$83,IF(M122=84%,J122*K122*L122*F!$B$84,IF(M122=85%,J122*K122*L122*F!$B$85,IF(M122=86%,J122*K122*L122*F!$B$86,IF(M122=87%,J122*K122*L122*F!$B$87,IF(M122=88%,J122*K122*L122*F!$B$88,IF(M122=89%,J122*K122*L122*F!$B$89,IF(M122=90%,J122*K122*L122*F!$B$90,IF(M122=91%,J122*K122*L122*F!$B$91,IF(M122=92%,J122*K122*L122*F!$B$92,IF(M122=93%,J122*K122*L122*F!$B$93,IF(M122=94%,J122*K122*L122*F!$B$94,IF(M122=95%,J122*K122*L122*F!$B$95,IF(M122=96%,J122*K122*L122*F!$B$96,IF(M122=97%,J122*K122*L122*F!$B$97,IF(M122=98%,J122*K122*L122*F!$B$98,IF(M122=99%,J122*K122*L122*F!$B$99,IF(M122&gt;99%,J122*K122*L122*F!$B$100,))))))))))))))))))))))))))))))))))))))))))))))))))))))))+IF(Q122&lt;30%,0,IF(Q122&lt;35%,N122*O122*P122*F!$B$33,IF(Q122&lt;40%,N122*O122*P122*F!$B$38,IF(Q122&lt;45%,N122*O122*P122*F!$B$43,IF(Q122&lt;50%,N122*O122*P122*F!$B$48,IF(Q122=50%,N122*O122*P122*F!$B$50,IF(Q122=51%,N122*O122*P122*F!$B$51,IF(Q122=52%,N122*O122*P122*F!$B$52,IF(Q122=53%,N122*O122*P122*F!$B$53,IF(Q122=54%,N122*O122*P122*F!$B$54,IF(Q122=55%,N122*O122*P122*F!$B$55,IF(Q122=56%,N122*O122*P122*F!$B$56,IF(Q122=57%,N122*O122*P122*F!$B$57,IF(Q122=58%,N122*O122*P122*F!$B$58,IF(Q122=59%,N122*O122*P122*F!$B$59,IF(Q122=60%,N122*O122*P122*F!$B$60,IF(Q122=61%,N122*O122*P122*F!$B$61,IF(Q122=62%,N122*O122*P122*F!$B$62,IF(Q122=63%,N122*O122*P122*F!$B$63,IF(Q122=64%,N122*O122*P122*F!$B$64,IF(Q122=65%,N122*O122*P122*F!$B$65,IF(Q122=66%,N122*O122*P122*F!$B$66,IF(Q122=67%,N122*O122*P122*F!$B$67,IF(Q122=68%,N122*O122*P122*F!$B$68,IF(Q122=69%,N122*O122*P122*F!$B$69,IF(Q122=70%,N122*O122*P122*F!$B$70,IF(Q122=71%,N122*O122*P122*F!$B$71,IF(Q122=72%,N122*O122*P122*F!$B$72,IF(Q122=73%,N122*O122*P122*F!$B$73,IF(Q122=74%,N122*O122*P122*F!$B$74,IF(Q122=75%,N122*O122*P122*F!$B$75,IF(Q122=76%,N122*O122*P122*F!$B$76,IF(Q122=77%,N122*O122*P122*F!$B$77,IF(Q122=78%,N122*O122*P122*F!$B$78,IF(Q122=79%,N122*O122*P122*F!$B$79,IF(Q122=80%,N122*O122*P122*F!$B$80,IF(Q122=81%,N122*O122*P122*F!$B$81,IF(Q122=82%,N122*O122*P122*F!$B$82,IF(Q122=83%,N122*O122*P122*F!$B$83,IF(Q122=84%,N122*O122*P122*F!$B$84,IF(Q122=85%,N122*O122*P122*F!$B$85,IF(Q122=86%,N122*O122*P122*F!$B$86,IF(Q122=87%,N122*O122*P122*F!$B$87,IF(Q122=88%,N122*O122*P122*F!$B$88,IF(Q122=89%,N122*O122*P122*F!$B$89,IF(Q122=90%,N122*O122*P122*F!$B$90,IF(Q122=91%,N122*O122*P122*F!$B$91,IF(Q122=92%,N122*O122*P122*F!$B$92,IF(Q122=93%,N122*O122*P122*F!$B$93,IF(Q122=94%,N122*O122*P122*F!$B$94,IF(Q122=95%,N122*O122*P122*F!$B$95,IF(Q122=96%,N122*O122*P122*F!$B$96,IF(Q122=97%,N122*O122*P122*F!$B$97,IF(Q122=98%,N122*O122*P122*F!$B$98,IF(Q122=99%,N122*O122*P122*F!$B$99,IF(Q122&gt;99%,N122*O122*P122*F!$B$100,))))))))))))))))))))))))))))))))))))))))))))))))))))))))+IF(U122&lt;30%,0,IF(U122&lt;35%,R122*S122*T122*F!$B$33,IF(U122&lt;40%,R122*S122*T122*F!$B$38,IF(U122&lt;45%,R122*S122*T122*F!$B$43,IF(U122&lt;50%,R122*S122*T122*F!$B$48,IF(U122=50%,R122*S122*T122*F!$B$50,IF(U122=51%,R122*S122*T122*F!$B$51,IF(U122=52%,R122*S122*T122*F!$B$52,IF(U122=53%,R122*S122*T122*F!$B$53,IF(U122=54%,R122*S122*T122*F!$B$54,IF(U122=55%,R122*S122*T122*F!$B$55,IF(U122=56%,R122*S122*T122*F!$B$56,IF(U122=57%,R122*S122*T122*F!$B$57,IF(U122=58%,R122*S122*T122*F!$B$58,IF(U122=59%,R122*S122*T122*F!$B$59,IF(U122=60%,R122*S122*T122*F!$B$60,IF(U122=61%,R122*S122*T122*F!$B$61,IF(U122=62%,R122*S122*T122*F!$B$62,IF(U122=63%,R122*S122*T122*F!$B$63,IF(U122=64%,R122*S122*T122*F!$B$64,IF(U122=65%,R122*S122*T122*F!$B$65,IF(U122=66%,R122*S122*T122*F!$B$66,IF(U122=67%,R122*S122*T122*F!$B$67,IF(U122=68%,R122*S122*T122*F!$B$68,IF(U122=69%,R122*S122*T122*F!$B$69,IF(U122=70%,R122*S122*T122*F!$B$70,IF(U122=71%,R122*S122*T122*F!$B$71,IF(U122=72%,R122*S122*T122*F!$B$72,IF(U122=73%,R122*S122*T122*F!$B$73,IF(U122=74%,R122*S122*T122*F!$B$74,IF(U122=75%,R122*S122*T122*F!$B$75,IF(U122=76%,R122*S122*T122*F!$B$76,IF(U122=77%,R122*S122*T122*F!$B$77,IF(U122=78%,R122*S122*T122*F!$B$78,IF(U122=79%,R122*S122*T122*F!$B$79,IF(U122=80%,R122*S122*T122*F!$B$80,IF(U122=81%,R122*S122*T122*F!$B$81,IF(U122=82%,R122*S122*T122*F!$B$82,IF(U122=83%,R122*S122*T122*F!$B$83,IF(U122=84%,R122*S122*T122*F!$B$84,IF(U122=85%,R122*S122*T122*F!$B$85,IF(U122=86%,R122*S122*T122*F!$B$86,IF(U122=87%,R122*S122*T122*F!$B$87,IF(U122=88%,R122*S122*T122*F!$B$88,IF(U122=89%,R122*S122*T122*F!$B$89,IF(U122=90%,R122*S122*T122*F!$B$90,IF(U122=91%,R122*S122*T122*F!$B$91,IF(U122=92%,R122*S122*T122*F!$B$92,IF(U122=93%,R122*S122*T122*F!$B$93,IF(U122=94%,R122*S122*T122*F!$B$94,IF(U122=95%,R122*S122*T122*F!$B$95,IF(U122=96%,R122*S122*T122*F!$B$96,IF(U122=97%,R122*S122*T122*F!$B$97,IF(U122=98%,R122*S122*T122*F!$B$98,IF(U122=99%,R122*S122*T122*F!$B$99,IF(U122&gt;99%,R122*S122*T122*F!$B$100)))))))))))))))))))))))))))))))))))))))))))))))))))))))))*IF(ISNUMBER(E122),E122,1)*IF(ISNUMBER(D122),D122,1)</f>
        <v>1138.2750000000001</v>
      </c>
      <c r="AA122" s="69">
        <f t="shared" si="180"/>
        <v>19</v>
      </c>
      <c r="AB122" s="70">
        <f t="shared" si="181"/>
        <v>39.599999999999994</v>
      </c>
      <c r="AC122" s="23"/>
      <c r="AF122" s="127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V122" s="27"/>
      <c r="AW122" s="27"/>
      <c r="AX122" s="27"/>
      <c r="AY122" s="27"/>
      <c r="AZ122" s="27"/>
    </row>
    <row r="123" spans="1:52" x14ac:dyDescent="0.25">
      <c r="A123" s="325"/>
      <c r="B123" s="183" t="str">
        <f t="shared" si="165"/>
        <v>Средняя</v>
      </c>
      <c r="C123" s="184" t="str">
        <f t="shared" si="165"/>
        <v>Жим средним хватом</v>
      </c>
      <c r="D123" s="167">
        <f t="shared" si="182"/>
        <v>1</v>
      </c>
      <c r="E123" s="187" t="str">
        <f t="shared" si="165"/>
        <v/>
      </c>
      <c r="F123" s="309">
        <f>IF(I123&lt;&gt;0,(IFERROR(IF($Y123&gt;50,MROUND($Y123*I123,2.5),IF($Y123&lt;15,MROUND($Y123*I123,0.1),MROUND($Y123*I123,1))),)),"")</f>
        <v>85</v>
      </c>
      <c r="G123" s="188">
        <v>5</v>
      </c>
      <c r="H123" s="188">
        <v>1</v>
      </c>
      <c r="I123" s="189">
        <v>0.51</v>
      </c>
      <c r="J123" s="309">
        <f>IF(M123&lt;&gt;0,(IFERROR(IF($Y123&gt;50,MROUND($Y123*M123,2.5),IF($Y123&lt;15,MROUND($Y123*M123,0.1),MROUND($Y123*M123,1))),)),"")</f>
        <v>102.5</v>
      </c>
      <c r="K123" s="188">
        <v>5</v>
      </c>
      <c r="L123" s="188">
        <v>5</v>
      </c>
      <c r="M123" s="189">
        <v>0.62</v>
      </c>
      <c r="N123" s="309" t="str">
        <f>IF(Q123&lt;&gt;0,(IFERROR(IF($Y123&gt;50,MROUND($Y123*Q123,2.5),IF($Y123&lt;15,MROUND($Y123*Q123,0.1),MROUND($Y123*Q123,1))),)),"")</f>
        <v/>
      </c>
      <c r="O123" s="188"/>
      <c r="P123" s="188"/>
      <c r="Q123" s="189">
        <v>0</v>
      </c>
      <c r="R123" s="309" t="str">
        <f>IF(U123&lt;&gt;0,(IFERROR(IF($Y123&gt;50,MROUND($Y123*U123,2.5),IF($Y123&lt;15,MROUND($Y123*U123,0.1),MROUND($Y123*U123,1))),)),"")</f>
        <v/>
      </c>
      <c r="S123" s="188"/>
      <c r="T123" s="188"/>
      <c r="U123" s="189">
        <v>0</v>
      </c>
      <c r="V123" s="101">
        <f t="shared" si="179"/>
        <v>2987.5</v>
      </c>
      <c r="W123" s="102">
        <f t="shared" si="183"/>
        <v>99.583333333333329</v>
      </c>
      <c r="X123" s="103">
        <f t="shared" si="184"/>
        <v>0.6</v>
      </c>
      <c r="Y123" s="203">
        <f t="shared" si="169"/>
        <v>166.47232049999997</v>
      </c>
      <c r="Z123" s="20">
        <f>(IF(I123&lt;30%,0,IF(I123&lt;35%,F123*G123*H123*F!$B$33,IF(I123&lt;40%,F123*G123*H123*F!$B$38,IF(I123&lt;45%,F123*G123*H123*F!$B$43,IF(I123&lt;50%,F123*G123*H123*F!$B$48,IF(I123=50%,F123*G123*H123*F!$B$50,IF(I123=51%,F123*G123*H123*F!$B$51,IF(I123=52%,F123*G123*H123*F!$B$52,IF(I123=53%,F123*G123*H123*F!$B$53,IF(I123=54%,F123*G123*H123*F!$B$54,IF(I123=55%,F123*G123*H123*F!$B$55,IF(I123=56%,F123*G123*H123*F!$B$56,IF(I123=57%,F123*G123*H123*F!$B$57,IF(I123=58%,F123*G123*H123*F!$B$58,IF(I123=59%,F123*G123*H123*F!$B$59,IF(I123=60%,F123*G123*H123*F!$B$60,IF(I123=61%,F123*G123*H123*F!$B$61,IF(I123=62%,F123*G123*H123*F!$B$62,IF(I123=63%,F123*G123*H123*F!$B$63,IF(I123=64%,F123*G123*H123*F!$B$64,IF(I123=65%,F123*G123*H123*F!$B$65,IF(I123=66%,F123*G123*H123*F!$B$66,IF(I123=67%,F123*G123*H123*F!$B$67,IF(I123=68%,F123*G123*H123*F!$B$68,IF(I123=69%,F123*G123*H123*F!$B$69,IF(I123=70%,F123*G123*H123*F!$B$70,IF(I123=71%,F123*G123*H123*F!$B$71,IF(I123=72%,F123*G123*H123*F!$B$72,IF(I123=73%,F123*G123*H123*F!$B$73,IF(I123=74%,F123*G123*H123*F!$B$74,IF(I123=75%,F123*G123*H123*F!$B$75,IF(I123=76%,F123*G123*H123*F!$B$76,IF(I123=77%,F123*G123*H123*F!$B$77,IF(I123=78%,F123*G123*H123*F!$B$78,IF(I123=79%,F123*G123*H123*F!$B$79,IF(I123=80%,F123*G123*H123*F!$B$80,IF(I123=81%,F123*G123*H123*F!$B$81,IF(I123=82%,F123*G123*H123*F!$B$82,IF(I123=83%,F123*G123*H123*F!$B$83,IF(I123=84%,F123*G123*H123*F!$B$84,IF(I123=85%,F123*G123*H123*F!$B$85,IF(I123=86%,F123*G123*H123*F!$B$86,IF(I123=87%,F123*G123*H123*F!$B$87,IF(I123=88%,F123*G123*H123*F!$B$88,IF(I123=89%,F123*G123*H123*F!$B$89,IF(I123=90%,F123*G123*H123*F!$B$90,IF(I123=91%,F123*G123*H123*F!$B$91,IF(I123=92%,F123*G123*H123*F!$B$92,IF(I123=93%,F123*G123*H123*F!$B$93,IF(I123=94%,F123*G123*H123*F!$B$94,IF(I123=95%,F123*G123*H123*F!$B$95,IF(I123=96%,F123*G123*H123*F!$B$96,IF(I123=97%,F123*G123*H123*F!$B$97,IF(I123=98%,F123*G123*H123*F!$B$98,IF(I123=99%,F123*G123*H123*F!$B$99,IF(I123&gt;99%,F123*G123*H123*F!$B$100,))))))))))))))))))))))))))))))))))))))))))))))))))))))))+IF(M123&lt;30%,0,IF(M123&lt;35%,J123*K123*L123*F!$B$33,IF(M123&lt;40%,J123*K123*L123*F!$B$38,IF(M123&lt;45%,J123*K123*L123*F!$B$43,IF(M123&lt;50%,J123*K123*L123*F!$B$48,IF(M123=50%,J123*K123*L123*F!$B$50,IF(M123=51%,J123*K123*L123*F!$B$51,IF(M123=52%,J123*K123*L123*F!$B$52,IF(M123=53%,J123*K123*L123*F!$B$53,IF(M123=54%,J123*K123*L123*F!$B$54,IF(M123=55%,J123*K123*L123*F!$B$55,IF(M123=56%,J123*K123*L123*F!$B$56,IF(M123=57%,J123*K123*L123*F!$B$57,IF(M123=58%,J123*K123*L123*F!$B$58,IF(M123=59%,J123*K123*L123*F!$B$59,IF(M123=60%,J123*K123*L123*F!$B$60,IF(M123=61%,J123*K123*L123*F!$B$61,IF(M123=62%,J123*K123*L123*F!$B$62,IF(M123=63%,J123*K123*L123*F!$B$63,IF(M123=64%,J123*K123*L123*F!$B$64,IF(M123=65%,J123*K123*L123*F!$B$65,IF(M123=66%,J123*K123*L123*F!$B$66,IF(M123=67%,J123*K123*L123*F!$B$67,IF(M123=68%,J123*K123*L123*F!$B$68,IF(M123=69%,J123*K123*L123*F!$B$69,IF(M123=70%,J123*K123*L123*F!$B$70,IF(M123=71%,J123*K123*L123*F!$B$71,IF(M123=72%,J123*K123*L123*F!$B$72,IF(M123=73%,J123*K123*L123*F!$B$73,IF(M123=74%,J123*K123*L123*F!$B$74,IF(M123=75%,J123*K123*L123*F!$B$75,IF(M123=76%,J123*K123*L123*F!$B$76,IF(M123=77%,J123*K123*L123*F!$B$77,IF(M123=78%,J123*K123*L123*F!$B$78,IF(M123=79%,J123*K123*L123*F!$B$79,IF(M123=80%,J123*K123*L123*F!$B$80,IF(M123=81%,J123*K123*L123*F!$B$81,IF(M123=82%,J123*K123*L123*F!$B$82,IF(M123=83%,J123*K123*L123*F!$B$83,IF(M123=84%,J123*K123*L123*F!$B$84,IF(M123=85%,J123*K123*L123*F!$B$85,IF(M123=86%,J123*K123*L123*F!$B$86,IF(M123=87%,J123*K123*L123*F!$B$87,IF(M123=88%,J123*K123*L123*F!$B$88,IF(M123=89%,J123*K123*L123*F!$B$89,IF(M123=90%,J123*K123*L123*F!$B$90,IF(M123=91%,J123*K123*L123*F!$B$91,IF(M123=92%,J123*K123*L123*F!$B$92,IF(M123=93%,J123*K123*L123*F!$B$93,IF(M123=94%,J123*K123*L123*F!$B$94,IF(M123=95%,J123*K123*L123*F!$B$95,IF(M123=96%,J123*K123*L123*F!$B$96,IF(M123=97%,J123*K123*L123*F!$B$97,IF(M123=98%,J123*K123*L123*F!$B$98,IF(M123=99%,J123*K123*L123*F!$B$99,IF(M123&gt;99%,J123*K123*L123*F!$B$100,))))))))))))))))))))))))))))))))))))))))))))))))))))))))+IF(Q123&lt;30%,0,IF(Q123&lt;35%,N123*O123*P123*F!$B$33,IF(Q123&lt;40%,N123*O123*P123*F!$B$38,IF(Q123&lt;45%,N123*O123*P123*F!$B$43,IF(Q123&lt;50%,N123*O123*P123*F!$B$48,IF(Q123=50%,N123*O123*P123*F!$B$50,IF(Q123=51%,N123*O123*P123*F!$B$51,IF(Q123=52%,N123*O123*P123*F!$B$52,IF(Q123=53%,N123*O123*P123*F!$B$53,IF(Q123=54%,N123*O123*P123*F!$B$54,IF(Q123=55%,N123*O123*P123*F!$B$55,IF(Q123=56%,N123*O123*P123*F!$B$56,IF(Q123=57%,N123*O123*P123*F!$B$57,IF(Q123=58%,N123*O123*P123*F!$B$58,IF(Q123=59%,N123*O123*P123*F!$B$59,IF(Q123=60%,N123*O123*P123*F!$B$60,IF(Q123=61%,N123*O123*P123*F!$B$61,IF(Q123=62%,N123*O123*P123*F!$B$62,IF(Q123=63%,N123*O123*P123*F!$B$63,IF(Q123=64%,N123*O123*P123*F!$B$64,IF(Q123=65%,N123*O123*P123*F!$B$65,IF(Q123=66%,N123*O123*P123*F!$B$66,IF(Q123=67%,N123*O123*P123*F!$B$67,IF(Q123=68%,N123*O123*P123*F!$B$68,IF(Q123=69%,N123*O123*P123*F!$B$69,IF(Q123=70%,N123*O123*P123*F!$B$70,IF(Q123=71%,N123*O123*P123*F!$B$71,IF(Q123=72%,N123*O123*P123*F!$B$72,IF(Q123=73%,N123*O123*P123*F!$B$73,IF(Q123=74%,N123*O123*P123*F!$B$74,IF(Q123=75%,N123*O123*P123*F!$B$75,IF(Q123=76%,N123*O123*P123*F!$B$76,IF(Q123=77%,N123*O123*P123*F!$B$77,IF(Q123=78%,N123*O123*P123*F!$B$78,IF(Q123=79%,N123*O123*P123*F!$B$79,IF(Q123=80%,N123*O123*P123*F!$B$80,IF(Q123=81%,N123*O123*P123*F!$B$81,IF(Q123=82%,N123*O123*P123*F!$B$82,IF(Q123=83%,N123*O123*P123*F!$B$83,IF(Q123=84%,N123*O123*P123*F!$B$84,IF(Q123=85%,N123*O123*P123*F!$B$85,IF(Q123=86%,N123*O123*P123*F!$B$86,IF(Q123=87%,N123*O123*P123*F!$B$87,IF(Q123=88%,N123*O123*P123*F!$B$88,IF(Q123=89%,N123*O123*P123*F!$B$89,IF(Q123=90%,N123*O123*P123*F!$B$90,IF(Q123=91%,N123*O123*P123*F!$B$91,IF(Q123=92%,N123*O123*P123*F!$B$92,IF(Q123=93%,N123*O123*P123*F!$B$93,IF(Q123=94%,N123*O123*P123*F!$B$94,IF(Q123=95%,N123*O123*P123*F!$B$95,IF(Q123=96%,N123*O123*P123*F!$B$96,IF(Q123=97%,N123*O123*P123*F!$B$97,IF(Q123=98%,N123*O123*P123*F!$B$98,IF(Q123=99%,N123*O123*P123*F!$B$99,IF(Q123&gt;99%,N123*O123*P123*F!$B$100,))))))))))))))))))))))))))))))))))))))))))))))))))))))))+IF(U123&lt;30%,0,IF(U123&lt;35%,R123*S123*T123*F!$B$33,IF(U123&lt;40%,R123*S123*T123*F!$B$38,IF(U123&lt;45%,R123*S123*T123*F!$B$43,IF(U123&lt;50%,R123*S123*T123*F!$B$48,IF(U123=50%,R123*S123*T123*F!$B$50,IF(U123=51%,R123*S123*T123*F!$B$51,IF(U123=52%,R123*S123*T123*F!$B$52,IF(U123=53%,R123*S123*T123*F!$B$53,IF(U123=54%,R123*S123*T123*F!$B$54,IF(U123=55%,R123*S123*T123*F!$B$55,IF(U123=56%,R123*S123*T123*F!$B$56,IF(U123=57%,R123*S123*T123*F!$B$57,IF(U123=58%,R123*S123*T123*F!$B$58,IF(U123=59%,R123*S123*T123*F!$B$59,IF(U123=60%,R123*S123*T123*F!$B$60,IF(U123=61%,R123*S123*T123*F!$B$61,IF(U123=62%,R123*S123*T123*F!$B$62,IF(U123=63%,R123*S123*T123*F!$B$63,IF(U123=64%,R123*S123*T123*F!$B$64,IF(U123=65%,R123*S123*T123*F!$B$65,IF(U123=66%,R123*S123*T123*F!$B$66,IF(U123=67%,R123*S123*T123*F!$B$67,IF(U123=68%,R123*S123*T123*F!$B$68,IF(U123=69%,R123*S123*T123*F!$B$69,IF(U123=70%,R123*S123*T123*F!$B$70,IF(U123=71%,R123*S123*T123*F!$B$71,IF(U123=72%,R123*S123*T123*F!$B$72,IF(U123=73%,R123*S123*T123*F!$B$73,IF(U123=74%,R123*S123*T123*F!$B$74,IF(U123=75%,R123*S123*T123*F!$B$75,IF(U123=76%,R123*S123*T123*F!$B$76,IF(U123=77%,R123*S123*T123*F!$B$77,IF(U123=78%,R123*S123*T123*F!$B$78,IF(U123=79%,R123*S123*T123*F!$B$79,IF(U123=80%,R123*S123*T123*F!$B$80,IF(U123=81%,R123*S123*T123*F!$B$81,IF(U123=82%,R123*S123*T123*F!$B$82,IF(U123=83%,R123*S123*T123*F!$B$83,IF(U123=84%,R123*S123*T123*F!$B$84,IF(U123=85%,R123*S123*T123*F!$B$85,IF(U123=86%,R123*S123*T123*F!$B$86,IF(U123=87%,R123*S123*T123*F!$B$87,IF(U123=88%,R123*S123*T123*F!$B$88,IF(U123=89%,R123*S123*T123*F!$B$89,IF(U123=90%,R123*S123*T123*F!$B$90,IF(U123=91%,R123*S123*T123*F!$B$91,IF(U123=92%,R123*S123*T123*F!$B$92,IF(U123=93%,R123*S123*T123*F!$B$93,IF(U123=94%,R123*S123*T123*F!$B$94,IF(U123=95%,R123*S123*T123*F!$B$95,IF(U123=96%,R123*S123*T123*F!$B$96,IF(U123=97%,R123*S123*T123*F!$B$97,IF(U123=98%,R123*S123*T123*F!$B$98,IF(U123=99%,R123*S123*T123*F!$B$99,IF(U123&gt;99%,R123*S123*T123*F!$B$100)))))))))))))))))))))))))))))))))))))))))))))))))))))))))*IF(ISNUMBER(E123),E123,1)*IF(ISNUMBER(D123),D123,1)</f>
        <v>2087.375</v>
      </c>
      <c r="AA123" s="104">
        <f t="shared" si="180"/>
        <v>30</v>
      </c>
      <c r="AB123" s="105">
        <f t="shared" si="181"/>
        <v>31.799999999999997</v>
      </c>
      <c r="AC123" s="23"/>
      <c r="AF123" s="127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V123" s="27"/>
      <c r="AW123" s="27"/>
      <c r="AX123" s="27"/>
      <c r="AY123" s="27"/>
      <c r="AZ123" s="27"/>
    </row>
    <row r="124" spans="1:52" x14ac:dyDescent="0.25">
      <c r="A124" s="325"/>
      <c r="B124" s="183" t="str">
        <f t="shared" si="165"/>
        <v>Средняя</v>
      </c>
      <c r="C124" s="184" t="str">
        <f t="shared" si="165"/>
        <v>Французский жим</v>
      </c>
      <c r="D124" s="167">
        <f t="shared" si="182"/>
        <v>0.4</v>
      </c>
      <c r="E124" s="185" t="str">
        <f t="shared" si="165"/>
        <v/>
      </c>
      <c r="F124" s="308">
        <f>IF(I124&lt;&gt;0,(IFERROR(IF($Y124&gt;50,MROUND($Y124*I124,2.5),IF($Y124&lt;15,MROUND($Y124*I124,0.1),MROUND($Y124*I124,1))),)),"")</f>
        <v>35</v>
      </c>
      <c r="G124" s="186">
        <v>6</v>
      </c>
      <c r="H124" s="186">
        <v>1</v>
      </c>
      <c r="I124" s="174">
        <v>0.45</v>
      </c>
      <c r="J124" s="308">
        <f>IF(M124&lt;&gt;0,(IFERROR(IF($Y124&gt;50,MROUND($Y124*M124,2.5),IF($Y124&lt;15,MROUND($Y124*M124,0.1),MROUND($Y124*M124,1))),)),"")</f>
        <v>45</v>
      </c>
      <c r="K124" s="186">
        <v>6</v>
      </c>
      <c r="L124" s="186">
        <v>5</v>
      </c>
      <c r="M124" s="174">
        <v>0.56999999999999995</v>
      </c>
      <c r="N124" s="308" t="str">
        <f>IF(Q124&lt;&gt;0,(IFERROR(IF($Y124&gt;50,MROUND($Y124*Q124,2.5),IF($Y124&lt;15,MROUND($Y124*Q124,0.1),MROUND($Y124*Q124,1))),)),"")</f>
        <v/>
      </c>
      <c r="O124" s="186"/>
      <c r="P124" s="186"/>
      <c r="Q124" s="174">
        <v>0</v>
      </c>
      <c r="R124" s="308" t="str">
        <f>IF(U124&lt;&gt;0,(IFERROR(IF($Y124&gt;50,MROUND($Y124*U124,2.5),IF($Y124&lt;15,MROUND($Y124*U124,0.1),MROUND($Y124*U124,1))),)),"")</f>
        <v/>
      </c>
      <c r="S124" s="186"/>
      <c r="T124" s="186"/>
      <c r="U124" s="174">
        <v>0</v>
      </c>
      <c r="V124" s="98">
        <f t="shared" si="179"/>
        <v>1560</v>
      </c>
      <c r="W124" s="99">
        <f t="shared" si="183"/>
        <v>43.333333333333336</v>
      </c>
      <c r="X124" s="68">
        <f>ROUND(IFERROR((W124/(Y124*IF(ISNUMBER(E124),E124,1))),0),2)</f>
        <v>0.56000000000000005</v>
      </c>
      <c r="Y124" s="203">
        <f t="shared" si="169"/>
        <v>76.993448231249999</v>
      </c>
      <c r="Z124" s="18">
        <f>(IF(I124&lt;30%,0,IF(I124&lt;35%,F124*G124*H124*F!$B$33,IF(I124&lt;40%,F124*G124*H124*F!$B$38,IF(I124&lt;45%,F124*G124*H124*F!$B$43,IF(I124&lt;50%,F124*G124*H124*F!$B$48,IF(I124=50%,F124*G124*H124*F!$B$50,IF(I124=51%,F124*G124*H124*F!$B$51,IF(I124=52%,F124*G124*H124*F!$B$52,IF(I124=53%,F124*G124*H124*F!$B$53,IF(I124=54%,F124*G124*H124*F!$B$54,IF(I124=55%,F124*G124*H124*F!$B$55,IF(I124=56%,F124*G124*H124*F!$B$56,IF(I124=57%,F124*G124*H124*F!$B$57,IF(I124=58%,F124*G124*H124*F!$B$58,IF(I124=59%,F124*G124*H124*F!$B$59,IF(I124=60%,F124*G124*H124*F!$B$60,IF(I124=61%,F124*G124*H124*F!$B$61,IF(I124=62%,F124*G124*H124*F!$B$62,IF(I124=63%,F124*G124*H124*F!$B$63,IF(I124=64%,F124*G124*H124*F!$B$64,IF(I124=65%,F124*G124*H124*F!$B$65,IF(I124=66%,F124*G124*H124*F!$B$66,IF(I124=67%,F124*G124*H124*F!$B$67,IF(I124=68%,F124*G124*H124*F!$B$68,IF(I124=69%,F124*G124*H124*F!$B$69,IF(I124=70%,F124*G124*H124*F!$B$70,IF(I124=71%,F124*G124*H124*F!$B$71,IF(I124=72%,F124*G124*H124*F!$B$72,IF(I124=73%,F124*G124*H124*F!$B$73,IF(I124=74%,F124*G124*H124*F!$B$74,IF(I124=75%,F124*G124*H124*F!$B$75,IF(I124=76%,F124*G124*H124*F!$B$76,IF(I124=77%,F124*G124*H124*F!$B$77,IF(I124=78%,F124*G124*H124*F!$B$78,IF(I124=79%,F124*G124*H124*F!$B$79,IF(I124=80%,F124*G124*H124*F!$B$80,IF(I124=81%,F124*G124*H124*F!$B$81,IF(I124=82%,F124*G124*H124*F!$B$82,IF(I124=83%,F124*G124*H124*F!$B$83,IF(I124=84%,F124*G124*H124*F!$B$84,IF(I124=85%,F124*G124*H124*F!$B$85,IF(I124=86%,F124*G124*H124*F!$B$86,IF(I124=87%,F124*G124*H124*F!$B$87,IF(I124=88%,F124*G124*H124*F!$B$88,IF(I124=89%,F124*G124*H124*F!$B$89,IF(I124=90%,F124*G124*H124*F!$B$90,IF(I124=91%,F124*G124*H124*F!$B$91,IF(I124=92%,F124*G124*H124*F!$B$92,IF(I124=93%,F124*G124*H124*F!$B$93,IF(I124=94%,F124*G124*H124*F!$B$94,IF(I124=95%,F124*G124*H124*F!$B$95,IF(I124=96%,F124*G124*H124*F!$B$96,IF(I124=97%,F124*G124*H124*F!$B$97,IF(I124=98%,F124*G124*H124*F!$B$98,IF(I124=99%,F124*G124*H124*F!$B$99,IF(I124&gt;99%,F124*G124*H124*F!$B$100,))))))))))))))))))))))))))))))))))))))))))))))))))))))))+IF(M124&lt;30%,0,IF(M124&lt;35%,J124*K124*L124*F!$B$33,IF(M124&lt;40%,J124*K124*L124*F!$B$38,IF(M124&lt;45%,J124*K124*L124*F!$B$43,IF(M124&lt;50%,J124*K124*L124*F!$B$48,IF(M124=50%,J124*K124*L124*F!$B$50,IF(M124=51%,J124*K124*L124*F!$B$51,IF(M124=52%,J124*K124*L124*F!$B$52,IF(M124=53%,J124*K124*L124*F!$B$53,IF(M124=54%,J124*K124*L124*F!$B$54,IF(M124=55%,J124*K124*L124*F!$B$55,IF(M124=56%,J124*K124*L124*F!$B$56,IF(M124=57%,J124*K124*L124*F!$B$57,IF(M124=58%,J124*K124*L124*F!$B$58,IF(M124=59%,J124*K124*L124*F!$B$59,IF(M124=60%,J124*K124*L124*F!$B$60,IF(M124=61%,J124*K124*L124*F!$B$61,IF(M124=62%,J124*K124*L124*F!$B$62,IF(M124=63%,J124*K124*L124*F!$B$63,IF(M124=64%,J124*K124*L124*F!$B$64,IF(M124=65%,J124*K124*L124*F!$B$65,IF(M124=66%,J124*K124*L124*F!$B$66,IF(M124=67%,J124*K124*L124*F!$B$67,IF(M124=68%,J124*K124*L124*F!$B$68,IF(M124=69%,J124*K124*L124*F!$B$69,IF(M124=70%,J124*K124*L124*F!$B$70,IF(M124=71%,J124*K124*L124*F!$B$71,IF(M124=72%,J124*K124*L124*F!$B$72,IF(M124=73%,J124*K124*L124*F!$B$73,IF(M124=74%,J124*K124*L124*F!$B$74,IF(M124=75%,J124*K124*L124*F!$B$75,IF(M124=76%,J124*K124*L124*F!$B$76,IF(M124=77%,J124*K124*L124*F!$B$77,IF(M124=78%,J124*K124*L124*F!$B$78,IF(M124=79%,J124*K124*L124*F!$B$79,IF(M124=80%,J124*K124*L124*F!$B$80,IF(M124=81%,J124*K124*L124*F!$B$81,IF(M124=82%,J124*K124*L124*F!$B$82,IF(M124=83%,J124*K124*L124*F!$B$83,IF(M124=84%,J124*K124*L124*F!$B$84,IF(M124=85%,J124*K124*L124*F!$B$85,IF(M124=86%,J124*K124*L124*F!$B$86,IF(M124=87%,J124*K124*L124*F!$B$87,IF(M124=88%,J124*K124*L124*F!$B$88,IF(M124=89%,J124*K124*L124*F!$B$89,IF(M124=90%,J124*K124*L124*F!$B$90,IF(M124=91%,J124*K124*L124*F!$B$91,IF(M124=92%,J124*K124*L124*F!$B$92,IF(M124=93%,J124*K124*L124*F!$B$93,IF(M124=94%,J124*K124*L124*F!$B$94,IF(M124=95%,J124*K124*L124*F!$B$95,IF(M124=96%,J124*K124*L124*F!$B$96,IF(M124=97%,J124*K124*L124*F!$B$97,IF(M124=98%,J124*K124*L124*F!$B$98,IF(M124=99%,J124*K124*L124*F!$B$99,IF(M124&gt;99%,J124*K124*L124*F!$B$100,))))))))))))))))))))))))))))))))))))))))))))))))))))))))+IF(Q124&lt;30%,0,IF(Q124&lt;35%,N124*O124*P124*F!$B$33,IF(Q124&lt;40%,N124*O124*P124*F!$B$38,IF(Q124&lt;45%,N124*O124*P124*F!$B$43,IF(Q124&lt;50%,N124*O124*P124*F!$B$48,IF(Q124=50%,N124*O124*P124*F!$B$50,IF(Q124=51%,N124*O124*P124*F!$B$51,IF(Q124=52%,N124*O124*P124*F!$B$52,IF(Q124=53%,N124*O124*P124*F!$B$53,IF(Q124=54%,N124*O124*P124*F!$B$54,IF(Q124=55%,N124*O124*P124*F!$B$55,IF(Q124=56%,N124*O124*P124*F!$B$56,IF(Q124=57%,N124*O124*P124*F!$B$57,IF(Q124=58%,N124*O124*P124*F!$B$58,IF(Q124=59%,N124*O124*P124*F!$B$59,IF(Q124=60%,N124*O124*P124*F!$B$60,IF(Q124=61%,N124*O124*P124*F!$B$61,IF(Q124=62%,N124*O124*P124*F!$B$62,IF(Q124=63%,N124*O124*P124*F!$B$63,IF(Q124=64%,N124*O124*P124*F!$B$64,IF(Q124=65%,N124*O124*P124*F!$B$65,IF(Q124=66%,N124*O124*P124*F!$B$66,IF(Q124=67%,N124*O124*P124*F!$B$67,IF(Q124=68%,N124*O124*P124*F!$B$68,IF(Q124=69%,N124*O124*P124*F!$B$69,IF(Q124=70%,N124*O124*P124*F!$B$70,IF(Q124=71%,N124*O124*P124*F!$B$71,IF(Q124=72%,N124*O124*P124*F!$B$72,IF(Q124=73%,N124*O124*P124*F!$B$73,IF(Q124=74%,N124*O124*P124*F!$B$74,IF(Q124=75%,N124*O124*P124*F!$B$75,IF(Q124=76%,N124*O124*P124*F!$B$76,IF(Q124=77%,N124*O124*P124*F!$B$77,IF(Q124=78%,N124*O124*P124*F!$B$78,IF(Q124=79%,N124*O124*P124*F!$B$79,IF(Q124=80%,N124*O124*P124*F!$B$80,IF(Q124=81%,N124*O124*P124*F!$B$81,IF(Q124=82%,N124*O124*P124*F!$B$82,IF(Q124=83%,N124*O124*P124*F!$B$83,IF(Q124=84%,N124*O124*P124*F!$B$84,IF(Q124=85%,N124*O124*P124*F!$B$85,IF(Q124=86%,N124*O124*P124*F!$B$86,IF(Q124=87%,N124*O124*P124*F!$B$87,IF(Q124=88%,N124*O124*P124*F!$B$88,IF(Q124=89%,N124*O124*P124*F!$B$89,IF(Q124=90%,N124*O124*P124*F!$B$90,IF(Q124=91%,N124*O124*P124*F!$B$91,IF(Q124=92%,N124*O124*P124*F!$B$92,IF(Q124=93%,N124*O124*P124*F!$B$93,IF(Q124=94%,N124*O124*P124*F!$B$94,IF(Q124=95%,N124*O124*P124*F!$B$95,IF(Q124=96%,N124*O124*P124*F!$B$96,IF(Q124=97%,N124*O124*P124*F!$B$97,IF(Q124=98%,N124*O124*P124*F!$B$98,IF(Q124=99%,N124*O124*P124*F!$B$99,IF(Q124&gt;99%,N124*O124*P124*F!$B$100,))))))))))))))))))))))))))))))))))))))))))))))))))))))))+IF(U124&lt;30%,0,IF(U124&lt;35%,R124*S124*T124*F!$B$33,IF(U124&lt;40%,R124*S124*T124*F!$B$38,IF(U124&lt;45%,R124*S124*T124*F!$B$43,IF(U124&lt;50%,R124*S124*T124*F!$B$48,IF(U124=50%,R124*S124*T124*F!$B$50,IF(U124=51%,R124*S124*T124*F!$B$51,IF(U124=52%,R124*S124*T124*F!$B$52,IF(U124=53%,R124*S124*T124*F!$B$53,IF(U124=54%,R124*S124*T124*F!$B$54,IF(U124=55%,R124*S124*T124*F!$B$55,IF(U124=56%,R124*S124*T124*F!$B$56,IF(U124=57%,R124*S124*T124*F!$B$57,IF(U124=58%,R124*S124*T124*F!$B$58,IF(U124=59%,R124*S124*T124*F!$B$59,IF(U124=60%,R124*S124*T124*F!$B$60,IF(U124=61%,R124*S124*T124*F!$B$61,IF(U124=62%,R124*S124*T124*F!$B$62,IF(U124=63%,R124*S124*T124*F!$B$63,IF(U124=64%,R124*S124*T124*F!$B$64,IF(U124=65%,R124*S124*T124*F!$B$65,IF(U124=66%,R124*S124*T124*F!$B$66,IF(U124=67%,R124*S124*T124*F!$B$67,IF(U124=68%,R124*S124*T124*F!$B$68,IF(U124=69%,R124*S124*T124*F!$B$69,IF(U124=70%,R124*S124*T124*F!$B$70,IF(U124=71%,R124*S124*T124*F!$B$71,IF(U124=72%,R124*S124*T124*F!$B$72,IF(U124=73%,R124*S124*T124*F!$B$73,IF(U124=74%,R124*S124*T124*F!$B$74,IF(U124=75%,R124*S124*T124*F!$B$75,IF(U124=76%,R124*S124*T124*F!$B$76,IF(U124=77%,R124*S124*T124*F!$B$77,IF(U124=78%,R124*S124*T124*F!$B$78,IF(U124=79%,R124*S124*T124*F!$B$79,IF(U124=80%,R124*S124*T124*F!$B$80,IF(U124=81%,R124*S124*T124*F!$B$81,IF(U124=82%,R124*S124*T124*F!$B$82,IF(U124=83%,R124*S124*T124*F!$B$83,IF(U124=84%,R124*S124*T124*F!$B$84,IF(U124=85%,R124*S124*T124*F!$B$85,IF(U124=86%,R124*S124*T124*F!$B$86,IF(U124=87%,R124*S124*T124*F!$B$87,IF(U124=88%,R124*S124*T124*F!$B$88,IF(U124=89%,R124*S124*T124*F!$B$89,IF(U124=90%,R124*S124*T124*F!$B$90,IF(U124=91%,R124*S124*T124*F!$B$91,IF(U124=92%,R124*S124*T124*F!$B$92,IF(U124=93%,R124*S124*T124*F!$B$93,IF(U124=94%,R124*S124*T124*F!$B$94,IF(U124=95%,R124*S124*T124*F!$B$95,IF(U124=96%,R124*S124*T124*F!$B$96,IF(U124=97%,R124*S124*T124*F!$B$97,IF(U124=98%,R124*S124*T124*F!$B$98,IF(U124=99%,R124*S124*T124*F!$B$99,IF(U124&gt;99%,R124*S124*T124*F!$B$100)))))))))))))))))))))))))))))))))))))))))))))))))))))))))*IF(ISNUMBER(E124),E124,1)*IF(ISNUMBER(D124),D124,1)</f>
        <v>374.28000000000003</v>
      </c>
      <c r="AA124" s="69">
        <f t="shared" si="180"/>
        <v>36</v>
      </c>
      <c r="AB124" s="70">
        <f t="shared" si="181"/>
        <v>7.9499999999999993</v>
      </c>
      <c r="AC124" s="23"/>
      <c r="AF124" s="127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V124" s="27"/>
      <c r="AW124" s="27"/>
      <c r="AX124" s="27"/>
      <c r="AY124" s="27"/>
      <c r="AZ124" s="27"/>
    </row>
    <row r="125" spans="1:52" x14ac:dyDescent="0.25">
      <c r="A125" s="325"/>
      <c r="B125" s="183" t="str">
        <f t="shared" si="165"/>
        <v>Средняя</v>
      </c>
      <c r="C125" s="190" t="str">
        <f t="shared" si="165"/>
        <v>Разгибания на блоке</v>
      </c>
      <c r="D125" s="167">
        <f t="shared" si="182"/>
        <v>0.3</v>
      </c>
      <c r="E125" s="191">
        <f t="shared" si="165"/>
        <v>5</v>
      </c>
      <c r="F125" s="310">
        <f>IF(I125&lt;&gt;0,(IFERROR(IF($Y125&gt;50,MROUND($Y125*I125,2.5),IF($Y125&lt;15,MROUND($Y125*I125,0.1),MROUND($Y125*I125,1))),)),"")</f>
        <v>9</v>
      </c>
      <c r="G125" s="188">
        <v>6</v>
      </c>
      <c r="H125" s="188">
        <v>1</v>
      </c>
      <c r="I125" s="189">
        <v>0.45</v>
      </c>
      <c r="J125" s="310">
        <f>IF(M125&lt;&gt;0,(IFERROR(IF($Y125&gt;50,MROUND($Y125*M125,2.5),IF($Y125&lt;15,MROUND($Y125*M125,0.1),MROUND($Y125*M125,1))),)),"")</f>
        <v>12</v>
      </c>
      <c r="K125" s="188">
        <v>6</v>
      </c>
      <c r="L125" s="188">
        <v>4</v>
      </c>
      <c r="M125" s="189">
        <v>0.59</v>
      </c>
      <c r="N125" s="310">
        <f>IF(Q125&lt;&gt;0,(IFERROR(IF($Y125&gt;50,MROUND($Y125*Q125,2.5),IF($Y125&lt;15,MROUND($Y125*Q125,0.1),MROUND($Y125*Q125,1))),)),"")</f>
        <v>13</v>
      </c>
      <c r="O125" s="188">
        <v>5</v>
      </c>
      <c r="P125" s="188">
        <v>4</v>
      </c>
      <c r="Q125" s="189">
        <v>0.64</v>
      </c>
      <c r="R125" s="310" t="str">
        <f>IF(U125&lt;&gt;0,(IFERROR(IF($Y125&gt;50,MROUND($Y125*U125,2.5),IF($Y125&lt;15,MROUND($Y125*U125,0.1),MROUND($Y125*U125,1))),)),"")</f>
        <v/>
      </c>
      <c r="S125" s="188"/>
      <c r="T125" s="188"/>
      <c r="U125" s="189">
        <v>0</v>
      </c>
      <c r="V125" s="101">
        <f t="shared" si="179"/>
        <v>3010</v>
      </c>
      <c r="W125" s="102">
        <f t="shared" si="183"/>
        <v>60.2</v>
      </c>
      <c r="X125" s="114">
        <f t="shared" ref="X125:X126" si="185">ROUND(IFERROR((W125/(Y125*IF(ISNUMBER(E125),E125,1))),0),2)</f>
        <v>0.59</v>
      </c>
      <c r="Y125" s="203">
        <f t="shared" si="169"/>
        <v>20.301502500000002</v>
      </c>
      <c r="Z125" s="20">
        <f>(IF(I125&lt;30%,0,IF(I125&lt;35%,F125*G125*H125*F!$B$33,IF(I125&lt;40%,F125*G125*H125*F!$B$38,IF(I125&lt;45%,F125*G125*H125*F!$B$43,IF(I125&lt;50%,F125*G125*H125*F!$B$48,IF(I125=50%,F125*G125*H125*F!$B$50,IF(I125=51%,F125*G125*H125*F!$B$51,IF(I125=52%,F125*G125*H125*F!$B$52,IF(I125=53%,F125*G125*H125*F!$B$53,IF(I125=54%,F125*G125*H125*F!$B$54,IF(I125=55%,F125*G125*H125*F!$B$55,IF(I125=56%,F125*G125*H125*F!$B$56,IF(I125=57%,F125*G125*H125*F!$B$57,IF(I125=58%,F125*G125*H125*F!$B$58,IF(I125=59%,F125*G125*H125*F!$B$59,IF(I125=60%,F125*G125*H125*F!$B$60,IF(I125=61%,F125*G125*H125*F!$B$61,IF(I125=62%,F125*G125*H125*F!$B$62,IF(I125=63%,F125*G125*H125*F!$B$63,IF(I125=64%,F125*G125*H125*F!$B$64,IF(I125=65%,F125*G125*H125*F!$B$65,IF(I125=66%,F125*G125*H125*F!$B$66,IF(I125=67%,F125*G125*H125*F!$B$67,IF(I125=68%,F125*G125*H125*F!$B$68,IF(I125=69%,F125*G125*H125*F!$B$69,IF(I125=70%,F125*G125*H125*F!$B$70,IF(I125=71%,F125*G125*H125*F!$B$71,IF(I125=72%,F125*G125*H125*F!$B$72,IF(I125=73%,F125*G125*H125*F!$B$73,IF(I125=74%,F125*G125*H125*F!$B$74,IF(I125=75%,F125*G125*H125*F!$B$75,IF(I125=76%,F125*G125*H125*F!$B$76,IF(I125=77%,F125*G125*H125*F!$B$77,IF(I125=78%,F125*G125*H125*F!$B$78,IF(I125=79%,F125*G125*H125*F!$B$79,IF(I125=80%,F125*G125*H125*F!$B$80,IF(I125=81%,F125*G125*H125*F!$B$81,IF(I125=82%,F125*G125*H125*F!$B$82,IF(I125=83%,F125*G125*H125*F!$B$83,IF(I125=84%,F125*G125*H125*F!$B$84,IF(I125=85%,F125*G125*H125*F!$B$85,IF(I125=86%,F125*G125*H125*F!$B$86,IF(I125=87%,F125*G125*H125*F!$B$87,IF(I125=88%,F125*G125*H125*F!$B$88,IF(I125=89%,F125*G125*H125*F!$B$89,IF(I125=90%,F125*G125*H125*F!$B$90,IF(I125=91%,F125*G125*H125*F!$B$91,IF(I125=92%,F125*G125*H125*F!$B$92,IF(I125=93%,F125*G125*H125*F!$B$93,IF(I125=94%,F125*G125*H125*F!$B$94,IF(I125=95%,F125*G125*H125*F!$B$95,IF(I125=96%,F125*G125*H125*F!$B$96,IF(I125=97%,F125*G125*H125*F!$B$97,IF(I125=98%,F125*G125*H125*F!$B$98,IF(I125=99%,F125*G125*H125*F!$B$99,IF(I125&gt;99%,F125*G125*H125*F!$B$100,))))))))))))))))))))))))))))))))))))))))))))))))))))))))+IF(M125&lt;30%,0,IF(M125&lt;35%,J125*K125*L125*F!$B$33,IF(M125&lt;40%,J125*K125*L125*F!$B$38,IF(M125&lt;45%,J125*K125*L125*F!$B$43,IF(M125&lt;50%,J125*K125*L125*F!$B$48,IF(M125=50%,J125*K125*L125*F!$B$50,IF(M125=51%,J125*K125*L125*F!$B$51,IF(M125=52%,J125*K125*L125*F!$B$52,IF(M125=53%,J125*K125*L125*F!$B$53,IF(M125=54%,J125*K125*L125*F!$B$54,IF(M125=55%,J125*K125*L125*F!$B$55,IF(M125=56%,J125*K125*L125*F!$B$56,IF(M125=57%,J125*K125*L125*F!$B$57,IF(M125=58%,J125*K125*L125*F!$B$58,IF(M125=59%,J125*K125*L125*F!$B$59,IF(M125=60%,J125*K125*L125*F!$B$60,IF(M125=61%,J125*K125*L125*F!$B$61,IF(M125=62%,J125*K125*L125*F!$B$62,IF(M125=63%,J125*K125*L125*F!$B$63,IF(M125=64%,J125*K125*L125*F!$B$64,IF(M125=65%,J125*K125*L125*F!$B$65,IF(M125=66%,J125*K125*L125*F!$B$66,IF(M125=67%,J125*K125*L125*F!$B$67,IF(M125=68%,J125*K125*L125*F!$B$68,IF(M125=69%,J125*K125*L125*F!$B$69,IF(M125=70%,J125*K125*L125*F!$B$70,IF(M125=71%,J125*K125*L125*F!$B$71,IF(M125=72%,J125*K125*L125*F!$B$72,IF(M125=73%,J125*K125*L125*F!$B$73,IF(M125=74%,J125*K125*L125*F!$B$74,IF(M125=75%,J125*K125*L125*F!$B$75,IF(M125=76%,J125*K125*L125*F!$B$76,IF(M125=77%,J125*K125*L125*F!$B$77,IF(M125=78%,J125*K125*L125*F!$B$78,IF(M125=79%,J125*K125*L125*F!$B$79,IF(M125=80%,J125*K125*L125*F!$B$80,IF(M125=81%,J125*K125*L125*F!$B$81,IF(M125=82%,J125*K125*L125*F!$B$82,IF(M125=83%,J125*K125*L125*F!$B$83,IF(M125=84%,J125*K125*L125*F!$B$84,IF(M125=85%,J125*K125*L125*F!$B$85,IF(M125=86%,J125*K125*L125*F!$B$86,IF(M125=87%,J125*K125*L125*F!$B$87,IF(M125=88%,J125*K125*L125*F!$B$88,IF(M125=89%,J125*K125*L125*F!$B$89,IF(M125=90%,J125*K125*L125*F!$B$90,IF(M125=91%,J125*K125*L125*F!$B$91,IF(M125=92%,J125*K125*L125*F!$B$92,IF(M125=93%,J125*K125*L125*F!$B$93,IF(M125=94%,J125*K125*L125*F!$B$94,IF(M125=95%,J125*K125*L125*F!$B$95,IF(M125=96%,J125*K125*L125*F!$B$96,IF(M125=97%,J125*K125*L125*F!$B$97,IF(M125=98%,J125*K125*L125*F!$B$98,IF(M125=99%,J125*K125*L125*F!$B$99,IF(M125&gt;99%,J125*K125*L125*F!$B$100,))))))))))))))))))))))))))))))))))))))))))))))))))))))))+IF(Q125&lt;30%,0,IF(Q125&lt;35%,N125*O125*P125*F!$B$33,IF(Q125&lt;40%,N125*O125*P125*F!$B$38,IF(Q125&lt;45%,N125*O125*P125*F!$B$43,IF(Q125&lt;50%,N125*O125*P125*F!$B$48,IF(Q125=50%,N125*O125*P125*F!$B$50,IF(Q125=51%,N125*O125*P125*F!$B$51,IF(Q125=52%,N125*O125*P125*F!$B$52,IF(Q125=53%,N125*O125*P125*F!$B$53,IF(Q125=54%,N125*O125*P125*F!$B$54,IF(Q125=55%,N125*O125*P125*F!$B$55,IF(Q125=56%,N125*O125*P125*F!$B$56,IF(Q125=57%,N125*O125*P125*F!$B$57,IF(Q125=58%,N125*O125*P125*F!$B$58,IF(Q125=59%,N125*O125*P125*F!$B$59,IF(Q125=60%,N125*O125*P125*F!$B$60,IF(Q125=61%,N125*O125*P125*F!$B$61,IF(Q125=62%,N125*O125*P125*F!$B$62,IF(Q125=63%,N125*O125*P125*F!$B$63,IF(Q125=64%,N125*O125*P125*F!$B$64,IF(Q125=65%,N125*O125*P125*F!$B$65,IF(Q125=66%,N125*O125*P125*F!$B$66,IF(Q125=67%,N125*O125*P125*F!$B$67,IF(Q125=68%,N125*O125*P125*F!$B$68,IF(Q125=69%,N125*O125*P125*F!$B$69,IF(Q125=70%,N125*O125*P125*F!$B$70,IF(Q125=71%,N125*O125*P125*F!$B$71,IF(Q125=72%,N125*O125*P125*F!$B$72,IF(Q125=73%,N125*O125*P125*F!$B$73,IF(Q125=74%,N125*O125*P125*F!$B$74,IF(Q125=75%,N125*O125*P125*F!$B$75,IF(Q125=76%,N125*O125*P125*F!$B$76,IF(Q125=77%,N125*O125*P125*F!$B$77,IF(Q125=78%,N125*O125*P125*F!$B$78,IF(Q125=79%,N125*O125*P125*F!$B$79,IF(Q125=80%,N125*O125*P125*F!$B$80,IF(Q125=81%,N125*O125*P125*F!$B$81,IF(Q125=82%,N125*O125*P125*F!$B$82,IF(Q125=83%,N125*O125*P125*F!$B$83,IF(Q125=84%,N125*O125*P125*F!$B$84,IF(Q125=85%,N125*O125*P125*F!$B$85,IF(Q125=86%,N125*O125*P125*F!$B$86,IF(Q125=87%,N125*O125*P125*F!$B$87,IF(Q125=88%,N125*O125*P125*F!$B$88,IF(Q125=89%,N125*O125*P125*F!$B$89,IF(Q125=90%,N125*O125*P125*F!$B$90,IF(Q125=91%,N125*O125*P125*F!$B$91,IF(Q125=92%,N125*O125*P125*F!$B$92,IF(Q125=93%,N125*O125*P125*F!$B$93,IF(Q125=94%,N125*O125*P125*F!$B$94,IF(Q125=95%,N125*O125*P125*F!$B$95,IF(Q125=96%,N125*O125*P125*F!$B$96,IF(Q125=97%,N125*O125*P125*F!$B$97,IF(Q125=98%,N125*O125*P125*F!$B$98,IF(Q125=99%,N125*O125*P125*F!$B$99,IF(Q125&gt;99%,N125*O125*P125*F!$B$100,))))))))))))))))))))))))))))))))))))))))))))))))))))))))+IF(U125&lt;30%,0,IF(U125&lt;35%,R125*S125*T125*F!$B$33,IF(U125&lt;40%,R125*S125*T125*F!$B$38,IF(U125&lt;45%,R125*S125*T125*F!$B$43,IF(U125&lt;50%,R125*S125*T125*F!$B$48,IF(U125=50%,R125*S125*T125*F!$B$50,IF(U125=51%,R125*S125*T125*F!$B$51,IF(U125=52%,R125*S125*T125*F!$B$52,IF(U125=53%,R125*S125*T125*F!$B$53,IF(U125=54%,R125*S125*T125*F!$B$54,IF(U125=55%,R125*S125*T125*F!$B$55,IF(U125=56%,R125*S125*T125*F!$B$56,IF(U125=57%,R125*S125*T125*F!$B$57,IF(U125=58%,R125*S125*T125*F!$B$58,IF(U125=59%,R125*S125*T125*F!$B$59,IF(U125=60%,R125*S125*T125*F!$B$60,IF(U125=61%,R125*S125*T125*F!$B$61,IF(U125=62%,R125*S125*T125*F!$B$62,IF(U125=63%,R125*S125*T125*F!$B$63,IF(U125=64%,R125*S125*T125*F!$B$64,IF(U125=65%,R125*S125*T125*F!$B$65,IF(U125=66%,R125*S125*T125*F!$B$66,IF(U125=67%,R125*S125*T125*F!$B$67,IF(U125=68%,R125*S125*T125*F!$B$68,IF(U125=69%,R125*S125*T125*F!$B$69,IF(U125=70%,R125*S125*T125*F!$B$70,IF(U125=71%,R125*S125*T125*F!$B$71,IF(U125=72%,R125*S125*T125*F!$B$72,IF(U125=73%,R125*S125*T125*F!$B$73,IF(U125=74%,R125*S125*T125*F!$B$74,IF(U125=75%,R125*S125*T125*F!$B$75,IF(U125=76%,R125*S125*T125*F!$B$76,IF(U125=77%,R125*S125*T125*F!$B$77,IF(U125=78%,R125*S125*T125*F!$B$78,IF(U125=79%,R125*S125*T125*F!$B$79,IF(U125=80%,R125*S125*T125*F!$B$80,IF(U125=81%,R125*S125*T125*F!$B$81,IF(U125=82%,R125*S125*T125*F!$B$82,IF(U125=83%,R125*S125*T125*F!$B$83,IF(U125=84%,R125*S125*T125*F!$B$84,IF(U125=85%,R125*S125*T125*F!$B$85,IF(U125=86%,R125*S125*T125*F!$B$86,IF(U125=87%,R125*S125*T125*F!$B$87,IF(U125=88%,R125*S125*T125*F!$B$88,IF(U125=89%,R125*S125*T125*F!$B$89,IF(U125=90%,R125*S125*T125*F!$B$90,IF(U125=91%,R125*S125*T125*F!$B$91,IF(U125=92%,R125*S125*T125*F!$B$92,IF(U125=93%,R125*S125*T125*F!$B$93,IF(U125=94%,R125*S125*T125*F!$B$94,IF(U125=95%,R125*S125*T125*F!$B$95,IF(U125=96%,R125*S125*T125*F!$B$96,IF(U125=97%,R125*S125*T125*F!$B$97,IF(U125=98%,R125*S125*T125*F!$B$98,IF(U125=99%,R125*S125*T125*F!$B$99,IF(U125&gt;99%,R125*S125*T125*F!$B$100)))))))))))))))))))))))))))))))))))))))))))))))))))))))))*IF(ISNUMBER(E125),E125,1)*IF(ISNUMBER(D125),D125,1)</f>
        <v>636.03</v>
      </c>
      <c r="AA125" s="104">
        <f t="shared" si="180"/>
        <v>50</v>
      </c>
      <c r="AB125" s="105">
        <f t="shared" si="181"/>
        <v>12</v>
      </c>
      <c r="AC125" s="23"/>
      <c r="AF125" s="127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V125" s="27"/>
      <c r="AW125" s="27"/>
      <c r="AX125" s="27"/>
      <c r="AY125" s="27"/>
      <c r="AZ125" s="27"/>
    </row>
    <row r="126" spans="1:52" x14ac:dyDescent="0.25">
      <c r="A126" s="325"/>
      <c r="B126" s="183" t="str">
        <f t="shared" si="165"/>
        <v/>
      </c>
      <c r="C126" s="190" t="str">
        <f t="shared" si="165"/>
        <v/>
      </c>
      <c r="D126" s="167">
        <f t="shared" si="182"/>
        <v>0</v>
      </c>
      <c r="E126" s="191" t="str">
        <f t="shared" si="165"/>
        <v/>
      </c>
      <c r="F126" s="308"/>
      <c r="G126" s="186"/>
      <c r="H126" s="186"/>
      <c r="I126" s="174">
        <f t="shared" ref="I126" si="186">IFERROR(ROUND(F126/$Y126,2),)</f>
        <v>0</v>
      </c>
      <c r="J126" s="308"/>
      <c r="K126" s="186"/>
      <c r="L126" s="186"/>
      <c r="M126" s="174">
        <f t="shared" ref="M126" si="187">IFERROR(ROUND(J126/$Y126,2),)</f>
        <v>0</v>
      </c>
      <c r="N126" s="308"/>
      <c r="O126" s="186"/>
      <c r="P126" s="186"/>
      <c r="Q126" s="174">
        <f t="shared" ref="Q126" si="188">IFERROR(ROUND(N126/$Y126,2),)</f>
        <v>0</v>
      </c>
      <c r="R126" s="308"/>
      <c r="S126" s="186"/>
      <c r="T126" s="186"/>
      <c r="U126" s="174">
        <f t="shared" ref="U126" si="189">IFERROR(ROUND(R126/$Y126,2),)</f>
        <v>0</v>
      </c>
      <c r="V126" s="98">
        <f t="shared" si="179"/>
        <v>0</v>
      </c>
      <c r="W126" s="99">
        <f t="shared" si="183"/>
        <v>0</v>
      </c>
      <c r="X126" s="68">
        <f t="shared" si="185"/>
        <v>0</v>
      </c>
      <c r="Y126" s="203" t="str">
        <f t="shared" si="169"/>
        <v/>
      </c>
      <c r="Z126" s="18">
        <f>(IF(I126&lt;30%,0,IF(I126&lt;35%,F126*G126*H126*F!$B$33,IF(I126&lt;40%,F126*G126*H126*F!$B$38,IF(I126&lt;45%,F126*G126*H126*F!$B$43,IF(I126&lt;50%,F126*G126*H126*F!$B$48,IF(I126=50%,F126*G126*H126*F!$B$50,IF(I126=51%,F126*G126*H126*F!$B$51,IF(I126=52%,F126*G126*H126*F!$B$52,IF(I126=53%,F126*G126*H126*F!$B$53,IF(I126=54%,F126*G126*H126*F!$B$54,IF(I126=55%,F126*G126*H126*F!$B$55,IF(I126=56%,F126*G126*H126*F!$B$56,IF(I126=57%,F126*G126*H126*F!$B$57,IF(I126=58%,F126*G126*H126*F!$B$58,IF(I126=59%,F126*G126*H126*F!$B$59,IF(I126=60%,F126*G126*H126*F!$B$60,IF(I126=61%,F126*G126*H126*F!$B$61,IF(I126=62%,F126*G126*H126*F!$B$62,IF(I126=63%,F126*G126*H126*F!$B$63,IF(I126=64%,F126*G126*H126*F!$B$64,IF(I126=65%,F126*G126*H126*F!$B$65,IF(I126=66%,F126*G126*H126*F!$B$66,IF(I126=67%,F126*G126*H126*F!$B$67,IF(I126=68%,F126*G126*H126*F!$B$68,IF(I126=69%,F126*G126*H126*F!$B$69,IF(I126=70%,F126*G126*H126*F!$B$70,IF(I126=71%,F126*G126*H126*F!$B$71,IF(I126=72%,F126*G126*H126*F!$B$72,IF(I126=73%,F126*G126*H126*F!$B$73,IF(I126=74%,F126*G126*H126*F!$B$74,IF(I126=75%,F126*G126*H126*F!$B$75,IF(I126=76%,F126*G126*H126*F!$B$76,IF(I126=77%,F126*G126*H126*F!$B$77,IF(I126=78%,F126*G126*H126*F!$B$78,IF(I126=79%,F126*G126*H126*F!$B$79,IF(I126=80%,F126*G126*H126*F!$B$80,IF(I126=81%,F126*G126*H126*F!$B$81,IF(I126=82%,F126*G126*H126*F!$B$82,IF(I126=83%,F126*G126*H126*F!$B$83,IF(I126=84%,F126*G126*H126*F!$B$84,IF(I126=85%,F126*G126*H126*F!$B$85,IF(I126=86%,F126*G126*H126*F!$B$86,IF(I126=87%,F126*G126*H126*F!$B$87,IF(I126=88%,F126*G126*H126*F!$B$88,IF(I126=89%,F126*G126*H126*F!$B$89,IF(I126=90%,F126*G126*H126*F!$B$90,IF(I126=91%,F126*G126*H126*F!$B$91,IF(I126=92%,F126*G126*H126*F!$B$92,IF(I126=93%,F126*G126*H126*F!$B$93,IF(I126=94%,F126*G126*H126*F!$B$94,IF(I126=95%,F126*G126*H126*F!$B$95,IF(I126=96%,F126*G126*H126*F!$B$96,IF(I126=97%,F126*G126*H126*F!$B$97,IF(I126=98%,F126*G126*H126*F!$B$98,IF(I126=99%,F126*G126*H126*F!$B$99,IF(I126&gt;99%,F126*G126*H126*F!$B$100,))))))))))))))))))))))))))))))))))))))))))))))))))))))))+IF(M126&lt;30%,0,IF(M126&lt;35%,J126*K126*L126*F!$B$33,IF(M126&lt;40%,J126*K126*L126*F!$B$38,IF(M126&lt;45%,J126*K126*L126*F!$B$43,IF(M126&lt;50%,J126*K126*L126*F!$B$48,IF(M126=50%,J126*K126*L126*F!$B$50,IF(M126=51%,J126*K126*L126*F!$B$51,IF(M126=52%,J126*K126*L126*F!$B$52,IF(M126=53%,J126*K126*L126*F!$B$53,IF(M126=54%,J126*K126*L126*F!$B$54,IF(M126=55%,J126*K126*L126*F!$B$55,IF(M126=56%,J126*K126*L126*F!$B$56,IF(M126=57%,J126*K126*L126*F!$B$57,IF(M126=58%,J126*K126*L126*F!$B$58,IF(M126=59%,J126*K126*L126*F!$B$59,IF(M126=60%,J126*K126*L126*F!$B$60,IF(M126=61%,J126*K126*L126*F!$B$61,IF(M126=62%,J126*K126*L126*F!$B$62,IF(M126=63%,J126*K126*L126*F!$B$63,IF(M126=64%,J126*K126*L126*F!$B$64,IF(M126=65%,J126*K126*L126*F!$B$65,IF(M126=66%,J126*K126*L126*F!$B$66,IF(M126=67%,J126*K126*L126*F!$B$67,IF(M126=68%,J126*K126*L126*F!$B$68,IF(M126=69%,J126*K126*L126*F!$B$69,IF(M126=70%,J126*K126*L126*F!$B$70,IF(M126=71%,J126*K126*L126*F!$B$71,IF(M126=72%,J126*K126*L126*F!$B$72,IF(M126=73%,J126*K126*L126*F!$B$73,IF(M126=74%,J126*K126*L126*F!$B$74,IF(M126=75%,J126*K126*L126*F!$B$75,IF(M126=76%,J126*K126*L126*F!$B$76,IF(M126=77%,J126*K126*L126*F!$B$77,IF(M126=78%,J126*K126*L126*F!$B$78,IF(M126=79%,J126*K126*L126*F!$B$79,IF(M126=80%,J126*K126*L126*F!$B$80,IF(M126=81%,J126*K126*L126*F!$B$81,IF(M126=82%,J126*K126*L126*F!$B$82,IF(M126=83%,J126*K126*L126*F!$B$83,IF(M126=84%,J126*K126*L126*F!$B$84,IF(M126=85%,J126*K126*L126*F!$B$85,IF(M126=86%,J126*K126*L126*F!$B$86,IF(M126=87%,J126*K126*L126*F!$B$87,IF(M126=88%,J126*K126*L126*F!$B$88,IF(M126=89%,J126*K126*L126*F!$B$89,IF(M126=90%,J126*K126*L126*F!$B$90,IF(M126=91%,J126*K126*L126*F!$B$91,IF(M126=92%,J126*K126*L126*F!$B$92,IF(M126=93%,J126*K126*L126*F!$B$93,IF(M126=94%,J126*K126*L126*F!$B$94,IF(M126=95%,J126*K126*L126*F!$B$95,IF(M126=96%,J126*K126*L126*F!$B$96,IF(M126=97%,J126*K126*L126*F!$B$97,IF(M126=98%,J126*K126*L126*F!$B$98,IF(M126=99%,J126*K126*L126*F!$B$99,IF(M126&gt;99%,J126*K126*L126*F!$B$100,))))))))))))))))))))))))))))))))))))))))))))))))))))))))+IF(Q126&lt;30%,0,IF(Q126&lt;35%,N126*O126*P126*F!$B$33,IF(Q126&lt;40%,N126*O126*P126*F!$B$38,IF(Q126&lt;45%,N126*O126*P126*F!$B$43,IF(Q126&lt;50%,N126*O126*P126*F!$B$48,IF(Q126=50%,N126*O126*P126*F!$B$50,IF(Q126=51%,N126*O126*P126*F!$B$51,IF(Q126=52%,N126*O126*P126*F!$B$52,IF(Q126=53%,N126*O126*P126*F!$B$53,IF(Q126=54%,N126*O126*P126*F!$B$54,IF(Q126=55%,N126*O126*P126*F!$B$55,IF(Q126=56%,N126*O126*P126*F!$B$56,IF(Q126=57%,N126*O126*P126*F!$B$57,IF(Q126=58%,N126*O126*P126*F!$B$58,IF(Q126=59%,N126*O126*P126*F!$B$59,IF(Q126=60%,N126*O126*P126*F!$B$60,IF(Q126=61%,N126*O126*P126*F!$B$61,IF(Q126=62%,N126*O126*P126*F!$B$62,IF(Q126=63%,N126*O126*P126*F!$B$63,IF(Q126=64%,N126*O126*P126*F!$B$64,IF(Q126=65%,N126*O126*P126*F!$B$65,IF(Q126=66%,N126*O126*P126*F!$B$66,IF(Q126=67%,N126*O126*P126*F!$B$67,IF(Q126=68%,N126*O126*P126*F!$B$68,IF(Q126=69%,N126*O126*P126*F!$B$69,IF(Q126=70%,N126*O126*P126*F!$B$70,IF(Q126=71%,N126*O126*P126*F!$B$71,IF(Q126=72%,N126*O126*P126*F!$B$72,IF(Q126=73%,N126*O126*P126*F!$B$73,IF(Q126=74%,N126*O126*P126*F!$B$74,IF(Q126=75%,N126*O126*P126*F!$B$75,IF(Q126=76%,N126*O126*P126*F!$B$76,IF(Q126=77%,N126*O126*P126*F!$B$77,IF(Q126=78%,N126*O126*P126*F!$B$78,IF(Q126=79%,N126*O126*P126*F!$B$79,IF(Q126=80%,N126*O126*P126*F!$B$80,IF(Q126=81%,N126*O126*P126*F!$B$81,IF(Q126=82%,N126*O126*P126*F!$B$82,IF(Q126=83%,N126*O126*P126*F!$B$83,IF(Q126=84%,N126*O126*P126*F!$B$84,IF(Q126=85%,N126*O126*P126*F!$B$85,IF(Q126=86%,N126*O126*P126*F!$B$86,IF(Q126=87%,N126*O126*P126*F!$B$87,IF(Q126=88%,N126*O126*P126*F!$B$88,IF(Q126=89%,N126*O126*P126*F!$B$89,IF(Q126=90%,N126*O126*P126*F!$B$90,IF(Q126=91%,N126*O126*P126*F!$B$91,IF(Q126=92%,N126*O126*P126*F!$B$92,IF(Q126=93%,N126*O126*P126*F!$B$93,IF(Q126=94%,N126*O126*P126*F!$B$94,IF(Q126=95%,N126*O126*P126*F!$B$95,IF(Q126=96%,N126*O126*P126*F!$B$96,IF(Q126=97%,N126*O126*P126*F!$B$97,IF(Q126=98%,N126*O126*P126*F!$B$98,IF(Q126=99%,N126*O126*P126*F!$B$99,IF(Q126&gt;99%,N126*O126*P126*F!$B$100,))))))))))))))))))))))))))))))))))))))))))))))))))))))))+IF(U126&lt;30%,0,IF(U126&lt;35%,R126*S126*T126*F!$B$33,IF(U126&lt;40%,R126*S126*T126*F!$B$38,IF(U126&lt;45%,R126*S126*T126*F!$B$43,IF(U126&lt;50%,R126*S126*T126*F!$B$48,IF(U126=50%,R126*S126*T126*F!$B$50,IF(U126=51%,R126*S126*T126*F!$B$51,IF(U126=52%,R126*S126*T126*F!$B$52,IF(U126=53%,R126*S126*T126*F!$B$53,IF(U126=54%,R126*S126*T126*F!$B$54,IF(U126=55%,R126*S126*T126*F!$B$55,IF(U126=56%,R126*S126*T126*F!$B$56,IF(U126=57%,R126*S126*T126*F!$B$57,IF(U126=58%,R126*S126*T126*F!$B$58,IF(U126=59%,R126*S126*T126*F!$B$59,IF(U126=60%,R126*S126*T126*F!$B$60,IF(U126=61%,R126*S126*T126*F!$B$61,IF(U126=62%,R126*S126*T126*F!$B$62,IF(U126=63%,R126*S126*T126*F!$B$63,IF(U126=64%,R126*S126*T126*F!$B$64,IF(U126=65%,R126*S126*T126*F!$B$65,IF(U126=66%,R126*S126*T126*F!$B$66,IF(U126=67%,R126*S126*T126*F!$B$67,IF(U126=68%,R126*S126*T126*F!$B$68,IF(U126=69%,R126*S126*T126*F!$B$69,IF(U126=70%,R126*S126*T126*F!$B$70,IF(U126=71%,R126*S126*T126*F!$B$71,IF(U126=72%,R126*S126*T126*F!$B$72,IF(U126=73%,R126*S126*T126*F!$B$73,IF(U126=74%,R126*S126*T126*F!$B$74,IF(U126=75%,R126*S126*T126*F!$B$75,IF(U126=76%,R126*S126*T126*F!$B$76,IF(U126=77%,R126*S126*T126*F!$B$77,IF(U126=78%,R126*S126*T126*F!$B$78,IF(U126=79%,R126*S126*T126*F!$B$79,IF(U126=80%,R126*S126*T126*F!$B$80,IF(U126=81%,R126*S126*T126*F!$B$81,IF(U126=82%,R126*S126*T126*F!$B$82,IF(U126=83%,R126*S126*T126*F!$B$83,IF(U126=84%,R126*S126*T126*F!$B$84,IF(U126=85%,R126*S126*T126*F!$B$85,IF(U126=86%,R126*S126*T126*F!$B$86,IF(U126=87%,R126*S126*T126*F!$B$87,IF(U126=88%,R126*S126*T126*F!$B$88,IF(U126=89%,R126*S126*T126*F!$B$89,IF(U126=90%,R126*S126*T126*F!$B$90,IF(U126=91%,R126*S126*T126*F!$B$91,IF(U126=92%,R126*S126*T126*F!$B$92,IF(U126=93%,R126*S126*T126*F!$B$93,IF(U126=94%,R126*S126*T126*F!$B$94,IF(U126=95%,R126*S126*T126*F!$B$95,IF(U126=96%,R126*S126*T126*F!$B$96,IF(U126=97%,R126*S126*T126*F!$B$97,IF(U126=98%,R126*S126*T126*F!$B$98,IF(U126=99%,R126*S126*T126*F!$B$99,IF(U126&gt;99%,R126*S126*T126*F!$B$100)))))))))))))))))))))))))))))))))))))))))))))))))))))))))*IF(ISNUMBER(E126),E126,1)*IF(ISNUMBER(D126),D126,1)</f>
        <v>0</v>
      </c>
      <c r="AA126" s="69">
        <f t="shared" si="180"/>
        <v>0</v>
      </c>
      <c r="AB126" s="70">
        <f t="shared" si="181"/>
        <v>0</v>
      </c>
      <c r="AC126" s="23"/>
      <c r="AF126" s="127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V126" s="27"/>
      <c r="AW126" s="27"/>
      <c r="AX126" s="27"/>
      <c r="AY126" s="27"/>
      <c r="AZ126" s="27"/>
    </row>
    <row r="127" spans="1:52" ht="15.75" thickBot="1" x14ac:dyDescent="0.3">
      <c r="A127" s="326"/>
      <c r="B127" s="219" t="str">
        <f t="shared" si="165"/>
        <v/>
      </c>
      <c r="C127" s="228" t="str">
        <f t="shared" si="165"/>
        <v/>
      </c>
      <c r="D127" s="299">
        <f>ROUND(IFERROR((D121*(G121*H121+K121*L121+O121*P121+S121*T121)+D122*(G122*H122+K122*L122+O122*P122+S122*T122)+D123*(G123*H123+K123*L123+O123*P123+S123*T123)+D124*(G124*H124+K124*L124+O124*P124+S124*T124)+D125*(G125*H125+K125*L125+O125*P125+S125*T125)+D126*(G126*H126+K126*L126+O126*P126+S126*T126))/((G121*H121+K121*L121+O121*P121+S121*T121)+(G122*H122+K122*L122+O122*P122+S122*T122)+(G123*H123+K123*L123+O123*P123+S123*T123)+(G124*H124+K124*L124+O124*P124+S124*T124)+(G125*H125+K125*L125+O125*P125+S125*T125)+(G126*H126+K126*L126+O126*P126+S126*T126)),0),2)</f>
        <v>0.64</v>
      </c>
      <c r="E127" s="222" t="str">
        <f t="shared" si="165"/>
        <v/>
      </c>
      <c r="F127" s="311"/>
      <c r="G127" s="229"/>
      <c r="H127" s="229"/>
      <c r="I127" s="225"/>
      <c r="J127" s="311"/>
      <c r="K127" s="229"/>
      <c r="L127" s="229"/>
      <c r="M127" s="225"/>
      <c r="N127" s="311"/>
      <c r="O127" s="229"/>
      <c r="P127" s="229"/>
      <c r="Q127" s="225"/>
      <c r="R127" s="311"/>
      <c r="S127" s="229"/>
      <c r="T127" s="229"/>
      <c r="U127" s="225"/>
      <c r="V127" s="79">
        <f>SUM(V121:V126)</f>
        <v>11892.5</v>
      </c>
      <c r="W127" s="21">
        <f>IFERROR(V127/AA127,0)</f>
        <v>76.233974358974365</v>
      </c>
      <c r="X127" s="80">
        <f>ROUND(IFERROR(((I121*G121*H121+M121*K121*L121+Q121*O121*P121+U121*S121*T121)+(I122*G122*H122+M122*K122*L122+Q122*O122*P122+U122*S122*T122)+(I123*G123*H123+M123*K123*L123+Q123*O123*P123+U123*S123*T123)+(I124*G124*H124+M124*K124*L124+Q124*O124*P124+U124*S124*T124)+(I125*G125*H125+M125*K125*L125+Q125*O125*P125+U125*S125*T125)+(I126*G126*H126+M126*K126*L126+Q126*O126*P126+U126*S126*T126))/((G121*H121+K121*L121+O121*P121+S121*T121)+(G122*H122+K122*L122+O122*P122+S122*T122)+(G123*H123+K123*L123+O123*P123+S123*T123)+(G124*H124+K124*L124+O124*P124+S124*T124)+(G125*H125+K125*L125+O125*P125+S125*T125)+(G126*H126+K126*L126+O126*P126+S126*T126)),0),3)</f>
        <v>0.59699999999999998</v>
      </c>
      <c r="Y127" s="81"/>
      <c r="Z127" s="21">
        <f>SUM(Z121:Z126)</f>
        <v>6648.4849999999988</v>
      </c>
      <c r="AA127" s="82">
        <f>SUM(AA121:AA126)</f>
        <v>156</v>
      </c>
      <c r="AB127" s="83">
        <f>IF(SUM(AB121:AB126)=0,TIME(,0,),TIME(,SUM(AB121:AB126)+30,))</f>
        <v>0.11736111111111112</v>
      </c>
      <c r="AC127" s="23"/>
      <c r="AF127" s="127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V127" s="27"/>
      <c r="AW127" s="27"/>
      <c r="AX127" s="27"/>
      <c r="AY127" s="27"/>
      <c r="AZ127" s="27"/>
    </row>
    <row r="128" spans="1:52" x14ac:dyDescent="0.25">
      <c r="A128" s="318">
        <f>A129</f>
        <v>42229</v>
      </c>
      <c r="B128" s="192" t="str">
        <f t="shared" si="165"/>
        <v>Тяжелая</v>
      </c>
      <c r="C128" s="193" t="str">
        <f t="shared" si="165"/>
        <v>Становая тяга</v>
      </c>
      <c r="D128" s="160">
        <f>D91</f>
        <v>1.3</v>
      </c>
      <c r="E128" s="194" t="str">
        <f t="shared" si="165"/>
        <v/>
      </c>
      <c r="F128" s="302">
        <f>IF(I128&lt;&gt;0,(IFERROR(IF($Y128&gt;50,MROUND($Y128*I128,2.5),IF($Y128&lt;15,MROUND($Y128*I128,0.1),MROUND($Y128*I128,1))),)),"")</f>
        <v>127.5</v>
      </c>
      <c r="G128" s="162">
        <v>4</v>
      </c>
      <c r="H128" s="162">
        <v>1</v>
      </c>
      <c r="I128" s="163">
        <v>0.52</v>
      </c>
      <c r="J128" s="302">
        <f>IF(M128&lt;&gt;0,(IFERROR(IF($Y128&gt;50,MROUND($Y128*M128,2.5),IF($Y128&lt;15,MROUND($Y128*M128,0.1),MROUND($Y128*M128,1))),)),"")</f>
        <v>155</v>
      </c>
      <c r="K128" s="162">
        <v>3</v>
      </c>
      <c r="L128" s="162">
        <v>1</v>
      </c>
      <c r="M128" s="163">
        <v>0.64</v>
      </c>
      <c r="N128" s="302">
        <f>IF(Q128&lt;&gt;0,(IFERROR(IF($Y128&gt;50,MROUND($Y128*Q128,2.5),IF($Y128&lt;15,MROUND($Y128*Q128,0.1),MROUND($Y128*Q128,1))),)),"")</f>
        <v>170</v>
      </c>
      <c r="O128" s="162">
        <v>2</v>
      </c>
      <c r="P128" s="162">
        <v>4</v>
      </c>
      <c r="Q128" s="163">
        <v>0.7</v>
      </c>
      <c r="R128" s="302">
        <f>IF(U128&lt;&gt;0,(IFERROR(IF($Y128&gt;50,MROUND($Y128*U128,2.5),IF($Y128&lt;15,MROUND($Y128*U128,0.1),MROUND($Y128*U128,1))),)),"")</f>
        <v>190</v>
      </c>
      <c r="S128" s="162">
        <v>2</v>
      </c>
      <c r="T128" s="162">
        <v>4</v>
      </c>
      <c r="U128" s="164">
        <v>0.78</v>
      </c>
      <c r="V128" s="120">
        <f t="shared" si="179"/>
        <v>3855</v>
      </c>
      <c r="W128" s="48">
        <f>IFERROR((IF(ISNUMBER(F128),F128,1)*G128*H128+IF(ISNUMBER(J128),J128,1)*K128*L128+IF(ISNUMBER(N128),N128,1)*O128*P128+IF(ISNUMBER(R128),R128,1)*S128*T128)*IF(ISNUMBER(E128),E128,1)/(G128*H128+K128*L128+O128*P128+S128*T128),0)</f>
        <v>167.60869565217391</v>
      </c>
      <c r="X128" s="49">
        <f>ROUND(IFERROR((W128/(Y128*IF(ISNUMBER(E128),E128,1))),0),2)</f>
        <v>0.69</v>
      </c>
      <c r="Y128" s="202">
        <f t="shared" si="169"/>
        <v>243.61802999999998</v>
      </c>
      <c r="Z128" s="16">
        <f>(IF(I128&lt;30%,0,IF(I128&lt;35%,F128*G128*H128*F!$B$33,IF(I128&lt;40%,F128*G128*H128*F!$B$38,IF(I128&lt;45%,F128*G128*H128*F!$B$43,IF(I128&lt;50%,F128*G128*H128*F!$B$48,IF(I128=50%,F128*G128*H128*F!$B$50,IF(I128=51%,F128*G128*H128*F!$B$51,IF(I128=52%,F128*G128*H128*F!$B$52,IF(I128=53%,F128*G128*H128*F!$B$53,IF(I128=54%,F128*G128*H128*F!$B$54,IF(I128=55%,F128*G128*H128*F!$B$55,IF(I128=56%,F128*G128*H128*F!$B$56,IF(I128=57%,F128*G128*H128*F!$B$57,IF(I128=58%,F128*G128*H128*F!$B$58,IF(I128=59%,F128*G128*H128*F!$B$59,IF(I128=60%,F128*G128*H128*F!$B$60,IF(I128=61%,F128*G128*H128*F!$B$61,IF(I128=62%,F128*G128*H128*F!$B$62,IF(I128=63%,F128*G128*H128*F!$B$63,IF(I128=64%,F128*G128*H128*F!$B$64,IF(I128=65%,F128*G128*H128*F!$B$65,IF(I128=66%,F128*G128*H128*F!$B$66,IF(I128=67%,F128*G128*H128*F!$B$67,IF(I128=68%,F128*G128*H128*F!$B$68,IF(I128=69%,F128*G128*H128*F!$B$69,IF(I128=70%,F128*G128*H128*F!$B$70,IF(I128=71%,F128*G128*H128*F!$B$71,IF(I128=72%,F128*G128*H128*F!$B$72,IF(I128=73%,F128*G128*H128*F!$B$73,IF(I128=74%,F128*G128*H128*F!$B$74,IF(I128=75%,F128*G128*H128*F!$B$75,IF(I128=76%,F128*G128*H128*F!$B$76,IF(I128=77%,F128*G128*H128*F!$B$77,IF(I128=78%,F128*G128*H128*F!$B$78,IF(I128=79%,F128*G128*H128*F!$B$79,IF(I128=80%,F128*G128*H128*F!$B$80,IF(I128=81%,F128*G128*H128*F!$B$81,IF(I128=82%,F128*G128*H128*F!$B$82,IF(I128=83%,F128*G128*H128*F!$B$83,IF(I128=84%,F128*G128*H128*F!$B$84,IF(I128=85%,F128*G128*H128*F!$B$85,IF(I128=86%,F128*G128*H128*F!$B$86,IF(I128=87%,F128*G128*H128*F!$B$87,IF(I128=88%,F128*G128*H128*F!$B$88,IF(I128=89%,F128*G128*H128*F!$B$89,IF(I128=90%,F128*G128*H128*F!$B$90,IF(I128=91%,F128*G128*H128*F!$B$91,IF(I128=92%,F128*G128*H128*F!$B$92,IF(I128=93%,F128*G128*H128*F!$B$93,IF(I128=94%,F128*G128*H128*F!$B$94,IF(I128=95%,F128*G128*H128*F!$B$95,IF(I128=96%,F128*G128*H128*F!$B$96,IF(I128=97%,F128*G128*H128*F!$B$97,IF(I128=98%,F128*G128*H128*F!$B$98,IF(I128=99%,F128*G128*H128*F!$B$99,IF(I128&gt;99%,F128*G128*H128*F!$B$100,))))))))))))))))))))))))))))))))))))))))))))))))))))))))+IF(M128&lt;30%,0,IF(M128&lt;35%,J128*K128*L128*F!$B$33,IF(M128&lt;40%,J128*K128*L128*F!$B$38,IF(M128&lt;45%,J128*K128*L128*F!$B$43,IF(M128&lt;50%,J128*K128*L128*F!$B$48,IF(M128=50%,J128*K128*L128*F!$B$50,IF(M128=51%,J128*K128*L128*F!$B$51,IF(M128=52%,J128*K128*L128*F!$B$52,IF(M128=53%,J128*K128*L128*F!$B$53,IF(M128=54%,J128*K128*L128*F!$B$54,IF(M128=55%,J128*K128*L128*F!$B$55,IF(M128=56%,J128*K128*L128*F!$B$56,IF(M128=57%,J128*K128*L128*F!$B$57,IF(M128=58%,J128*K128*L128*F!$B$58,IF(M128=59%,J128*K128*L128*F!$B$59,IF(M128=60%,J128*K128*L128*F!$B$60,IF(M128=61%,J128*K128*L128*F!$B$61,IF(M128=62%,J128*K128*L128*F!$B$62,IF(M128=63%,J128*K128*L128*F!$B$63,IF(M128=64%,J128*K128*L128*F!$B$64,IF(M128=65%,J128*K128*L128*F!$B$65,IF(M128=66%,J128*K128*L128*F!$B$66,IF(M128=67%,J128*K128*L128*F!$B$67,IF(M128=68%,J128*K128*L128*F!$B$68,IF(M128=69%,J128*K128*L128*F!$B$69,IF(M128=70%,J128*K128*L128*F!$B$70,IF(M128=71%,J128*K128*L128*F!$B$71,IF(M128=72%,J128*K128*L128*F!$B$72,IF(M128=73%,J128*K128*L128*F!$B$73,IF(M128=74%,J128*K128*L128*F!$B$74,IF(M128=75%,J128*K128*L128*F!$B$75,IF(M128=76%,J128*K128*L128*F!$B$76,IF(M128=77%,J128*K128*L128*F!$B$77,IF(M128=78%,J128*K128*L128*F!$B$78,IF(M128=79%,J128*K128*L128*F!$B$79,IF(M128=80%,J128*K128*L128*F!$B$80,IF(M128=81%,J128*K128*L128*F!$B$81,IF(M128=82%,J128*K128*L128*F!$B$82,IF(M128=83%,J128*K128*L128*F!$B$83,IF(M128=84%,J128*K128*L128*F!$B$84,IF(M128=85%,J128*K128*L128*F!$B$85,IF(M128=86%,J128*K128*L128*F!$B$86,IF(M128=87%,J128*K128*L128*F!$B$87,IF(M128=88%,J128*K128*L128*F!$B$88,IF(M128=89%,J128*K128*L128*F!$B$89,IF(M128=90%,J128*K128*L128*F!$B$90,IF(M128=91%,J128*K128*L128*F!$B$91,IF(M128=92%,J128*K128*L128*F!$B$92,IF(M128=93%,J128*K128*L128*F!$B$93,IF(M128=94%,J128*K128*L128*F!$B$94,IF(M128=95%,J128*K128*L128*F!$B$95,IF(M128=96%,J128*K128*L128*F!$B$96,IF(M128=97%,J128*K128*L128*F!$B$97,IF(M128=98%,J128*K128*L128*F!$B$98,IF(M128=99%,J128*K128*L128*F!$B$99,IF(M128&gt;99%,J128*K128*L128*F!$B$100,))))))))))))))))))))))))))))))))))))))))))))))))))))))))+IF(Q128&lt;30%,0,IF(Q128&lt;35%,N128*O128*P128*F!$B$33,IF(Q128&lt;40%,N128*O128*P128*F!$B$38,IF(Q128&lt;45%,N128*O128*P128*F!$B$43,IF(Q128&lt;50%,N128*O128*P128*F!$B$48,IF(Q128=50%,N128*O128*P128*F!$B$50,IF(Q128=51%,N128*O128*P128*F!$B$51,IF(Q128=52%,N128*O128*P128*F!$B$52,IF(Q128=53%,N128*O128*P128*F!$B$53,IF(Q128=54%,N128*O128*P128*F!$B$54,IF(Q128=55%,N128*O128*P128*F!$B$55,IF(Q128=56%,N128*O128*P128*F!$B$56,IF(Q128=57%,N128*O128*P128*F!$B$57,IF(Q128=58%,N128*O128*P128*F!$B$58,IF(Q128=59%,N128*O128*P128*F!$B$59,IF(Q128=60%,N128*O128*P128*F!$B$60,IF(Q128=61%,N128*O128*P128*F!$B$61,IF(Q128=62%,N128*O128*P128*F!$B$62,IF(Q128=63%,N128*O128*P128*F!$B$63,IF(Q128=64%,N128*O128*P128*F!$B$64,IF(Q128=65%,N128*O128*P128*F!$B$65,IF(Q128=66%,N128*O128*P128*F!$B$66,IF(Q128=67%,N128*O128*P128*F!$B$67,IF(Q128=68%,N128*O128*P128*F!$B$68,IF(Q128=69%,N128*O128*P128*F!$B$69,IF(Q128=70%,N128*O128*P128*F!$B$70,IF(Q128=71%,N128*O128*P128*F!$B$71,IF(Q128=72%,N128*O128*P128*F!$B$72,IF(Q128=73%,N128*O128*P128*F!$B$73,IF(Q128=74%,N128*O128*P128*F!$B$74,IF(Q128=75%,N128*O128*P128*F!$B$75,IF(Q128=76%,N128*O128*P128*F!$B$76,IF(Q128=77%,N128*O128*P128*F!$B$77,IF(Q128=78%,N128*O128*P128*F!$B$78,IF(Q128=79%,N128*O128*P128*F!$B$79,IF(Q128=80%,N128*O128*P128*F!$B$80,IF(Q128=81%,N128*O128*P128*F!$B$81,IF(Q128=82%,N128*O128*P128*F!$B$82,IF(Q128=83%,N128*O128*P128*F!$B$83,IF(Q128=84%,N128*O128*P128*F!$B$84,IF(Q128=85%,N128*O128*P128*F!$B$85,IF(Q128=86%,N128*O128*P128*F!$B$86,IF(Q128=87%,N128*O128*P128*F!$B$87,IF(Q128=88%,N128*O128*P128*F!$B$88,IF(Q128=89%,N128*O128*P128*F!$B$89,IF(Q128=90%,N128*O128*P128*F!$B$90,IF(Q128=91%,N128*O128*P128*F!$B$91,IF(Q128=92%,N128*O128*P128*F!$B$92,IF(Q128=93%,N128*O128*P128*F!$B$93,IF(Q128=94%,N128*O128*P128*F!$B$94,IF(Q128=95%,N128*O128*P128*F!$B$95,IF(Q128=96%,N128*O128*P128*F!$B$96,IF(Q128=97%,N128*O128*P128*F!$B$97,IF(Q128=98%,N128*O128*P128*F!$B$98,IF(Q128=99%,N128*O128*P128*F!$B$99,IF(Q128&gt;99%,N128*O128*P128*F!$B$100,))))))))))))))))))))))))))))))))))))))))))))))))))))))))+IF(U128&lt;30%,0,IF(U128&lt;35%,R128*S128*T128*F!$B$33,IF(U128&lt;40%,R128*S128*T128*F!$B$38,IF(U128&lt;45%,R128*S128*T128*F!$B$43,IF(U128&lt;50%,R128*S128*T128*F!$B$48,IF(U128=50%,R128*S128*T128*F!$B$50,IF(U128=51%,R128*S128*T128*F!$B$51,IF(U128=52%,R128*S128*T128*F!$B$52,IF(U128=53%,R128*S128*T128*F!$B$53,IF(U128=54%,R128*S128*T128*F!$B$54,IF(U128=55%,R128*S128*T128*F!$B$55,IF(U128=56%,R128*S128*T128*F!$B$56,IF(U128=57%,R128*S128*T128*F!$B$57,IF(U128=58%,R128*S128*T128*F!$B$58,IF(U128=59%,R128*S128*T128*F!$B$59,IF(U128=60%,R128*S128*T128*F!$B$60,IF(U128=61%,R128*S128*T128*F!$B$61,IF(U128=62%,R128*S128*T128*F!$B$62,IF(U128=63%,R128*S128*T128*F!$B$63,IF(U128=64%,R128*S128*T128*F!$B$64,IF(U128=65%,R128*S128*T128*F!$B$65,IF(U128=66%,R128*S128*T128*F!$B$66,IF(U128=67%,R128*S128*T128*F!$B$67,IF(U128=68%,R128*S128*T128*F!$B$68,IF(U128=69%,R128*S128*T128*F!$B$69,IF(U128=70%,R128*S128*T128*F!$B$70,IF(U128=71%,R128*S128*T128*F!$B$71,IF(U128=72%,R128*S128*T128*F!$B$72,IF(U128=73%,R128*S128*T128*F!$B$73,IF(U128=74%,R128*S128*T128*F!$B$74,IF(U128=75%,R128*S128*T128*F!$B$75,IF(U128=76%,R128*S128*T128*F!$B$76,IF(U128=77%,R128*S128*T128*F!$B$77,IF(U128=78%,R128*S128*T128*F!$B$78,IF(U128=79%,R128*S128*T128*F!$B$79,IF(U128=80%,R128*S128*T128*F!$B$80,IF(U128=81%,R128*S128*T128*F!$B$81,IF(U128=82%,R128*S128*T128*F!$B$82,IF(U128=83%,R128*S128*T128*F!$B$83,IF(U128=84%,R128*S128*T128*F!$B$84,IF(U128=85%,R128*S128*T128*F!$B$85,IF(U128=86%,R128*S128*T128*F!$B$86,IF(U128=87%,R128*S128*T128*F!$B$87,IF(U128=88%,R128*S128*T128*F!$B$88,IF(U128=89%,R128*S128*T128*F!$B$89,IF(U128=90%,R128*S128*T128*F!$B$90,IF(U128=91%,R128*S128*T128*F!$B$91,IF(U128=92%,R128*S128*T128*F!$B$92,IF(U128=93%,R128*S128*T128*F!$B$93,IF(U128=94%,R128*S128*T128*F!$B$94,IF(U128=95%,R128*S128*T128*F!$B$95,IF(U128=96%,R128*S128*T128*F!$B$96,IF(U128=97%,R128*S128*T128*F!$B$97,IF(U128=98%,R128*S128*T128*F!$B$98,IF(U128=99%,R128*S128*T128*F!$B$99,IF(U128&gt;99%,R128*S128*T128*F!$B$100)))))))))))))))))))))))))))))))))))))))))))))))))))))))))*IF(ISNUMBER(E128),E128,1)*IF(ISNUMBER(D128),D128,1)</f>
        <v>5180.5</v>
      </c>
      <c r="AA128" s="50">
        <f t="shared" ref="AA128:AA133" si="190">G128*H128+K128*L128+O128*P128+S128*T128</f>
        <v>23</v>
      </c>
      <c r="AB128" s="51">
        <f t="shared" ref="AB128:AB133" si="191">(H128*(IF(I128&lt;45%,0.5,IF(I128&lt;55%,0.8,IF(I128&lt;65%,0.9,IF(I128&lt;75%,1,IF(I128&lt;85%,1.1,1.2))))))+L128*(IF(M128&lt;45%,0.5,IF(M128&lt;55%,0.8,IF(M128&lt;65%,0.9,IF(M128&lt;75%,1,IF(M128&lt;85%,1.1,1.2))))))+P128*(IF(Q128&lt;45%,0.5,IF(Q128&lt;55%,0.8,IF(Q128&lt;65%,0.9,IF(Q128&lt;75%,1,IF(Q128&lt;85%,1.1,1.2))))))+T128*(IF(U128&lt;45%,0.5,IF(U128&lt;55%,0.8,IF(U128&lt;65%,0.9,IF(U128&lt;75%,1,IF(U128&lt;85%,1.1,1.2)))))))*IF(D128&gt;=0.8,6,IF(D128&lt;=0.4,1.5,3))</f>
        <v>60.600000000000009</v>
      </c>
      <c r="AC128" s="23"/>
      <c r="AF128" s="127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V128" s="27"/>
      <c r="AW128" s="27"/>
      <c r="AX128" s="27"/>
      <c r="AY128" s="27"/>
      <c r="AZ128" s="27"/>
    </row>
    <row r="129" spans="1:52" ht="15" customHeight="1" x14ac:dyDescent="0.25">
      <c r="A129" s="325">
        <f>A122+2</f>
        <v>42229</v>
      </c>
      <c r="B129" s="195" t="str">
        <f t="shared" si="165"/>
        <v>Легкая</v>
      </c>
      <c r="C129" s="196" t="str">
        <f t="shared" si="165"/>
        <v>Тяга на прямых ногах</v>
      </c>
      <c r="D129" s="167">
        <f t="shared" ref="D129:D133" si="192">D92</f>
        <v>1.3</v>
      </c>
      <c r="E129" s="197" t="str">
        <f t="shared" si="165"/>
        <v/>
      </c>
      <c r="F129" s="303">
        <f>IF(I129&lt;&gt;0,(IFERROR(IF($Y129&gt;50,MROUND($Y129*I129,2.5),IF($Y129&lt;15,MROUND($Y129*I129,0.1),MROUND($Y129*I129,1))),)),"")</f>
        <v>70</v>
      </c>
      <c r="G129" s="170">
        <v>5</v>
      </c>
      <c r="H129" s="170">
        <v>5</v>
      </c>
      <c r="I129" s="171">
        <v>0.36</v>
      </c>
      <c r="J129" s="303" t="str">
        <f>IF(M129&lt;&gt;0,(IFERROR(IF($Y129&gt;50,MROUND($Y129*M129,2.5),IF($Y129&lt;15,MROUND($Y129*M129,0.1),MROUND($Y129*M129,1))),)),"")</f>
        <v/>
      </c>
      <c r="K129" s="170"/>
      <c r="L129" s="170"/>
      <c r="M129" s="171">
        <v>0</v>
      </c>
      <c r="N129" s="303" t="str">
        <f>IF(Q129&lt;&gt;0,(IFERROR(IF($Y129&gt;50,MROUND($Y129*Q129,2.5),IF($Y129&lt;15,MROUND($Y129*Q129,0.1),MROUND($Y129*Q129,1))),)),"")</f>
        <v/>
      </c>
      <c r="O129" s="170"/>
      <c r="P129" s="170"/>
      <c r="Q129" s="171">
        <v>0</v>
      </c>
      <c r="R129" s="303" t="str">
        <f>IF(U129&lt;&gt;0,(IFERROR(IF($Y129&gt;50,MROUND($Y129*U129,2.5),IF($Y129&lt;15,MROUND($Y129*U129,0.1),MROUND($Y129*U129,1))),)),"")</f>
        <v/>
      </c>
      <c r="S129" s="170"/>
      <c r="T129" s="170"/>
      <c r="U129" s="172">
        <v>0</v>
      </c>
      <c r="V129" s="121">
        <f t="shared" si="179"/>
        <v>1750</v>
      </c>
      <c r="W129" s="60">
        <f t="shared" ref="W129:W133" si="193">IFERROR((IF(ISNUMBER(F129),F129,1)*G129*H129+IF(ISNUMBER(J129),J129,1)*K129*L129+IF(ISNUMBER(N129),N129,1)*O129*P129+IF(ISNUMBER(R129),R129,1)*S129*T129)*IF(ISNUMBER(E129),E129,1)/(G129*H129+K129*L129+O129*P129+S129*T129),0)</f>
        <v>70</v>
      </c>
      <c r="X129" s="61">
        <f t="shared" ref="X129:X130" si="194">ROUND(IFERROR((W129/(Y129*IF(ISNUMBER(E129),E129,1))),0),2)</f>
        <v>0.36</v>
      </c>
      <c r="Y129" s="203">
        <f t="shared" si="169"/>
        <v>194.89442400000001</v>
      </c>
      <c r="Z129" s="17">
        <f>(IF(I129&lt;30%,0,IF(I129&lt;35%,F129*G129*H129*F!$B$33,IF(I129&lt;40%,F129*G129*H129*F!$B$38,IF(I129&lt;45%,F129*G129*H129*F!$B$43,IF(I129&lt;50%,F129*G129*H129*F!$B$48,IF(I129=50%,F129*G129*H129*F!$B$50,IF(I129=51%,F129*G129*H129*F!$B$51,IF(I129=52%,F129*G129*H129*F!$B$52,IF(I129=53%,F129*G129*H129*F!$B$53,IF(I129=54%,F129*G129*H129*F!$B$54,IF(I129=55%,F129*G129*H129*F!$B$55,IF(I129=56%,F129*G129*H129*F!$B$56,IF(I129=57%,F129*G129*H129*F!$B$57,IF(I129=58%,F129*G129*H129*F!$B$58,IF(I129=59%,F129*G129*H129*F!$B$59,IF(I129=60%,F129*G129*H129*F!$B$60,IF(I129=61%,F129*G129*H129*F!$B$61,IF(I129=62%,F129*G129*H129*F!$B$62,IF(I129=63%,F129*G129*H129*F!$B$63,IF(I129=64%,F129*G129*H129*F!$B$64,IF(I129=65%,F129*G129*H129*F!$B$65,IF(I129=66%,F129*G129*H129*F!$B$66,IF(I129=67%,F129*G129*H129*F!$B$67,IF(I129=68%,F129*G129*H129*F!$B$68,IF(I129=69%,F129*G129*H129*F!$B$69,IF(I129=70%,F129*G129*H129*F!$B$70,IF(I129=71%,F129*G129*H129*F!$B$71,IF(I129=72%,F129*G129*H129*F!$B$72,IF(I129=73%,F129*G129*H129*F!$B$73,IF(I129=74%,F129*G129*H129*F!$B$74,IF(I129=75%,F129*G129*H129*F!$B$75,IF(I129=76%,F129*G129*H129*F!$B$76,IF(I129=77%,F129*G129*H129*F!$B$77,IF(I129=78%,F129*G129*H129*F!$B$78,IF(I129=79%,F129*G129*H129*F!$B$79,IF(I129=80%,F129*G129*H129*F!$B$80,IF(I129=81%,F129*G129*H129*F!$B$81,IF(I129=82%,F129*G129*H129*F!$B$82,IF(I129=83%,F129*G129*H129*F!$B$83,IF(I129=84%,F129*G129*H129*F!$B$84,IF(I129=85%,F129*G129*H129*F!$B$85,IF(I129=86%,F129*G129*H129*F!$B$86,IF(I129=87%,F129*G129*H129*F!$B$87,IF(I129=88%,F129*G129*H129*F!$B$88,IF(I129=89%,F129*G129*H129*F!$B$89,IF(I129=90%,F129*G129*H129*F!$B$90,IF(I129=91%,F129*G129*H129*F!$B$91,IF(I129=92%,F129*G129*H129*F!$B$92,IF(I129=93%,F129*G129*H129*F!$B$93,IF(I129=94%,F129*G129*H129*F!$B$94,IF(I129=95%,F129*G129*H129*F!$B$95,IF(I129=96%,F129*G129*H129*F!$B$96,IF(I129=97%,F129*G129*H129*F!$B$97,IF(I129=98%,F129*G129*H129*F!$B$98,IF(I129=99%,F129*G129*H129*F!$B$99,IF(I129&gt;99%,F129*G129*H129*F!$B$100,))))))))))))))))))))))))))))))))))))))))))))))))))))))))+IF(M129&lt;30%,0,IF(M129&lt;35%,J129*K129*L129*F!$B$33,IF(M129&lt;40%,J129*K129*L129*F!$B$38,IF(M129&lt;45%,J129*K129*L129*F!$B$43,IF(M129&lt;50%,J129*K129*L129*F!$B$48,IF(M129=50%,J129*K129*L129*F!$B$50,IF(M129=51%,J129*K129*L129*F!$B$51,IF(M129=52%,J129*K129*L129*F!$B$52,IF(M129=53%,J129*K129*L129*F!$B$53,IF(M129=54%,J129*K129*L129*F!$B$54,IF(M129=55%,J129*K129*L129*F!$B$55,IF(M129=56%,J129*K129*L129*F!$B$56,IF(M129=57%,J129*K129*L129*F!$B$57,IF(M129=58%,J129*K129*L129*F!$B$58,IF(M129=59%,J129*K129*L129*F!$B$59,IF(M129=60%,J129*K129*L129*F!$B$60,IF(M129=61%,J129*K129*L129*F!$B$61,IF(M129=62%,J129*K129*L129*F!$B$62,IF(M129=63%,J129*K129*L129*F!$B$63,IF(M129=64%,J129*K129*L129*F!$B$64,IF(M129=65%,J129*K129*L129*F!$B$65,IF(M129=66%,J129*K129*L129*F!$B$66,IF(M129=67%,J129*K129*L129*F!$B$67,IF(M129=68%,J129*K129*L129*F!$B$68,IF(M129=69%,J129*K129*L129*F!$B$69,IF(M129=70%,J129*K129*L129*F!$B$70,IF(M129=71%,J129*K129*L129*F!$B$71,IF(M129=72%,J129*K129*L129*F!$B$72,IF(M129=73%,J129*K129*L129*F!$B$73,IF(M129=74%,J129*K129*L129*F!$B$74,IF(M129=75%,J129*K129*L129*F!$B$75,IF(M129=76%,J129*K129*L129*F!$B$76,IF(M129=77%,J129*K129*L129*F!$B$77,IF(M129=78%,J129*K129*L129*F!$B$78,IF(M129=79%,J129*K129*L129*F!$B$79,IF(M129=80%,J129*K129*L129*F!$B$80,IF(M129=81%,J129*K129*L129*F!$B$81,IF(M129=82%,J129*K129*L129*F!$B$82,IF(M129=83%,J129*K129*L129*F!$B$83,IF(M129=84%,J129*K129*L129*F!$B$84,IF(M129=85%,J129*K129*L129*F!$B$85,IF(M129=86%,J129*K129*L129*F!$B$86,IF(M129=87%,J129*K129*L129*F!$B$87,IF(M129=88%,J129*K129*L129*F!$B$88,IF(M129=89%,J129*K129*L129*F!$B$89,IF(M129=90%,J129*K129*L129*F!$B$90,IF(M129=91%,J129*K129*L129*F!$B$91,IF(M129=92%,J129*K129*L129*F!$B$92,IF(M129=93%,J129*K129*L129*F!$B$93,IF(M129=94%,J129*K129*L129*F!$B$94,IF(M129=95%,J129*K129*L129*F!$B$95,IF(M129=96%,J129*K129*L129*F!$B$96,IF(M129=97%,J129*K129*L129*F!$B$97,IF(M129=98%,J129*K129*L129*F!$B$98,IF(M129=99%,J129*K129*L129*F!$B$99,IF(M129&gt;99%,J129*K129*L129*F!$B$100,))))))))))))))))))))))))))))))))))))))))))))))))))))))))+IF(Q129&lt;30%,0,IF(Q129&lt;35%,N129*O129*P129*F!$B$33,IF(Q129&lt;40%,N129*O129*P129*F!$B$38,IF(Q129&lt;45%,N129*O129*P129*F!$B$43,IF(Q129&lt;50%,N129*O129*P129*F!$B$48,IF(Q129=50%,N129*O129*P129*F!$B$50,IF(Q129=51%,N129*O129*P129*F!$B$51,IF(Q129=52%,N129*O129*P129*F!$B$52,IF(Q129=53%,N129*O129*P129*F!$B$53,IF(Q129=54%,N129*O129*P129*F!$B$54,IF(Q129=55%,N129*O129*P129*F!$B$55,IF(Q129=56%,N129*O129*P129*F!$B$56,IF(Q129=57%,N129*O129*P129*F!$B$57,IF(Q129=58%,N129*O129*P129*F!$B$58,IF(Q129=59%,N129*O129*P129*F!$B$59,IF(Q129=60%,N129*O129*P129*F!$B$60,IF(Q129=61%,N129*O129*P129*F!$B$61,IF(Q129=62%,N129*O129*P129*F!$B$62,IF(Q129=63%,N129*O129*P129*F!$B$63,IF(Q129=64%,N129*O129*P129*F!$B$64,IF(Q129=65%,N129*O129*P129*F!$B$65,IF(Q129=66%,N129*O129*P129*F!$B$66,IF(Q129=67%,N129*O129*P129*F!$B$67,IF(Q129=68%,N129*O129*P129*F!$B$68,IF(Q129=69%,N129*O129*P129*F!$B$69,IF(Q129=70%,N129*O129*P129*F!$B$70,IF(Q129=71%,N129*O129*P129*F!$B$71,IF(Q129=72%,N129*O129*P129*F!$B$72,IF(Q129=73%,N129*O129*P129*F!$B$73,IF(Q129=74%,N129*O129*P129*F!$B$74,IF(Q129=75%,N129*O129*P129*F!$B$75,IF(Q129=76%,N129*O129*P129*F!$B$76,IF(Q129=77%,N129*O129*P129*F!$B$77,IF(Q129=78%,N129*O129*P129*F!$B$78,IF(Q129=79%,N129*O129*P129*F!$B$79,IF(Q129=80%,N129*O129*P129*F!$B$80,IF(Q129=81%,N129*O129*P129*F!$B$81,IF(Q129=82%,N129*O129*P129*F!$B$82,IF(Q129=83%,N129*O129*P129*F!$B$83,IF(Q129=84%,N129*O129*P129*F!$B$84,IF(Q129=85%,N129*O129*P129*F!$B$85,IF(Q129=86%,N129*O129*P129*F!$B$86,IF(Q129=87%,N129*O129*P129*F!$B$87,IF(Q129=88%,N129*O129*P129*F!$B$88,IF(Q129=89%,N129*O129*P129*F!$B$89,IF(Q129=90%,N129*O129*P129*F!$B$90,IF(Q129=91%,N129*O129*P129*F!$B$91,IF(Q129=92%,N129*O129*P129*F!$B$92,IF(Q129=93%,N129*O129*P129*F!$B$93,IF(Q129=94%,N129*O129*P129*F!$B$94,IF(Q129=95%,N129*O129*P129*F!$B$95,IF(Q129=96%,N129*O129*P129*F!$B$96,IF(Q129=97%,N129*O129*P129*F!$B$97,IF(Q129=98%,N129*O129*P129*F!$B$98,IF(Q129=99%,N129*O129*P129*F!$B$99,IF(Q129&gt;99%,N129*O129*P129*F!$B$100,))))))))))))))))))))))))))))))))))))))))))))))))))))))))+IF(U129&lt;30%,0,IF(U129&lt;35%,R129*S129*T129*F!$B$33,IF(U129&lt;40%,R129*S129*T129*F!$B$38,IF(U129&lt;45%,R129*S129*T129*F!$B$43,IF(U129&lt;50%,R129*S129*T129*F!$B$48,IF(U129=50%,R129*S129*T129*F!$B$50,IF(U129=51%,R129*S129*T129*F!$B$51,IF(U129=52%,R129*S129*T129*F!$B$52,IF(U129=53%,R129*S129*T129*F!$B$53,IF(U129=54%,R129*S129*T129*F!$B$54,IF(U129=55%,R129*S129*T129*F!$B$55,IF(U129=56%,R129*S129*T129*F!$B$56,IF(U129=57%,R129*S129*T129*F!$B$57,IF(U129=58%,R129*S129*T129*F!$B$58,IF(U129=59%,R129*S129*T129*F!$B$59,IF(U129=60%,R129*S129*T129*F!$B$60,IF(U129=61%,R129*S129*T129*F!$B$61,IF(U129=62%,R129*S129*T129*F!$B$62,IF(U129=63%,R129*S129*T129*F!$B$63,IF(U129=64%,R129*S129*T129*F!$B$64,IF(U129=65%,R129*S129*T129*F!$B$65,IF(U129=66%,R129*S129*T129*F!$B$66,IF(U129=67%,R129*S129*T129*F!$B$67,IF(U129=68%,R129*S129*T129*F!$B$68,IF(U129=69%,R129*S129*T129*F!$B$69,IF(U129=70%,R129*S129*T129*F!$B$70,IF(U129=71%,R129*S129*T129*F!$B$71,IF(U129=72%,R129*S129*T129*F!$B$72,IF(U129=73%,R129*S129*T129*F!$B$73,IF(U129=74%,R129*S129*T129*F!$B$74,IF(U129=75%,R129*S129*T129*F!$B$75,IF(U129=76%,R129*S129*T129*F!$B$76,IF(U129=77%,R129*S129*T129*F!$B$77,IF(U129=78%,R129*S129*T129*F!$B$78,IF(U129=79%,R129*S129*T129*F!$B$79,IF(U129=80%,R129*S129*T129*F!$B$80,IF(U129=81%,R129*S129*T129*F!$B$81,IF(U129=82%,R129*S129*T129*F!$B$82,IF(U129=83%,R129*S129*T129*F!$B$83,IF(U129=84%,R129*S129*T129*F!$B$84,IF(U129=85%,R129*S129*T129*F!$B$85,IF(U129=86%,R129*S129*T129*F!$B$86,IF(U129=87%,R129*S129*T129*F!$B$87,IF(U129=88%,R129*S129*T129*F!$B$88,IF(U129=89%,R129*S129*T129*F!$B$89,IF(U129=90%,R129*S129*T129*F!$B$90,IF(U129=91%,R129*S129*T129*F!$B$91,IF(U129=92%,R129*S129*T129*F!$B$92,IF(U129=93%,R129*S129*T129*F!$B$93,IF(U129=94%,R129*S129*T129*F!$B$94,IF(U129=95%,R129*S129*T129*F!$B$95,IF(U129=96%,R129*S129*T129*F!$B$96,IF(U129=97%,R129*S129*T129*F!$B$97,IF(U129=98%,R129*S129*T129*F!$B$98,IF(U129=99%,R129*S129*T129*F!$B$99,IF(U129&gt;99%,R129*S129*T129*F!$B$100)))))))))))))))))))))))))))))))))))))))))))))))))))))))))*IF(ISNUMBER(E129),E129,1)*IF(ISNUMBER(D129),D129,1)</f>
        <v>637.00000000000011</v>
      </c>
      <c r="AA129" s="62">
        <f t="shared" si="190"/>
        <v>25</v>
      </c>
      <c r="AB129" s="63">
        <f t="shared" si="191"/>
        <v>15</v>
      </c>
      <c r="AC129" s="23"/>
      <c r="AF129" s="127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V129" s="27"/>
      <c r="AW129" s="27"/>
      <c r="AX129" s="27"/>
      <c r="AY129" s="27"/>
      <c r="AZ129" s="27"/>
    </row>
    <row r="130" spans="1:52" x14ac:dyDescent="0.25">
      <c r="A130" s="325"/>
      <c r="B130" s="198" t="str">
        <f t="shared" si="165"/>
        <v>Легкая</v>
      </c>
      <c r="C130" s="196" t="str">
        <f t="shared" si="165"/>
        <v>Присед в широкой постановке</v>
      </c>
      <c r="D130" s="167">
        <f t="shared" si="192"/>
        <v>1.2</v>
      </c>
      <c r="E130" s="197" t="str">
        <f t="shared" si="165"/>
        <v/>
      </c>
      <c r="F130" s="304">
        <f>IF(I130&lt;&gt;0,(IFERROR(IF($Y130&gt;50,MROUND($Y130*I130,2.5),IF($Y130&lt;15,MROUND($Y130*I130,0.1),MROUND($Y130*I130,1))),)),"")</f>
        <v>85</v>
      </c>
      <c r="G130" s="173">
        <v>5</v>
      </c>
      <c r="H130" s="173">
        <v>5</v>
      </c>
      <c r="I130" s="174">
        <v>0.4</v>
      </c>
      <c r="J130" s="304">
        <f>IF(M130&lt;&gt;0,(IFERROR(IF($Y130&gt;50,MROUND($Y130*M130,2.5),IF($Y130&lt;15,MROUND($Y130*M130,0.1),MROUND($Y130*M130,1))),)),"")</f>
        <v>100</v>
      </c>
      <c r="K130" s="173">
        <v>4</v>
      </c>
      <c r="L130" s="173">
        <v>5</v>
      </c>
      <c r="M130" s="174">
        <v>0.47</v>
      </c>
      <c r="N130" s="304" t="str">
        <f>IF(Q130&lt;&gt;0,(IFERROR(IF($Y130&gt;50,MROUND($Y130*Q130,2.5),IF($Y130&lt;15,MROUND($Y130*Q130,0.1),MROUND($Y130*Q130,1))),)),"")</f>
        <v/>
      </c>
      <c r="O130" s="173"/>
      <c r="P130" s="173"/>
      <c r="Q130" s="174">
        <v>0</v>
      </c>
      <c r="R130" s="304" t="str">
        <f>IF(U130&lt;&gt;0,(IFERROR(IF($Y130&gt;50,MROUND($Y130*U130,2.5),IF($Y130&lt;15,MROUND($Y130*U130,0.1),MROUND($Y130*U130,1))),)),"")</f>
        <v/>
      </c>
      <c r="S130" s="173"/>
      <c r="T130" s="173"/>
      <c r="U130" s="175">
        <v>0</v>
      </c>
      <c r="V130" s="98">
        <f t="shared" si="179"/>
        <v>4125</v>
      </c>
      <c r="W130" s="67">
        <f t="shared" si="193"/>
        <v>91.666666666666671</v>
      </c>
      <c r="X130" s="68">
        <f t="shared" si="194"/>
        <v>0.43</v>
      </c>
      <c r="Y130" s="203">
        <f t="shared" si="169"/>
        <v>211.13562599999997</v>
      </c>
      <c r="Z130" s="18">
        <f>(IF(I130&lt;30%,0,IF(I130&lt;35%,F130*G130*H130*F!$B$33,IF(I130&lt;40%,F130*G130*H130*F!$B$38,IF(I130&lt;45%,F130*G130*H130*F!$B$43,IF(I130&lt;50%,F130*G130*H130*F!$B$48,IF(I130=50%,F130*G130*H130*F!$B$50,IF(I130=51%,F130*G130*H130*F!$B$51,IF(I130=52%,F130*G130*H130*F!$B$52,IF(I130=53%,F130*G130*H130*F!$B$53,IF(I130=54%,F130*G130*H130*F!$B$54,IF(I130=55%,F130*G130*H130*F!$B$55,IF(I130=56%,F130*G130*H130*F!$B$56,IF(I130=57%,F130*G130*H130*F!$B$57,IF(I130=58%,F130*G130*H130*F!$B$58,IF(I130=59%,F130*G130*H130*F!$B$59,IF(I130=60%,F130*G130*H130*F!$B$60,IF(I130=61%,F130*G130*H130*F!$B$61,IF(I130=62%,F130*G130*H130*F!$B$62,IF(I130=63%,F130*G130*H130*F!$B$63,IF(I130=64%,F130*G130*H130*F!$B$64,IF(I130=65%,F130*G130*H130*F!$B$65,IF(I130=66%,F130*G130*H130*F!$B$66,IF(I130=67%,F130*G130*H130*F!$B$67,IF(I130=68%,F130*G130*H130*F!$B$68,IF(I130=69%,F130*G130*H130*F!$B$69,IF(I130=70%,F130*G130*H130*F!$B$70,IF(I130=71%,F130*G130*H130*F!$B$71,IF(I130=72%,F130*G130*H130*F!$B$72,IF(I130=73%,F130*G130*H130*F!$B$73,IF(I130=74%,F130*G130*H130*F!$B$74,IF(I130=75%,F130*G130*H130*F!$B$75,IF(I130=76%,F130*G130*H130*F!$B$76,IF(I130=77%,F130*G130*H130*F!$B$77,IF(I130=78%,F130*G130*H130*F!$B$78,IF(I130=79%,F130*G130*H130*F!$B$79,IF(I130=80%,F130*G130*H130*F!$B$80,IF(I130=81%,F130*G130*H130*F!$B$81,IF(I130=82%,F130*G130*H130*F!$B$82,IF(I130=83%,F130*G130*H130*F!$B$83,IF(I130=84%,F130*G130*H130*F!$B$84,IF(I130=85%,F130*G130*H130*F!$B$85,IF(I130=86%,F130*G130*H130*F!$B$86,IF(I130=87%,F130*G130*H130*F!$B$87,IF(I130=88%,F130*G130*H130*F!$B$88,IF(I130=89%,F130*G130*H130*F!$B$89,IF(I130=90%,F130*G130*H130*F!$B$90,IF(I130=91%,F130*G130*H130*F!$B$91,IF(I130=92%,F130*G130*H130*F!$B$92,IF(I130=93%,F130*G130*H130*F!$B$93,IF(I130=94%,F130*G130*H130*F!$B$94,IF(I130=95%,F130*G130*H130*F!$B$95,IF(I130=96%,F130*G130*H130*F!$B$96,IF(I130=97%,F130*G130*H130*F!$B$97,IF(I130=98%,F130*G130*H130*F!$B$98,IF(I130=99%,F130*G130*H130*F!$B$99,IF(I130&gt;99%,F130*G130*H130*F!$B$100,))))))))))))))))))))))))))))))))))))))))))))))))))))))))+IF(M130&lt;30%,0,IF(M130&lt;35%,J130*K130*L130*F!$B$33,IF(M130&lt;40%,J130*K130*L130*F!$B$38,IF(M130&lt;45%,J130*K130*L130*F!$B$43,IF(M130&lt;50%,J130*K130*L130*F!$B$48,IF(M130=50%,J130*K130*L130*F!$B$50,IF(M130=51%,J130*K130*L130*F!$B$51,IF(M130=52%,J130*K130*L130*F!$B$52,IF(M130=53%,J130*K130*L130*F!$B$53,IF(M130=54%,J130*K130*L130*F!$B$54,IF(M130=55%,J130*K130*L130*F!$B$55,IF(M130=56%,J130*K130*L130*F!$B$56,IF(M130=57%,J130*K130*L130*F!$B$57,IF(M130=58%,J130*K130*L130*F!$B$58,IF(M130=59%,J130*K130*L130*F!$B$59,IF(M130=60%,J130*K130*L130*F!$B$60,IF(M130=61%,J130*K130*L130*F!$B$61,IF(M130=62%,J130*K130*L130*F!$B$62,IF(M130=63%,J130*K130*L130*F!$B$63,IF(M130=64%,J130*K130*L130*F!$B$64,IF(M130=65%,J130*K130*L130*F!$B$65,IF(M130=66%,J130*K130*L130*F!$B$66,IF(M130=67%,J130*K130*L130*F!$B$67,IF(M130=68%,J130*K130*L130*F!$B$68,IF(M130=69%,J130*K130*L130*F!$B$69,IF(M130=70%,J130*K130*L130*F!$B$70,IF(M130=71%,J130*K130*L130*F!$B$71,IF(M130=72%,J130*K130*L130*F!$B$72,IF(M130=73%,J130*K130*L130*F!$B$73,IF(M130=74%,J130*K130*L130*F!$B$74,IF(M130=75%,J130*K130*L130*F!$B$75,IF(M130=76%,J130*K130*L130*F!$B$76,IF(M130=77%,J130*K130*L130*F!$B$77,IF(M130=78%,J130*K130*L130*F!$B$78,IF(M130=79%,J130*K130*L130*F!$B$79,IF(M130=80%,J130*K130*L130*F!$B$80,IF(M130=81%,J130*K130*L130*F!$B$81,IF(M130=82%,J130*K130*L130*F!$B$82,IF(M130=83%,J130*K130*L130*F!$B$83,IF(M130=84%,J130*K130*L130*F!$B$84,IF(M130=85%,J130*K130*L130*F!$B$85,IF(M130=86%,J130*K130*L130*F!$B$86,IF(M130=87%,J130*K130*L130*F!$B$87,IF(M130=88%,J130*K130*L130*F!$B$88,IF(M130=89%,J130*K130*L130*F!$B$89,IF(M130=90%,J130*K130*L130*F!$B$90,IF(M130=91%,J130*K130*L130*F!$B$91,IF(M130=92%,J130*K130*L130*F!$B$92,IF(M130=93%,J130*K130*L130*F!$B$93,IF(M130=94%,J130*K130*L130*F!$B$94,IF(M130=95%,J130*K130*L130*F!$B$95,IF(M130=96%,J130*K130*L130*F!$B$96,IF(M130=97%,J130*K130*L130*F!$B$97,IF(M130=98%,J130*K130*L130*F!$B$98,IF(M130=99%,J130*K130*L130*F!$B$99,IF(M130&gt;99%,J130*K130*L130*F!$B$100,))))))))))))))))))))))))))))))))))))))))))))))))))))))))+IF(Q130&lt;30%,0,IF(Q130&lt;35%,N130*O130*P130*F!$B$33,IF(Q130&lt;40%,N130*O130*P130*F!$B$38,IF(Q130&lt;45%,N130*O130*P130*F!$B$43,IF(Q130&lt;50%,N130*O130*P130*F!$B$48,IF(Q130=50%,N130*O130*P130*F!$B$50,IF(Q130=51%,N130*O130*P130*F!$B$51,IF(Q130=52%,N130*O130*P130*F!$B$52,IF(Q130=53%,N130*O130*P130*F!$B$53,IF(Q130=54%,N130*O130*P130*F!$B$54,IF(Q130=55%,N130*O130*P130*F!$B$55,IF(Q130=56%,N130*O130*P130*F!$B$56,IF(Q130=57%,N130*O130*P130*F!$B$57,IF(Q130=58%,N130*O130*P130*F!$B$58,IF(Q130=59%,N130*O130*P130*F!$B$59,IF(Q130=60%,N130*O130*P130*F!$B$60,IF(Q130=61%,N130*O130*P130*F!$B$61,IF(Q130=62%,N130*O130*P130*F!$B$62,IF(Q130=63%,N130*O130*P130*F!$B$63,IF(Q130=64%,N130*O130*P130*F!$B$64,IF(Q130=65%,N130*O130*P130*F!$B$65,IF(Q130=66%,N130*O130*P130*F!$B$66,IF(Q130=67%,N130*O130*P130*F!$B$67,IF(Q130=68%,N130*O130*P130*F!$B$68,IF(Q130=69%,N130*O130*P130*F!$B$69,IF(Q130=70%,N130*O130*P130*F!$B$70,IF(Q130=71%,N130*O130*P130*F!$B$71,IF(Q130=72%,N130*O130*P130*F!$B$72,IF(Q130=73%,N130*O130*P130*F!$B$73,IF(Q130=74%,N130*O130*P130*F!$B$74,IF(Q130=75%,N130*O130*P130*F!$B$75,IF(Q130=76%,N130*O130*P130*F!$B$76,IF(Q130=77%,N130*O130*P130*F!$B$77,IF(Q130=78%,N130*O130*P130*F!$B$78,IF(Q130=79%,N130*O130*P130*F!$B$79,IF(Q130=80%,N130*O130*P130*F!$B$80,IF(Q130=81%,N130*O130*P130*F!$B$81,IF(Q130=82%,N130*O130*P130*F!$B$82,IF(Q130=83%,N130*O130*P130*F!$B$83,IF(Q130=84%,N130*O130*P130*F!$B$84,IF(Q130=85%,N130*O130*P130*F!$B$85,IF(Q130=86%,N130*O130*P130*F!$B$86,IF(Q130=87%,N130*O130*P130*F!$B$87,IF(Q130=88%,N130*O130*P130*F!$B$88,IF(Q130=89%,N130*O130*P130*F!$B$89,IF(Q130=90%,N130*O130*P130*F!$B$90,IF(Q130=91%,N130*O130*P130*F!$B$91,IF(Q130=92%,N130*O130*P130*F!$B$92,IF(Q130=93%,N130*O130*P130*F!$B$93,IF(Q130=94%,N130*O130*P130*F!$B$94,IF(Q130=95%,N130*O130*P130*F!$B$95,IF(Q130=96%,N130*O130*P130*F!$B$96,IF(Q130=97%,N130*O130*P130*F!$B$97,IF(Q130=98%,N130*O130*P130*F!$B$98,IF(Q130=99%,N130*O130*P130*F!$B$99,IF(Q130&gt;99%,N130*O130*P130*F!$B$100,))))))))))))))))))))))))))))))))))))))))))))))))))))))))+IF(U130&lt;30%,0,IF(U130&lt;35%,R130*S130*T130*F!$B$33,IF(U130&lt;40%,R130*S130*T130*F!$B$38,IF(U130&lt;45%,R130*S130*T130*F!$B$43,IF(U130&lt;50%,R130*S130*T130*F!$B$48,IF(U130=50%,R130*S130*T130*F!$B$50,IF(U130=51%,R130*S130*T130*F!$B$51,IF(U130=52%,R130*S130*T130*F!$B$52,IF(U130=53%,R130*S130*T130*F!$B$53,IF(U130=54%,R130*S130*T130*F!$B$54,IF(U130=55%,R130*S130*T130*F!$B$55,IF(U130=56%,R130*S130*T130*F!$B$56,IF(U130=57%,R130*S130*T130*F!$B$57,IF(U130=58%,R130*S130*T130*F!$B$58,IF(U130=59%,R130*S130*T130*F!$B$59,IF(U130=60%,R130*S130*T130*F!$B$60,IF(U130=61%,R130*S130*T130*F!$B$61,IF(U130=62%,R130*S130*T130*F!$B$62,IF(U130=63%,R130*S130*T130*F!$B$63,IF(U130=64%,R130*S130*T130*F!$B$64,IF(U130=65%,R130*S130*T130*F!$B$65,IF(U130=66%,R130*S130*T130*F!$B$66,IF(U130=67%,R130*S130*T130*F!$B$67,IF(U130=68%,R130*S130*T130*F!$B$68,IF(U130=69%,R130*S130*T130*F!$B$69,IF(U130=70%,R130*S130*T130*F!$B$70,IF(U130=71%,R130*S130*T130*F!$B$71,IF(U130=72%,R130*S130*T130*F!$B$72,IF(U130=73%,R130*S130*T130*F!$B$73,IF(U130=74%,R130*S130*T130*F!$B$74,IF(U130=75%,R130*S130*T130*F!$B$75,IF(U130=76%,R130*S130*T130*F!$B$76,IF(U130=77%,R130*S130*T130*F!$B$77,IF(U130=78%,R130*S130*T130*F!$B$78,IF(U130=79%,R130*S130*T130*F!$B$79,IF(U130=80%,R130*S130*T130*F!$B$80,IF(U130=81%,R130*S130*T130*F!$B$81,IF(U130=82%,R130*S130*T130*F!$B$82,IF(U130=83%,R130*S130*T130*F!$B$83,IF(U130=84%,R130*S130*T130*F!$B$84,IF(U130=85%,R130*S130*T130*F!$B$85,IF(U130=86%,R130*S130*T130*F!$B$86,IF(U130=87%,R130*S130*T130*F!$B$87,IF(U130=88%,R130*S130*T130*F!$B$88,IF(U130=89%,R130*S130*T130*F!$B$89,IF(U130=90%,R130*S130*T130*F!$B$90,IF(U130=91%,R130*S130*T130*F!$B$91,IF(U130=92%,R130*S130*T130*F!$B$92,IF(U130=93%,R130*S130*T130*F!$B$93,IF(U130=94%,R130*S130*T130*F!$B$94,IF(U130=95%,R130*S130*T130*F!$B$95,IF(U130=96%,R130*S130*T130*F!$B$96,IF(U130=97%,R130*S130*T130*F!$B$97,IF(U130=98%,R130*S130*T130*F!$B$98,IF(U130=99%,R130*S130*T130*F!$B$99,IF(U130&gt;99%,R130*S130*T130*F!$B$100)))))))))))))))))))))))))))))))))))))))))))))))))))))))))*IF(ISNUMBER(E130),E130,1)*IF(ISNUMBER(D130),D130,1)</f>
        <v>2097</v>
      </c>
      <c r="AA130" s="69">
        <f t="shared" si="190"/>
        <v>45</v>
      </c>
      <c r="AB130" s="70">
        <f t="shared" si="191"/>
        <v>39</v>
      </c>
      <c r="AC130" s="23"/>
      <c r="AF130" s="127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V130" s="27"/>
      <c r="AW130" s="27"/>
      <c r="AX130" s="27"/>
      <c r="AY130" s="27"/>
      <c r="AZ130" s="27"/>
    </row>
    <row r="131" spans="1:52" x14ac:dyDescent="0.25">
      <c r="A131" s="325"/>
      <c r="B131" s="198" t="str">
        <f t="shared" ref="B131:E146" si="195">IF(B94="","",B94)</f>
        <v>Средняя</v>
      </c>
      <c r="C131" s="196" t="str">
        <f t="shared" si="195"/>
        <v>Наклоны</v>
      </c>
      <c r="D131" s="167">
        <f t="shared" si="192"/>
        <v>1</v>
      </c>
      <c r="E131" s="197" t="str">
        <f t="shared" si="195"/>
        <v/>
      </c>
      <c r="F131" s="305">
        <f>IF(I131&lt;&gt;0,(IFERROR(IF($Y131&gt;50,MROUND($Y131*I131,2.5),IF($Y131&lt;15,MROUND($Y131*I131,0.1),MROUND($Y131*I131,1))),)),"")</f>
        <v>70</v>
      </c>
      <c r="G131" s="170">
        <v>6</v>
      </c>
      <c r="H131" s="170">
        <v>1</v>
      </c>
      <c r="I131" s="171">
        <v>0.52</v>
      </c>
      <c r="J131" s="305">
        <f>IF(M131&lt;&gt;0,(IFERROR(IF($Y131&gt;50,MROUND($Y131*M131,2.5),IF($Y131&lt;15,MROUND($Y131*M131,0.1),MROUND($Y131*M131,1))),)),"")</f>
        <v>87.5</v>
      </c>
      <c r="K131" s="170">
        <v>5</v>
      </c>
      <c r="L131" s="170">
        <v>5</v>
      </c>
      <c r="M131" s="171">
        <v>0.65</v>
      </c>
      <c r="N131" s="305" t="str">
        <f>IF(Q131&lt;&gt;0,(IFERROR(IF($Y131&gt;50,MROUND($Y131*Q131,2.5),IF($Y131&lt;15,MROUND($Y131*Q131,0.1),MROUND($Y131*Q131,1))),)),"")</f>
        <v/>
      </c>
      <c r="O131" s="170"/>
      <c r="P131" s="170"/>
      <c r="Q131" s="171">
        <v>0</v>
      </c>
      <c r="R131" s="305" t="str">
        <f>IF(U131&lt;&gt;0,(IFERROR(IF($Y131&gt;50,MROUND($Y131*U131,2.5),IF($Y131&lt;15,MROUND($Y131*U131,0.1),MROUND($Y131*U131,1))),)),"")</f>
        <v/>
      </c>
      <c r="S131" s="170"/>
      <c r="T131" s="170"/>
      <c r="U131" s="172">
        <v>0</v>
      </c>
      <c r="V131" s="121">
        <f t="shared" si="179"/>
        <v>2607.5</v>
      </c>
      <c r="W131" s="60">
        <f t="shared" si="193"/>
        <v>84.112903225806448</v>
      </c>
      <c r="X131" s="61">
        <f>ROUND(IFERROR((W131/(Y131*IF(ISNUMBER(E131),E131,1))),0),2)</f>
        <v>0.63</v>
      </c>
      <c r="Y131" s="203">
        <f t="shared" si="169"/>
        <v>133.98991649999999</v>
      </c>
      <c r="Z131" s="17">
        <f>(IF(I131&lt;30%,0,IF(I131&lt;35%,F131*G131*H131*F!$B$33,IF(I131&lt;40%,F131*G131*H131*F!$B$38,IF(I131&lt;45%,F131*G131*H131*F!$B$43,IF(I131&lt;50%,F131*G131*H131*F!$B$48,IF(I131=50%,F131*G131*H131*F!$B$50,IF(I131=51%,F131*G131*H131*F!$B$51,IF(I131=52%,F131*G131*H131*F!$B$52,IF(I131=53%,F131*G131*H131*F!$B$53,IF(I131=54%,F131*G131*H131*F!$B$54,IF(I131=55%,F131*G131*H131*F!$B$55,IF(I131=56%,F131*G131*H131*F!$B$56,IF(I131=57%,F131*G131*H131*F!$B$57,IF(I131=58%,F131*G131*H131*F!$B$58,IF(I131=59%,F131*G131*H131*F!$B$59,IF(I131=60%,F131*G131*H131*F!$B$60,IF(I131=61%,F131*G131*H131*F!$B$61,IF(I131=62%,F131*G131*H131*F!$B$62,IF(I131=63%,F131*G131*H131*F!$B$63,IF(I131=64%,F131*G131*H131*F!$B$64,IF(I131=65%,F131*G131*H131*F!$B$65,IF(I131=66%,F131*G131*H131*F!$B$66,IF(I131=67%,F131*G131*H131*F!$B$67,IF(I131=68%,F131*G131*H131*F!$B$68,IF(I131=69%,F131*G131*H131*F!$B$69,IF(I131=70%,F131*G131*H131*F!$B$70,IF(I131=71%,F131*G131*H131*F!$B$71,IF(I131=72%,F131*G131*H131*F!$B$72,IF(I131=73%,F131*G131*H131*F!$B$73,IF(I131=74%,F131*G131*H131*F!$B$74,IF(I131=75%,F131*G131*H131*F!$B$75,IF(I131=76%,F131*G131*H131*F!$B$76,IF(I131=77%,F131*G131*H131*F!$B$77,IF(I131=78%,F131*G131*H131*F!$B$78,IF(I131=79%,F131*G131*H131*F!$B$79,IF(I131=80%,F131*G131*H131*F!$B$80,IF(I131=81%,F131*G131*H131*F!$B$81,IF(I131=82%,F131*G131*H131*F!$B$82,IF(I131=83%,F131*G131*H131*F!$B$83,IF(I131=84%,F131*G131*H131*F!$B$84,IF(I131=85%,F131*G131*H131*F!$B$85,IF(I131=86%,F131*G131*H131*F!$B$86,IF(I131=87%,F131*G131*H131*F!$B$87,IF(I131=88%,F131*G131*H131*F!$B$88,IF(I131=89%,F131*G131*H131*F!$B$89,IF(I131=90%,F131*G131*H131*F!$B$90,IF(I131=91%,F131*G131*H131*F!$B$91,IF(I131=92%,F131*G131*H131*F!$B$92,IF(I131=93%,F131*G131*H131*F!$B$93,IF(I131=94%,F131*G131*H131*F!$B$94,IF(I131=95%,F131*G131*H131*F!$B$95,IF(I131=96%,F131*G131*H131*F!$B$96,IF(I131=97%,F131*G131*H131*F!$B$97,IF(I131=98%,F131*G131*H131*F!$B$98,IF(I131=99%,F131*G131*H131*F!$B$99,IF(I131&gt;99%,F131*G131*H131*F!$B$100,))))))))))))))))))))))))))))))))))))))))))))))))))))))))+IF(M131&lt;30%,0,IF(M131&lt;35%,J131*K131*L131*F!$B$33,IF(M131&lt;40%,J131*K131*L131*F!$B$38,IF(M131&lt;45%,J131*K131*L131*F!$B$43,IF(M131&lt;50%,J131*K131*L131*F!$B$48,IF(M131=50%,J131*K131*L131*F!$B$50,IF(M131=51%,J131*K131*L131*F!$B$51,IF(M131=52%,J131*K131*L131*F!$B$52,IF(M131=53%,J131*K131*L131*F!$B$53,IF(M131=54%,J131*K131*L131*F!$B$54,IF(M131=55%,J131*K131*L131*F!$B$55,IF(M131=56%,J131*K131*L131*F!$B$56,IF(M131=57%,J131*K131*L131*F!$B$57,IF(M131=58%,J131*K131*L131*F!$B$58,IF(M131=59%,J131*K131*L131*F!$B$59,IF(M131=60%,J131*K131*L131*F!$B$60,IF(M131=61%,J131*K131*L131*F!$B$61,IF(M131=62%,J131*K131*L131*F!$B$62,IF(M131=63%,J131*K131*L131*F!$B$63,IF(M131=64%,J131*K131*L131*F!$B$64,IF(M131=65%,J131*K131*L131*F!$B$65,IF(M131=66%,J131*K131*L131*F!$B$66,IF(M131=67%,J131*K131*L131*F!$B$67,IF(M131=68%,J131*K131*L131*F!$B$68,IF(M131=69%,J131*K131*L131*F!$B$69,IF(M131=70%,J131*K131*L131*F!$B$70,IF(M131=71%,J131*K131*L131*F!$B$71,IF(M131=72%,J131*K131*L131*F!$B$72,IF(M131=73%,J131*K131*L131*F!$B$73,IF(M131=74%,J131*K131*L131*F!$B$74,IF(M131=75%,J131*K131*L131*F!$B$75,IF(M131=76%,J131*K131*L131*F!$B$76,IF(M131=77%,J131*K131*L131*F!$B$77,IF(M131=78%,J131*K131*L131*F!$B$78,IF(M131=79%,J131*K131*L131*F!$B$79,IF(M131=80%,J131*K131*L131*F!$B$80,IF(M131=81%,J131*K131*L131*F!$B$81,IF(M131=82%,J131*K131*L131*F!$B$82,IF(M131=83%,J131*K131*L131*F!$B$83,IF(M131=84%,J131*K131*L131*F!$B$84,IF(M131=85%,J131*K131*L131*F!$B$85,IF(M131=86%,J131*K131*L131*F!$B$86,IF(M131=87%,J131*K131*L131*F!$B$87,IF(M131=88%,J131*K131*L131*F!$B$88,IF(M131=89%,J131*K131*L131*F!$B$89,IF(M131=90%,J131*K131*L131*F!$B$90,IF(M131=91%,J131*K131*L131*F!$B$91,IF(M131=92%,J131*K131*L131*F!$B$92,IF(M131=93%,J131*K131*L131*F!$B$93,IF(M131=94%,J131*K131*L131*F!$B$94,IF(M131=95%,J131*K131*L131*F!$B$95,IF(M131=96%,J131*K131*L131*F!$B$96,IF(M131=97%,J131*K131*L131*F!$B$97,IF(M131=98%,J131*K131*L131*F!$B$98,IF(M131=99%,J131*K131*L131*F!$B$99,IF(M131&gt;99%,J131*K131*L131*F!$B$100,))))))))))))))))))))))))))))))))))))))))))))))))))))))))+IF(Q131&lt;30%,0,IF(Q131&lt;35%,N131*O131*P131*F!$B$33,IF(Q131&lt;40%,N131*O131*P131*F!$B$38,IF(Q131&lt;45%,N131*O131*P131*F!$B$43,IF(Q131&lt;50%,N131*O131*P131*F!$B$48,IF(Q131=50%,N131*O131*P131*F!$B$50,IF(Q131=51%,N131*O131*P131*F!$B$51,IF(Q131=52%,N131*O131*P131*F!$B$52,IF(Q131=53%,N131*O131*P131*F!$B$53,IF(Q131=54%,N131*O131*P131*F!$B$54,IF(Q131=55%,N131*O131*P131*F!$B$55,IF(Q131=56%,N131*O131*P131*F!$B$56,IF(Q131=57%,N131*O131*P131*F!$B$57,IF(Q131=58%,N131*O131*P131*F!$B$58,IF(Q131=59%,N131*O131*P131*F!$B$59,IF(Q131=60%,N131*O131*P131*F!$B$60,IF(Q131=61%,N131*O131*P131*F!$B$61,IF(Q131=62%,N131*O131*P131*F!$B$62,IF(Q131=63%,N131*O131*P131*F!$B$63,IF(Q131=64%,N131*O131*P131*F!$B$64,IF(Q131=65%,N131*O131*P131*F!$B$65,IF(Q131=66%,N131*O131*P131*F!$B$66,IF(Q131=67%,N131*O131*P131*F!$B$67,IF(Q131=68%,N131*O131*P131*F!$B$68,IF(Q131=69%,N131*O131*P131*F!$B$69,IF(Q131=70%,N131*O131*P131*F!$B$70,IF(Q131=71%,N131*O131*P131*F!$B$71,IF(Q131=72%,N131*O131*P131*F!$B$72,IF(Q131=73%,N131*O131*P131*F!$B$73,IF(Q131=74%,N131*O131*P131*F!$B$74,IF(Q131=75%,N131*O131*P131*F!$B$75,IF(Q131=76%,N131*O131*P131*F!$B$76,IF(Q131=77%,N131*O131*P131*F!$B$77,IF(Q131=78%,N131*O131*P131*F!$B$78,IF(Q131=79%,N131*O131*P131*F!$B$79,IF(Q131=80%,N131*O131*P131*F!$B$80,IF(Q131=81%,N131*O131*P131*F!$B$81,IF(Q131=82%,N131*O131*P131*F!$B$82,IF(Q131=83%,N131*O131*P131*F!$B$83,IF(Q131=84%,N131*O131*P131*F!$B$84,IF(Q131=85%,N131*O131*P131*F!$B$85,IF(Q131=86%,N131*O131*P131*F!$B$86,IF(Q131=87%,N131*O131*P131*F!$B$87,IF(Q131=88%,N131*O131*P131*F!$B$88,IF(Q131=89%,N131*O131*P131*F!$B$89,IF(Q131=90%,N131*O131*P131*F!$B$90,IF(Q131=91%,N131*O131*P131*F!$B$91,IF(Q131=92%,N131*O131*P131*F!$B$92,IF(Q131=93%,N131*O131*P131*F!$B$93,IF(Q131=94%,N131*O131*P131*F!$B$94,IF(Q131=95%,N131*O131*P131*F!$B$95,IF(Q131=96%,N131*O131*P131*F!$B$96,IF(Q131=97%,N131*O131*P131*F!$B$97,IF(Q131=98%,N131*O131*P131*F!$B$98,IF(Q131=99%,N131*O131*P131*F!$B$99,IF(Q131&gt;99%,N131*O131*P131*F!$B$100,))))))))))))))))))))))))))))))))))))))))))))))))))))))))+IF(U131&lt;30%,0,IF(U131&lt;35%,R131*S131*T131*F!$B$33,IF(U131&lt;40%,R131*S131*T131*F!$B$38,IF(U131&lt;45%,R131*S131*T131*F!$B$43,IF(U131&lt;50%,R131*S131*T131*F!$B$48,IF(U131=50%,R131*S131*T131*F!$B$50,IF(U131=51%,R131*S131*T131*F!$B$51,IF(U131=52%,R131*S131*T131*F!$B$52,IF(U131=53%,R131*S131*T131*F!$B$53,IF(U131=54%,R131*S131*T131*F!$B$54,IF(U131=55%,R131*S131*T131*F!$B$55,IF(U131=56%,R131*S131*T131*F!$B$56,IF(U131=57%,R131*S131*T131*F!$B$57,IF(U131=58%,R131*S131*T131*F!$B$58,IF(U131=59%,R131*S131*T131*F!$B$59,IF(U131=60%,R131*S131*T131*F!$B$60,IF(U131=61%,R131*S131*T131*F!$B$61,IF(U131=62%,R131*S131*T131*F!$B$62,IF(U131=63%,R131*S131*T131*F!$B$63,IF(U131=64%,R131*S131*T131*F!$B$64,IF(U131=65%,R131*S131*T131*F!$B$65,IF(U131=66%,R131*S131*T131*F!$B$66,IF(U131=67%,R131*S131*T131*F!$B$67,IF(U131=68%,R131*S131*T131*F!$B$68,IF(U131=69%,R131*S131*T131*F!$B$69,IF(U131=70%,R131*S131*T131*F!$B$70,IF(U131=71%,R131*S131*T131*F!$B$71,IF(U131=72%,R131*S131*T131*F!$B$72,IF(U131=73%,R131*S131*T131*F!$B$73,IF(U131=74%,R131*S131*T131*F!$B$74,IF(U131=75%,R131*S131*T131*F!$B$75,IF(U131=76%,R131*S131*T131*F!$B$76,IF(U131=77%,R131*S131*T131*F!$B$77,IF(U131=78%,R131*S131*T131*F!$B$78,IF(U131=79%,R131*S131*T131*F!$B$79,IF(U131=80%,R131*S131*T131*F!$B$80,IF(U131=81%,R131*S131*T131*F!$B$81,IF(U131=82%,R131*S131*T131*F!$B$82,IF(U131=83%,R131*S131*T131*F!$B$83,IF(U131=84%,R131*S131*T131*F!$B$84,IF(U131=85%,R131*S131*T131*F!$B$85,IF(U131=86%,R131*S131*T131*F!$B$86,IF(U131=87%,R131*S131*T131*F!$B$87,IF(U131=88%,R131*S131*T131*F!$B$88,IF(U131=89%,R131*S131*T131*F!$B$89,IF(U131=90%,R131*S131*T131*F!$B$90,IF(U131=91%,R131*S131*T131*F!$B$91,IF(U131=92%,R131*S131*T131*F!$B$92,IF(U131=93%,R131*S131*T131*F!$B$93,IF(U131=94%,R131*S131*T131*F!$B$94,IF(U131=95%,R131*S131*T131*F!$B$95,IF(U131=96%,R131*S131*T131*F!$B$96,IF(U131=97%,R131*S131*T131*F!$B$97,IF(U131=98%,R131*S131*T131*F!$B$98,IF(U131=99%,R131*S131*T131*F!$B$99,IF(U131&gt;99%,R131*S131*T131*F!$B$100)))))))))))))))))))))))))))))))))))))))))))))))))))))))))*IF(ISNUMBER(E131),E131,1)*IF(ISNUMBER(D131),D131,1)</f>
        <v>1972.6</v>
      </c>
      <c r="AA131" s="62">
        <f t="shared" si="190"/>
        <v>31</v>
      </c>
      <c r="AB131" s="63">
        <f t="shared" si="191"/>
        <v>34.799999999999997</v>
      </c>
      <c r="AC131" s="23"/>
      <c r="AF131" s="127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V131" s="27"/>
      <c r="AW131" s="27"/>
      <c r="AX131" s="27"/>
      <c r="AY131" s="27"/>
      <c r="AZ131" s="27"/>
    </row>
    <row r="132" spans="1:52" x14ac:dyDescent="0.25">
      <c r="A132" s="325"/>
      <c r="B132" s="198" t="str">
        <f t="shared" si="195"/>
        <v>Средняя</v>
      </c>
      <c r="C132" s="196" t="str">
        <f t="shared" si="195"/>
        <v>Сгибания ног</v>
      </c>
      <c r="D132" s="167">
        <f t="shared" si="192"/>
        <v>0.4</v>
      </c>
      <c r="E132" s="199">
        <f t="shared" si="195"/>
        <v>5</v>
      </c>
      <c r="F132" s="304">
        <f>IF(I132&lt;&gt;0,(IFERROR(IF($Y132&gt;50,MROUND($Y132*I132,2.5),IF($Y132&lt;15,MROUND($Y132*I132,0.1),MROUND($Y132*I132,1))),)),"")</f>
        <v>12</v>
      </c>
      <c r="G132" s="173">
        <v>6</v>
      </c>
      <c r="H132" s="173">
        <v>1</v>
      </c>
      <c r="I132" s="174">
        <v>0.48</v>
      </c>
      <c r="J132" s="304">
        <f>IF(M132&lt;&gt;0,(IFERROR(IF($Y132&gt;50,MROUND($Y132*M132,2.5),IF($Y132&lt;15,MROUND($Y132*M132,0.1),MROUND($Y132*M132,1))),)),"")</f>
        <v>14</v>
      </c>
      <c r="K132" s="173">
        <v>5</v>
      </c>
      <c r="L132" s="173">
        <v>4</v>
      </c>
      <c r="M132" s="174">
        <v>0.56000000000000005</v>
      </c>
      <c r="N132" s="304" t="str">
        <f>IF(Q132&lt;&gt;0,(IFERROR(IF($Y132&gt;50,MROUND($Y132*Q132,2.5),IF($Y132&lt;15,MROUND($Y132*Q132,0.1),MROUND($Y132*Q132,1))),)),"")</f>
        <v/>
      </c>
      <c r="O132" s="173"/>
      <c r="P132" s="173"/>
      <c r="Q132" s="174">
        <v>0</v>
      </c>
      <c r="R132" s="304" t="str">
        <f>IF(U132&lt;&gt;0,(IFERROR(IF($Y132&gt;50,MROUND($Y132*U132,2.5),IF($Y132&lt;15,MROUND($Y132*U132,0.1),MROUND($Y132*U132,1))),)),"")</f>
        <v/>
      </c>
      <c r="S132" s="173"/>
      <c r="T132" s="173"/>
      <c r="U132" s="175">
        <v>0</v>
      </c>
      <c r="V132" s="98">
        <f t="shared" si="179"/>
        <v>1760</v>
      </c>
      <c r="W132" s="67">
        <f t="shared" si="193"/>
        <v>67.692307692307693</v>
      </c>
      <c r="X132" s="72">
        <f t="shared" ref="X132:X133" si="196">ROUND(IFERROR((W132/(Y132*IF(ISNUMBER(E132),E132,1))),0),2)</f>
        <v>0.53</v>
      </c>
      <c r="Y132" s="203">
        <f t="shared" si="169"/>
        <v>25.376878125000001</v>
      </c>
      <c r="Z132" s="18">
        <f>(IF(I132&lt;30%,0,IF(I132&lt;35%,F132*G132*H132*F!$B$33,IF(I132&lt;40%,F132*G132*H132*F!$B$38,IF(I132&lt;45%,F132*G132*H132*F!$B$43,IF(I132&lt;50%,F132*G132*H132*F!$B$48,IF(I132=50%,F132*G132*H132*F!$B$50,IF(I132=51%,F132*G132*H132*F!$B$51,IF(I132=52%,F132*G132*H132*F!$B$52,IF(I132=53%,F132*G132*H132*F!$B$53,IF(I132=54%,F132*G132*H132*F!$B$54,IF(I132=55%,F132*G132*H132*F!$B$55,IF(I132=56%,F132*G132*H132*F!$B$56,IF(I132=57%,F132*G132*H132*F!$B$57,IF(I132=58%,F132*G132*H132*F!$B$58,IF(I132=59%,F132*G132*H132*F!$B$59,IF(I132=60%,F132*G132*H132*F!$B$60,IF(I132=61%,F132*G132*H132*F!$B$61,IF(I132=62%,F132*G132*H132*F!$B$62,IF(I132=63%,F132*G132*H132*F!$B$63,IF(I132=64%,F132*G132*H132*F!$B$64,IF(I132=65%,F132*G132*H132*F!$B$65,IF(I132=66%,F132*G132*H132*F!$B$66,IF(I132=67%,F132*G132*H132*F!$B$67,IF(I132=68%,F132*G132*H132*F!$B$68,IF(I132=69%,F132*G132*H132*F!$B$69,IF(I132=70%,F132*G132*H132*F!$B$70,IF(I132=71%,F132*G132*H132*F!$B$71,IF(I132=72%,F132*G132*H132*F!$B$72,IF(I132=73%,F132*G132*H132*F!$B$73,IF(I132=74%,F132*G132*H132*F!$B$74,IF(I132=75%,F132*G132*H132*F!$B$75,IF(I132=76%,F132*G132*H132*F!$B$76,IF(I132=77%,F132*G132*H132*F!$B$77,IF(I132=78%,F132*G132*H132*F!$B$78,IF(I132=79%,F132*G132*H132*F!$B$79,IF(I132=80%,F132*G132*H132*F!$B$80,IF(I132=81%,F132*G132*H132*F!$B$81,IF(I132=82%,F132*G132*H132*F!$B$82,IF(I132=83%,F132*G132*H132*F!$B$83,IF(I132=84%,F132*G132*H132*F!$B$84,IF(I132=85%,F132*G132*H132*F!$B$85,IF(I132=86%,F132*G132*H132*F!$B$86,IF(I132=87%,F132*G132*H132*F!$B$87,IF(I132=88%,F132*G132*H132*F!$B$88,IF(I132=89%,F132*G132*H132*F!$B$89,IF(I132=90%,F132*G132*H132*F!$B$90,IF(I132=91%,F132*G132*H132*F!$B$91,IF(I132=92%,F132*G132*H132*F!$B$92,IF(I132=93%,F132*G132*H132*F!$B$93,IF(I132=94%,F132*G132*H132*F!$B$94,IF(I132=95%,F132*G132*H132*F!$B$95,IF(I132=96%,F132*G132*H132*F!$B$96,IF(I132=97%,F132*G132*H132*F!$B$97,IF(I132=98%,F132*G132*H132*F!$B$98,IF(I132=99%,F132*G132*H132*F!$B$99,IF(I132&gt;99%,F132*G132*H132*F!$B$100,))))))))))))))))))))))))))))))))))))))))))))))))))))))))+IF(M132&lt;30%,0,IF(M132&lt;35%,J132*K132*L132*F!$B$33,IF(M132&lt;40%,J132*K132*L132*F!$B$38,IF(M132&lt;45%,J132*K132*L132*F!$B$43,IF(M132&lt;50%,J132*K132*L132*F!$B$48,IF(M132=50%,J132*K132*L132*F!$B$50,IF(M132=51%,J132*K132*L132*F!$B$51,IF(M132=52%,J132*K132*L132*F!$B$52,IF(M132=53%,J132*K132*L132*F!$B$53,IF(M132=54%,J132*K132*L132*F!$B$54,IF(M132=55%,J132*K132*L132*F!$B$55,IF(M132=56%,J132*K132*L132*F!$B$56,IF(M132=57%,J132*K132*L132*F!$B$57,IF(M132=58%,J132*K132*L132*F!$B$58,IF(M132=59%,J132*K132*L132*F!$B$59,IF(M132=60%,J132*K132*L132*F!$B$60,IF(M132=61%,J132*K132*L132*F!$B$61,IF(M132=62%,J132*K132*L132*F!$B$62,IF(M132=63%,J132*K132*L132*F!$B$63,IF(M132=64%,J132*K132*L132*F!$B$64,IF(M132=65%,J132*K132*L132*F!$B$65,IF(M132=66%,J132*K132*L132*F!$B$66,IF(M132=67%,J132*K132*L132*F!$B$67,IF(M132=68%,J132*K132*L132*F!$B$68,IF(M132=69%,J132*K132*L132*F!$B$69,IF(M132=70%,J132*K132*L132*F!$B$70,IF(M132=71%,J132*K132*L132*F!$B$71,IF(M132=72%,J132*K132*L132*F!$B$72,IF(M132=73%,J132*K132*L132*F!$B$73,IF(M132=74%,J132*K132*L132*F!$B$74,IF(M132=75%,J132*K132*L132*F!$B$75,IF(M132=76%,J132*K132*L132*F!$B$76,IF(M132=77%,J132*K132*L132*F!$B$77,IF(M132=78%,J132*K132*L132*F!$B$78,IF(M132=79%,J132*K132*L132*F!$B$79,IF(M132=80%,J132*K132*L132*F!$B$80,IF(M132=81%,J132*K132*L132*F!$B$81,IF(M132=82%,J132*K132*L132*F!$B$82,IF(M132=83%,J132*K132*L132*F!$B$83,IF(M132=84%,J132*K132*L132*F!$B$84,IF(M132=85%,J132*K132*L132*F!$B$85,IF(M132=86%,J132*K132*L132*F!$B$86,IF(M132=87%,J132*K132*L132*F!$B$87,IF(M132=88%,J132*K132*L132*F!$B$88,IF(M132=89%,J132*K132*L132*F!$B$89,IF(M132=90%,J132*K132*L132*F!$B$90,IF(M132=91%,J132*K132*L132*F!$B$91,IF(M132=92%,J132*K132*L132*F!$B$92,IF(M132=93%,J132*K132*L132*F!$B$93,IF(M132=94%,J132*K132*L132*F!$B$94,IF(M132=95%,J132*K132*L132*F!$B$95,IF(M132=96%,J132*K132*L132*F!$B$96,IF(M132=97%,J132*K132*L132*F!$B$97,IF(M132=98%,J132*K132*L132*F!$B$98,IF(M132=99%,J132*K132*L132*F!$B$99,IF(M132&gt;99%,J132*K132*L132*F!$B$100,))))))))))))))))))))))))))))))))))))))))))))))))))))))))+IF(Q132&lt;30%,0,IF(Q132&lt;35%,N132*O132*P132*F!$B$33,IF(Q132&lt;40%,N132*O132*P132*F!$B$38,IF(Q132&lt;45%,N132*O132*P132*F!$B$43,IF(Q132&lt;50%,N132*O132*P132*F!$B$48,IF(Q132=50%,N132*O132*P132*F!$B$50,IF(Q132=51%,N132*O132*P132*F!$B$51,IF(Q132=52%,N132*O132*P132*F!$B$52,IF(Q132=53%,N132*O132*P132*F!$B$53,IF(Q132=54%,N132*O132*P132*F!$B$54,IF(Q132=55%,N132*O132*P132*F!$B$55,IF(Q132=56%,N132*O132*P132*F!$B$56,IF(Q132=57%,N132*O132*P132*F!$B$57,IF(Q132=58%,N132*O132*P132*F!$B$58,IF(Q132=59%,N132*O132*P132*F!$B$59,IF(Q132=60%,N132*O132*P132*F!$B$60,IF(Q132=61%,N132*O132*P132*F!$B$61,IF(Q132=62%,N132*O132*P132*F!$B$62,IF(Q132=63%,N132*O132*P132*F!$B$63,IF(Q132=64%,N132*O132*P132*F!$B$64,IF(Q132=65%,N132*O132*P132*F!$B$65,IF(Q132=66%,N132*O132*P132*F!$B$66,IF(Q132=67%,N132*O132*P132*F!$B$67,IF(Q132=68%,N132*O132*P132*F!$B$68,IF(Q132=69%,N132*O132*P132*F!$B$69,IF(Q132=70%,N132*O132*P132*F!$B$70,IF(Q132=71%,N132*O132*P132*F!$B$71,IF(Q132=72%,N132*O132*P132*F!$B$72,IF(Q132=73%,N132*O132*P132*F!$B$73,IF(Q132=74%,N132*O132*P132*F!$B$74,IF(Q132=75%,N132*O132*P132*F!$B$75,IF(Q132=76%,N132*O132*P132*F!$B$76,IF(Q132=77%,N132*O132*P132*F!$B$77,IF(Q132=78%,N132*O132*P132*F!$B$78,IF(Q132=79%,N132*O132*P132*F!$B$79,IF(Q132=80%,N132*O132*P132*F!$B$80,IF(Q132=81%,N132*O132*P132*F!$B$81,IF(Q132=82%,N132*O132*P132*F!$B$82,IF(Q132=83%,N132*O132*P132*F!$B$83,IF(Q132=84%,N132*O132*P132*F!$B$84,IF(Q132=85%,N132*O132*P132*F!$B$85,IF(Q132=86%,N132*O132*P132*F!$B$86,IF(Q132=87%,N132*O132*P132*F!$B$87,IF(Q132=88%,N132*O132*P132*F!$B$88,IF(Q132=89%,N132*O132*P132*F!$B$89,IF(Q132=90%,N132*O132*P132*F!$B$90,IF(Q132=91%,N132*O132*P132*F!$B$91,IF(Q132=92%,N132*O132*P132*F!$B$92,IF(Q132=93%,N132*O132*P132*F!$B$93,IF(Q132=94%,N132*O132*P132*F!$B$94,IF(Q132=95%,N132*O132*P132*F!$B$95,IF(Q132=96%,N132*O132*P132*F!$B$96,IF(Q132=97%,N132*O132*P132*F!$B$97,IF(Q132=98%,N132*O132*P132*F!$B$98,IF(Q132=99%,N132*O132*P132*F!$B$99,IF(Q132&gt;99%,N132*O132*P132*F!$B$100,))))))))))))))))))))))))))))))))))))))))))))))))))))))))+IF(U132&lt;30%,0,IF(U132&lt;35%,R132*S132*T132*F!$B$33,IF(U132&lt;40%,R132*S132*T132*F!$B$38,IF(U132&lt;45%,R132*S132*T132*F!$B$43,IF(U132&lt;50%,R132*S132*T132*F!$B$48,IF(U132=50%,R132*S132*T132*F!$B$50,IF(U132=51%,R132*S132*T132*F!$B$51,IF(U132=52%,R132*S132*T132*F!$B$52,IF(U132=53%,R132*S132*T132*F!$B$53,IF(U132=54%,R132*S132*T132*F!$B$54,IF(U132=55%,R132*S132*T132*F!$B$55,IF(U132=56%,R132*S132*T132*F!$B$56,IF(U132=57%,R132*S132*T132*F!$B$57,IF(U132=58%,R132*S132*T132*F!$B$58,IF(U132=59%,R132*S132*T132*F!$B$59,IF(U132=60%,R132*S132*T132*F!$B$60,IF(U132=61%,R132*S132*T132*F!$B$61,IF(U132=62%,R132*S132*T132*F!$B$62,IF(U132=63%,R132*S132*T132*F!$B$63,IF(U132=64%,R132*S132*T132*F!$B$64,IF(U132=65%,R132*S132*T132*F!$B$65,IF(U132=66%,R132*S132*T132*F!$B$66,IF(U132=67%,R132*S132*T132*F!$B$67,IF(U132=68%,R132*S132*T132*F!$B$68,IF(U132=69%,R132*S132*T132*F!$B$69,IF(U132=70%,R132*S132*T132*F!$B$70,IF(U132=71%,R132*S132*T132*F!$B$71,IF(U132=72%,R132*S132*T132*F!$B$72,IF(U132=73%,R132*S132*T132*F!$B$73,IF(U132=74%,R132*S132*T132*F!$B$74,IF(U132=75%,R132*S132*T132*F!$B$75,IF(U132=76%,R132*S132*T132*F!$B$76,IF(U132=77%,R132*S132*T132*F!$B$77,IF(U132=78%,R132*S132*T132*F!$B$78,IF(U132=79%,R132*S132*T132*F!$B$79,IF(U132=80%,R132*S132*T132*F!$B$80,IF(U132=81%,R132*S132*T132*F!$B$81,IF(U132=82%,R132*S132*T132*F!$B$82,IF(U132=83%,R132*S132*T132*F!$B$83,IF(U132=84%,R132*S132*T132*F!$B$84,IF(U132=85%,R132*S132*T132*F!$B$85,IF(U132=86%,R132*S132*T132*F!$B$86,IF(U132=87%,R132*S132*T132*F!$B$87,IF(U132=88%,R132*S132*T132*F!$B$88,IF(U132=89%,R132*S132*T132*F!$B$89,IF(U132=90%,R132*S132*T132*F!$B$90,IF(U132=91%,R132*S132*T132*F!$B$91,IF(U132=92%,R132*S132*T132*F!$B$92,IF(U132=93%,R132*S132*T132*F!$B$93,IF(U132=94%,R132*S132*T132*F!$B$94,IF(U132=95%,R132*S132*T132*F!$B$95,IF(U132=96%,R132*S132*T132*F!$B$96,IF(U132=97%,R132*S132*T132*F!$B$97,IF(U132=98%,R132*S132*T132*F!$B$98,IF(U132=99%,R132*S132*T132*F!$B$99,IF(U132&gt;99%,R132*S132*T132*F!$B$100)))))))))))))))))))))))))))))))))))))))))))))))))))))))))*IF(ISNUMBER(E132),E132,1)*IF(ISNUMBER(D132),D132,1)</f>
        <v>403.68000000000006</v>
      </c>
      <c r="AA132" s="69">
        <f t="shared" si="190"/>
        <v>26</v>
      </c>
      <c r="AB132" s="70">
        <f t="shared" si="191"/>
        <v>6.6000000000000005</v>
      </c>
      <c r="AC132" s="23"/>
      <c r="AF132" s="127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V132" s="27"/>
      <c r="AW132" s="27"/>
      <c r="AX132" s="27"/>
      <c r="AY132" s="27"/>
      <c r="AZ132" s="27"/>
    </row>
    <row r="133" spans="1:52" x14ac:dyDescent="0.25">
      <c r="A133" s="325"/>
      <c r="B133" s="198" t="str">
        <f t="shared" si="195"/>
        <v/>
      </c>
      <c r="C133" s="200" t="str">
        <f t="shared" si="195"/>
        <v/>
      </c>
      <c r="D133" s="167">
        <f t="shared" si="192"/>
        <v>0</v>
      </c>
      <c r="E133" s="199" t="str">
        <f t="shared" si="195"/>
        <v/>
      </c>
      <c r="F133" s="303"/>
      <c r="G133" s="170"/>
      <c r="H133" s="170"/>
      <c r="I133" s="171">
        <f t="shared" ref="I133" si="197">IFERROR(ROUND(F133/$Y133,2),)</f>
        <v>0</v>
      </c>
      <c r="J133" s="303"/>
      <c r="K133" s="170"/>
      <c r="L133" s="170"/>
      <c r="M133" s="171">
        <f t="shared" ref="M133" si="198">IFERROR(ROUND(J133/$Y133,2),)</f>
        <v>0</v>
      </c>
      <c r="N133" s="303"/>
      <c r="O133" s="170"/>
      <c r="P133" s="170"/>
      <c r="Q133" s="171">
        <f t="shared" ref="Q133" si="199">IFERROR(ROUND(N133/$Y133,2),)</f>
        <v>0</v>
      </c>
      <c r="R133" s="303"/>
      <c r="S133" s="170"/>
      <c r="T133" s="170"/>
      <c r="U133" s="171">
        <f t="shared" ref="U133" si="200">IFERROR(ROUND(R133/$Y133,2),)</f>
        <v>0</v>
      </c>
      <c r="V133" s="121">
        <f t="shared" si="179"/>
        <v>0</v>
      </c>
      <c r="W133" s="60">
        <f t="shared" si="193"/>
        <v>0</v>
      </c>
      <c r="X133" s="61">
        <f t="shared" si="196"/>
        <v>0</v>
      </c>
      <c r="Y133" s="203" t="str">
        <f t="shared" si="169"/>
        <v/>
      </c>
      <c r="Z133" s="17">
        <f>(IF(I133&lt;30%,0,IF(I133&lt;35%,F133*G133*H133*F!$B$33,IF(I133&lt;40%,F133*G133*H133*F!$B$38,IF(I133&lt;45%,F133*G133*H133*F!$B$43,IF(I133&lt;50%,F133*G133*H133*F!$B$48,IF(I133=50%,F133*G133*H133*F!$B$50,IF(I133=51%,F133*G133*H133*F!$B$51,IF(I133=52%,F133*G133*H133*F!$B$52,IF(I133=53%,F133*G133*H133*F!$B$53,IF(I133=54%,F133*G133*H133*F!$B$54,IF(I133=55%,F133*G133*H133*F!$B$55,IF(I133=56%,F133*G133*H133*F!$B$56,IF(I133=57%,F133*G133*H133*F!$B$57,IF(I133=58%,F133*G133*H133*F!$B$58,IF(I133=59%,F133*G133*H133*F!$B$59,IF(I133=60%,F133*G133*H133*F!$B$60,IF(I133=61%,F133*G133*H133*F!$B$61,IF(I133=62%,F133*G133*H133*F!$B$62,IF(I133=63%,F133*G133*H133*F!$B$63,IF(I133=64%,F133*G133*H133*F!$B$64,IF(I133=65%,F133*G133*H133*F!$B$65,IF(I133=66%,F133*G133*H133*F!$B$66,IF(I133=67%,F133*G133*H133*F!$B$67,IF(I133=68%,F133*G133*H133*F!$B$68,IF(I133=69%,F133*G133*H133*F!$B$69,IF(I133=70%,F133*G133*H133*F!$B$70,IF(I133=71%,F133*G133*H133*F!$B$71,IF(I133=72%,F133*G133*H133*F!$B$72,IF(I133=73%,F133*G133*H133*F!$B$73,IF(I133=74%,F133*G133*H133*F!$B$74,IF(I133=75%,F133*G133*H133*F!$B$75,IF(I133=76%,F133*G133*H133*F!$B$76,IF(I133=77%,F133*G133*H133*F!$B$77,IF(I133=78%,F133*G133*H133*F!$B$78,IF(I133=79%,F133*G133*H133*F!$B$79,IF(I133=80%,F133*G133*H133*F!$B$80,IF(I133=81%,F133*G133*H133*F!$B$81,IF(I133=82%,F133*G133*H133*F!$B$82,IF(I133=83%,F133*G133*H133*F!$B$83,IF(I133=84%,F133*G133*H133*F!$B$84,IF(I133=85%,F133*G133*H133*F!$B$85,IF(I133=86%,F133*G133*H133*F!$B$86,IF(I133=87%,F133*G133*H133*F!$B$87,IF(I133=88%,F133*G133*H133*F!$B$88,IF(I133=89%,F133*G133*H133*F!$B$89,IF(I133=90%,F133*G133*H133*F!$B$90,IF(I133=91%,F133*G133*H133*F!$B$91,IF(I133=92%,F133*G133*H133*F!$B$92,IF(I133=93%,F133*G133*H133*F!$B$93,IF(I133=94%,F133*G133*H133*F!$B$94,IF(I133=95%,F133*G133*H133*F!$B$95,IF(I133=96%,F133*G133*H133*F!$B$96,IF(I133=97%,F133*G133*H133*F!$B$97,IF(I133=98%,F133*G133*H133*F!$B$98,IF(I133=99%,F133*G133*H133*F!$B$99,IF(I133&gt;99%,F133*G133*H133*F!$B$100,))))))))))))))))))))))))))))))))))))))))))))))))))))))))+IF(M133&lt;30%,0,IF(M133&lt;35%,J133*K133*L133*F!$B$33,IF(M133&lt;40%,J133*K133*L133*F!$B$38,IF(M133&lt;45%,J133*K133*L133*F!$B$43,IF(M133&lt;50%,J133*K133*L133*F!$B$48,IF(M133=50%,J133*K133*L133*F!$B$50,IF(M133=51%,J133*K133*L133*F!$B$51,IF(M133=52%,J133*K133*L133*F!$B$52,IF(M133=53%,J133*K133*L133*F!$B$53,IF(M133=54%,J133*K133*L133*F!$B$54,IF(M133=55%,J133*K133*L133*F!$B$55,IF(M133=56%,J133*K133*L133*F!$B$56,IF(M133=57%,J133*K133*L133*F!$B$57,IF(M133=58%,J133*K133*L133*F!$B$58,IF(M133=59%,J133*K133*L133*F!$B$59,IF(M133=60%,J133*K133*L133*F!$B$60,IF(M133=61%,J133*K133*L133*F!$B$61,IF(M133=62%,J133*K133*L133*F!$B$62,IF(M133=63%,J133*K133*L133*F!$B$63,IF(M133=64%,J133*K133*L133*F!$B$64,IF(M133=65%,J133*K133*L133*F!$B$65,IF(M133=66%,J133*K133*L133*F!$B$66,IF(M133=67%,J133*K133*L133*F!$B$67,IF(M133=68%,J133*K133*L133*F!$B$68,IF(M133=69%,J133*K133*L133*F!$B$69,IF(M133=70%,J133*K133*L133*F!$B$70,IF(M133=71%,J133*K133*L133*F!$B$71,IF(M133=72%,J133*K133*L133*F!$B$72,IF(M133=73%,J133*K133*L133*F!$B$73,IF(M133=74%,J133*K133*L133*F!$B$74,IF(M133=75%,J133*K133*L133*F!$B$75,IF(M133=76%,J133*K133*L133*F!$B$76,IF(M133=77%,J133*K133*L133*F!$B$77,IF(M133=78%,J133*K133*L133*F!$B$78,IF(M133=79%,J133*K133*L133*F!$B$79,IF(M133=80%,J133*K133*L133*F!$B$80,IF(M133=81%,J133*K133*L133*F!$B$81,IF(M133=82%,J133*K133*L133*F!$B$82,IF(M133=83%,J133*K133*L133*F!$B$83,IF(M133=84%,J133*K133*L133*F!$B$84,IF(M133=85%,J133*K133*L133*F!$B$85,IF(M133=86%,J133*K133*L133*F!$B$86,IF(M133=87%,J133*K133*L133*F!$B$87,IF(M133=88%,J133*K133*L133*F!$B$88,IF(M133=89%,J133*K133*L133*F!$B$89,IF(M133=90%,J133*K133*L133*F!$B$90,IF(M133=91%,J133*K133*L133*F!$B$91,IF(M133=92%,J133*K133*L133*F!$B$92,IF(M133=93%,J133*K133*L133*F!$B$93,IF(M133=94%,J133*K133*L133*F!$B$94,IF(M133=95%,J133*K133*L133*F!$B$95,IF(M133=96%,J133*K133*L133*F!$B$96,IF(M133=97%,J133*K133*L133*F!$B$97,IF(M133=98%,J133*K133*L133*F!$B$98,IF(M133=99%,J133*K133*L133*F!$B$99,IF(M133&gt;99%,J133*K133*L133*F!$B$100,))))))))))))))))))))))))))))))))))))))))))))))))))))))))+IF(Q133&lt;30%,0,IF(Q133&lt;35%,N133*O133*P133*F!$B$33,IF(Q133&lt;40%,N133*O133*P133*F!$B$38,IF(Q133&lt;45%,N133*O133*P133*F!$B$43,IF(Q133&lt;50%,N133*O133*P133*F!$B$48,IF(Q133=50%,N133*O133*P133*F!$B$50,IF(Q133=51%,N133*O133*P133*F!$B$51,IF(Q133=52%,N133*O133*P133*F!$B$52,IF(Q133=53%,N133*O133*P133*F!$B$53,IF(Q133=54%,N133*O133*P133*F!$B$54,IF(Q133=55%,N133*O133*P133*F!$B$55,IF(Q133=56%,N133*O133*P133*F!$B$56,IF(Q133=57%,N133*O133*P133*F!$B$57,IF(Q133=58%,N133*O133*P133*F!$B$58,IF(Q133=59%,N133*O133*P133*F!$B$59,IF(Q133=60%,N133*O133*P133*F!$B$60,IF(Q133=61%,N133*O133*P133*F!$B$61,IF(Q133=62%,N133*O133*P133*F!$B$62,IF(Q133=63%,N133*O133*P133*F!$B$63,IF(Q133=64%,N133*O133*P133*F!$B$64,IF(Q133=65%,N133*O133*P133*F!$B$65,IF(Q133=66%,N133*O133*P133*F!$B$66,IF(Q133=67%,N133*O133*P133*F!$B$67,IF(Q133=68%,N133*O133*P133*F!$B$68,IF(Q133=69%,N133*O133*P133*F!$B$69,IF(Q133=70%,N133*O133*P133*F!$B$70,IF(Q133=71%,N133*O133*P133*F!$B$71,IF(Q133=72%,N133*O133*P133*F!$B$72,IF(Q133=73%,N133*O133*P133*F!$B$73,IF(Q133=74%,N133*O133*P133*F!$B$74,IF(Q133=75%,N133*O133*P133*F!$B$75,IF(Q133=76%,N133*O133*P133*F!$B$76,IF(Q133=77%,N133*O133*P133*F!$B$77,IF(Q133=78%,N133*O133*P133*F!$B$78,IF(Q133=79%,N133*O133*P133*F!$B$79,IF(Q133=80%,N133*O133*P133*F!$B$80,IF(Q133=81%,N133*O133*P133*F!$B$81,IF(Q133=82%,N133*O133*P133*F!$B$82,IF(Q133=83%,N133*O133*P133*F!$B$83,IF(Q133=84%,N133*O133*P133*F!$B$84,IF(Q133=85%,N133*O133*P133*F!$B$85,IF(Q133=86%,N133*O133*P133*F!$B$86,IF(Q133=87%,N133*O133*P133*F!$B$87,IF(Q133=88%,N133*O133*P133*F!$B$88,IF(Q133=89%,N133*O133*P133*F!$B$89,IF(Q133=90%,N133*O133*P133*F!$B$90,IF(Q133=91%,N133*O133*P133*F!$B$91,IF(Q133=92%,N133*O133*P133*F!$B$92,IF(Q133=93%,N133*O133*P133*F!$B$93,IF(Q133=94%,N133*O133*P133*F!$B$94,IF(Q133=95%,N133*O133*P133*F!$B$95,IF(Q133=96%,N133*O133*P133*F!$B$96,IF(Q133=97%,N133*O133*P133*F!$B$97,IF(Q133=98%,N133*O133*P133*F!$B$98,IF(Q133=99%,N133*O133*P133*F!$B$99,IF(Q133&gt;99%,N133*O133*P133*F!$B$100,))))))))))))))))))))))))))))))))))))))))))))))))))))))))+IF(U133&lt;30%,0,IF(U133&lt;35%,R133*S133*T133*F!$B$33,IF(U133&lt;40%,R133*S133*T133*F!$B$38,IF(U133&lt;45%,R133*S133*T133*F!$B$43,IF(U133&lt;50%,R133*S133*T133*F!$B$48,IF(U133=50%,R133*S133*T133*F!$B$50,IF(U133=51%,R133*S133*T133*F!$B$51,IF(U133=52%,R133*S133*T133*F!$B$52,IF(U133=53%,R133*S133*T133*F!$B$53,IF(U133=54%,R133*S133*T133*F!$B$54,IF(U133=55%,R133*S133*T133*F!$B$55,IF(U133=56%,R133*S133*T133*F!$B$56,IF(U133=57%,R133*S133*T133*F!$B$57,IF(U133=58%,R133*S133*T133*F!$B$58,IF(U133=59%,R133*S133*T133*F!$B$59,IF(U133=60%,R133*S133*T133*F!$B$60,IF(U133=61%,R133*S133*T133*F!$B$61,IF(U133=62%,R133*S133*T133*F!$B$62,IF(U133=63%,R133*S133*T133*F!$B$63,IF(U133=64%,R133*S133*T133*F!$B$64,IF(U133=65%,R133*S133*T133*F!$B$65,IF(U133=66%,R133*S133*T133*F!$B$66,IF(U133=67%,R133*S133*T133*F!$B$67,IF(U133=68%,R133*S133*T133*F!$B$68,IF(U133=69%,R133*S133*T133*F!$B$69,IF(U133=70%,R133*S133*T133*F!$B$70,IF(U133=71%,R133*S133*T133*F!$B$71,IF(U133=72%,R133*S133*T133*F!$B$72,IF(U133=73%,R133*S133*T133*F!$B$73,IF(U133=74%,R133*S133*T133*F!$B$74,IF(U133=75%,R133*S133*T133*F!$B$75,IF(U133=76%,R133*S133*T133*F!$B$76,IF(U133=77%,R133*S133*T133*F!$B$77,IF(U133=78%,R133*S133*T133*F!$B$78,IF(U133=79%,R133*S133*T133*F!$B$79,IF(U133=80%,R133*S133*T133*F!$B$80,IF(U133=81%,R133*S133*T133*F!$B$81,IF(U133=82%,R133*S133*T133*F!$B$82,IF(U133=83%,R133*S133*T133*F!$B$83,IF(U133=84%,R133*S133*T133*F!$B$84,IF(U133=85%,R133*S133*T133*F!$B$85,IF(U133=86%,R133*S133*T133*F!$B$86,IF(U133=87%,R133*S133*T133*F!$B$87,IF(U133=88%,R133*S133*T133*F!$B$88,IF(U133=89%,R133*S133*T133*F!$B$89,IF(U133=90%,R133*S133*T133*F!$B$90,IF(U133=91%,R133*S133*T133*F!$B$91,IF(U133=92%,R133*S133*T133*F!$B$92,IF(U133=93%,R133*S133*T133*F!$B$93,IF(U133=94%,R133*S133*T133*F!$B$94,IF(U133=95%,R133*S133*T133*F!$B$95,IF(U133=96%,R133*S133*T133*F!$B$96,IF(U133=97%,R133*S133*T133*F!$B$97,IF(U133=98%,R133*S133*T133*F!$B$98,IF(U133=99%,R133*S133*T133*F!$B$99,IF(U133&gt;99%,R133*S133*T133*F!$B$100)))))))))))))))))))))))))))))))))))))))))))))))))))))))))*IF(ISNUMBER(E133),E133,1)*IF(ISNUMBER(D133),D133,1)</f>
        <v>0</v>
      </c>
      <c r="AA133" s="62">
        <f t="shared" si="190"/>
        <v>0</v>
      </c>
      <c r="AB133" s="63">
        <f t="shared" si="191"/>
        <v>0</v>
      </c>
      <c r="AC133" s="23"/>
      <c r="AF133" s="127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V133" s="27"/>
      <c r="AW133" s="27"/>
      <c r="AX133" s="27"/>
      <c r="AY133" s="27"/>
      <c r="AZ133" s="27"/>
    </row>
    <row r="134" spans="1:52" ht="15.75" thickBot="1" x14ac:dyDescent="0.3">
      <c r="A134" s="326"/>
      <c r="B134" s="217" t="str">
        <f t="shared" si="195"/>
        <v/>
      </c>
      <c r="C134" s="218" t="str">
        <f t="shared" si="195"/>
        <v/>
      </c>
      <c r="D134" s="299">
        <f>ROUND(IFERROR((D128*(G128*H128+K128*L128+O128*P128+S128*T128)+D129*(G129*H129+K129*L129+O129*P129+S129*T129)+D130*(G130*H130+K130*L130+O130*P130+S130*T130)+D131*(G131*H131+K131*L131+O131*P131+S131*T131)+D132*(G132*H132+K132*L132+O132*P132+S132*T132)+D133*(G133*H133+K133*L133+O133*P133+S133*T133))/((G128*H128+K128*L128+O128*P128+S128*T128)+(G129*H129+K129*L129+O129*P129+S129*T129)+(G130*H130+K130*L130+O130*P130+S130*T130)+(G131*H131+K131*L131+O131*P131+S131*T131)+(G132*H132+K132*L132+O132*P132+S132*T132)+(G133*H133+K133*L133+O133*P133+S133*T133)),0),2)</f>
        <v>1.05</v>
      </c>
      <c r="E134" s="223" t="str">
        <f t="shared" si="195"/>
        <v/>
      </c>
      <c r="F134" s="306"/>
      <c r="G134" s="227"/>
      <c r="H134" s="227"/>
      <c r="I134" s="221"/>
      <c r="J134" s="306"/>
      <c r="K134" s="227"/>
      <c r="L134" s="227"/>
      <c r="M134" s="221"/>
      <c r="N134" s="306"/>
      <c r="O134" s="227"/>
      <c r="P134" s="227"/>
      <c r="Q134" s="221"/>
      <c r="R134" s="306"/>
      <c r="S134" s="227"/>
      <c r="T134" s="227"/>
      <c r="U134" s="221"/>
      <c r="V134" s="79">
        <f>SUM(V128:V133)</f>
        <v>14097.5</v>
      </c>
      <c r="W134" s="21">
        <f>IFERROR(V134/AA134,0)</f>
        <v>93.983333333333334</v>
      </c>
      <c r="X134" s="80">
        <f>ROUND(IFERROR(((I128*G128*H128+M128*K128*L128+Q128*O128*P128+U128*S128*T128)+(I129*G129*H129+M129*K129*L129+Q129*O129*P129+U129*S129*T129)+(I130*G130*H130+M130*K130*L130+Q130*O130*P130+U130*S130*T130)+(I131*G131*H131+M131*K131*L131+Q131*O131*P131+U131*S131*T131)+(I132*G132*H132+M132*K132*L132+Q132*O132*P132+U132*S132*T132)+(I133*G133*H133+M133*K133*L133+Q133*O133*P133+U133*S133*T133))/((G128*H128+K128*L128+O128*P128+S128*T128)+(G129*H129+K129*L129+O129*P129+S129*T129)+(G130*H130+K130*L130+O130*P130+S130*T130)+(G131*H131+K131*L131+O131*P131+S131*T131)+(G132*H132+K132*L132+O132*P132+S132*T132)+(G133*H133+K133*L133+O133*P133+S133*T133)),0),3)</f>
        <v>0.51800000000000002</v>
      </c>
      <c r="Y134" s="81"/>
      <c r="Z134" s="21">
        <f>SUM(Z128:Z133)</f>
        <v>10290.780000000001</v>
      </c>
      <c r="AA134" s="82">
        <f>SUM(AA128:AA133)</f>
        <v>150</v>
      </c>
      <c r="AB134" s="83">
        <f>IF(SUM(AB128:AB133)=0,TIME(,0,),TIME(,SUM(AB128:AB133)+30,))</f>
        <v>0.12916666666666668</v>
      </c>
      <c r="AC134" s="23"/>
      <c r="AF134" s="127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V134" s="27"/>
      <c r="AW134" s="27"/>
      <c r="AX134" s="27"/>
      <c r="AY134" s="27"/>
      <c r="AZ134" s="27"/>
    </row>
    <row r="135" spans="1:52" ht="14.25" customHeight="1" x14ac:dyDescent="0.35">
      <c r="A135" s="319">
        <f>A136</f>
        <v>42230</v>
      </c>
      <c r="B135" s="178" t="s">
        <v>86</v>
      </c>
      <c r="C135" s="179" t="str">
        <f t="shared" si="195"/>
        <v>Жим лежа</v>
      </c>
      <c r="D135" s="160">
        <f>D98</f>
        <v>1</v>
      </c>
      <c r="E135" s="201" t="str">
        <f t="shared" si="195"/>
        <v/>
      </c>
      <c r="F135" s="307">
        <f>IF(I135&lt;&gt;0,(IFERROR(IF($Y135&gt;50,MROUND($Y135*I135,2.5),IF($Y135&lt;15,MROUND($Y135*I135,0.1),MROUND($Y135*I135,1))),)),"")</f>
        <v>105</v>
      </c>
      <c r="G135" s="181">
        <v>5</v>
      </c>
      <c r="H135" s="181">
        <v>1</v>
      </c>
      <c r="I135" s="182">
        <v>0.51</v>
      </c>
      <c r="J135" s="307">
        <f>IF(M135&lt;&gt;0,(IFERROR(IF($Y135&gt;50,MROUND($Y135*M135,2.5),IF($Y135&lt;15,MROUND($Y135*M135,0.1),MROUND($Y135*M135,1))),)),"")</f>
        <v>130</v>
      </c>
      <c r="K135" s="181">
        <v>4</v>
      </c>
      <c r="L135" s="181">
        <v>1</v>
      </c>
      <c r="M135" s="182">
        <v>0.62</v>
      </c>
      <c r="N135" s="307">
        <f>IF(Q135&lt;&gt;0,(IFERROR(IF($Y135&gt;50,MROUND($Y135*Q135,2.5),IF($Y135&lt;15,MROUND($Y135*Q135,0.1),MROUND($Y135*Q135,1))),)),"")</f>
        <v>155</v>
      </c>
      <c r="O135" s="181">
        <v>3</v>
      </c>
      <c r="P135" s="181">
        <v>4</v>
      </c>
      <c r="Q135" s="182">
        <v>0.75</v>
      </c>
      <c r="R135" s="307">
        <f>IF(U135&lt;&gt;0,(IFERROR(IF($Y135&gt;50,MROUND($Y135*U135,2.5),IF($Y135&lt;15,MROUND($Y135*U135,0.1),MROUND($Y135*U135,1))),)),"")</f>
        <v>160</v>
      </c>
      <c r="S135" s="181">
        <v>2</v>
      </c>
      <c r="T135" s="181">
        <v>4</v>
      </c>
      <c r="U135" s="182">
        <v>0.77</v>
      </c>
      <c r="V135" s="90">
        <f t="shared" si="179"/>
        <v>4185</v>
      </c>
      <c r="W135" s="91">
        <f>IFERROR((IF(ISNUMBER(F135),F135,1)*G135*H135+IF(ISNUMBER(J135),J135,1)*K135*L135+IF(ISNUMBER(N135),N135,1)*O135*P135+IF(ISNUMBER(R135),R135,1)*S135*T135)*IF(ISNUMBER(E135),E135,1)/(G135*H135+K135*L135+O135*P135+S135*T135),0)</f>
        <v>144.31034482758622</v>
      </c>
      <c r="X135" s="92">
        <f>ROUND(IFERROR((W135/(Y135*IF(ISNUMBER(E135),E135,1))),0),2)</f>
        <v>0.69</v>
      </c>
      <c r="Y135" s="202">
        <f t="shared" si="169"/>
        <v>208.090400625</v>
      </c>
      <c r="Z135" s="19">
        <f>(IF(I135&lt;30%,0,IF(I135&lt;35%,F135*G135*H135*F!$B$33,IF(I135&lt;40%,F135*G135*H135*F!$B$38,IF(I135&lt;45%,F135*G135*H135*F!$B$43,IF(I135&lt;50%,F135*G135*H135*F!$B$48,IF(I135=50%,F135*G135*H135*F!$B$50,IF(I135=51%,F135*G135*H135*F!$B$51,IF(I135=52%,F135*G135*H135*F!$B$52,IF(I135=53%,F135*G135*H135*F!$B$53,IF(I135=54%,F135*G135*H135*F!$B$54,IF(I135=55%,F135*G135*H135*F!$B$55,IF(I135=56%,F135*G135*H135*F!$B$56,IF(I135=57%,F135*G135*H135*F!$B$57,IF(I135=58%,F135*G135*H135*F!$B$58,IF(I135=59%,F135*G135*H135*F!$B$59,IF(I135=60%,F135*G135*H135*F!$B$60,IF(I135=61%,F135*G135*H135*F!$B$61,IF(I135=62%,F135*G135*H135*F!$B$62,IF(I135=63%,F135*G135*H135*F!$B$63,IF(I135=64%,F135*G135*H135*F!$B$64,IF(I135=65%,F135*G135*H135*F!$B$65,IF(I135=66%,F135*G135*H135*F!$B$66,IF(I135=67%,F135*G135*H135*F!$B$67,IF(I135=68%,F135*G135*H135*F!$B$68,IF(I135=69%,F135*G135*H135*F!$B$69,IF(I135=70%,F135*G135*H135*F!$B$70,IF(I135=71%,F135*G135*H135*F!$B$71,IF(I135=72%,F135*G135*H135*F!$B$72,IF(I135=73%,F135*G135*H135*F!$B$73,IF(I135=74%,F135*G135*H135*F!$B$74,IF(I135=75%,F135*G135*H135*F!$B$75,IF(I135=76%,F135*G135*H135*F!$B$76,IF(I135=77%,F135*G135*H135*F!$B$77,IF(I135=78%,F135*G135*H135*F!$B$78,IF(I135=79%,F135*G135*H135*F!$B$79,IF(I135=80%,F135*G135*H135*F!$B$80,IF(I135=81%,F135*G135*H135*F!$B$81,IF(I135=82%,F135*G135*H135*F!$B$82,IF(I135=83%,F135*G135*H135*F!$B$83,IF(I135=84%,F135*G135*H135*F!$B$84,IF(I135=85%,F135*G135*H135*F!$B$85,IF(I135=86%,F135*G135*H135*F!$B$86,IF(I135=87%,F135*G135*H135*F!$B$87,IF(I135=88%,F135*G135*H135*F!$B$88,IF(I135=89%,F135*G135*H135*F!$B$89,IF(I135=90%,F135*G135*H135*F!$B$90,IF(I135=91%,F135*G135*H135*F!$B$91,IF(I135=92%,F135*G135*H135*F!$B$92,IF(I135=93%,F135*G135*H135*F!$B$93,IF(I135=94%,F135*G135*H135*F!$B$94,IF(I135=95%,F135*G135*H135*F!$B$95,IF(I135=96%,F135*G135*H135*F!$B$96,IF(I135=97%,F135*G135*H135*F!$B$97,IF(I135=98%,F135*G135*H135*F!$B$98,IF(I135=99%,F135*G135*H135*F!$B$99,IF(I135&gt;99%,F135*G135*H135*F!$B$100,))))))))))))))))))))))))))))))))))))))))))))))))))))))))+IF(M135&lt;30%,0,IF(M135&lt;35%,J135*K135*L135*F!$B$33,IF(M135&lt;40%,J135*K135*L135*F!$B$38,IF(M135&lt;45%,J135*K135*L135*F!$B$43,IF(M135&lt;50%,J135*K135*L135*F!$B$48,IF(M135=50%,J135*K135*L135*F!$B$50,IF(M135=51%,J135*K135*L135*F!$B$51,IF(M135=52%,J135*K135*L135*F!$B$52,IF(M135=53%,J135*K135*L135*F!$B$53,IF(M135=54%,J135*K135*L135*F!$B$54,IF(M135=55%,J135*K135*L135*F!$B$55,IF(M135=56%,J135*K135*L135*F!$B$56,IF(M135=57%,J135*K135*L135*F!$B$57,IF(M135=58%,J135*K135*L135*F!$B$58,IF(M135=59%,J135*K135*L135*F!$B$59,IF(M135=60%,J135*K135*L135*F!$B$60,IF(M135=61%,J135*K135*L135*F!$B$61,IF(M135=62%,J135*K135*L135*F!$B$62,IF(M135=63%,J135*K135*L135*F!$B$63,IF(M135=64%,J135*K135*L135*F!$B$64,IF(M135=65%,J135*K135*L135*F!$B$65,IF(M135=66%,J135*K135*L135*F!$B$66,IF(M135=67%,J135*K135*L135*F!$B$67,IF(M135=68%,J135*K135*L135*F!$B$68,IF(M135=69%,J135*K135*L135*F!$B$69,IF(M135=70%,J135*K135*L135*F!$B$70,IF(M135=71%,J135*K135*L135*F!$B$71,IF(M135=72%,J135*K135*L135*F!$B$72,IF(M135=73%,J135*K135*L135*F!$B$73,IF(M135=74%,J135*K135*L135*F!$B$74,IF(M135=75%,J135*K135*L135*F!$B$75,IF(M135=76%,J135*K135*L135*F!$B$76,IF(M135=77%,J135*K135*L135*F!$B$77,IF(M135=78%,J135*K135*L135*F!$B$78,IF(M135=79%,J135*K135*L135*F!$B$79,IF(M135=80%,J135*K135*L135*F!$B$80,IF(M135=81%,J135*K135*L135*F!$B$81,IF(M135=82%,J135*K135*L135*F!$B$82,IF(M135=83%,J135*K135*L135*F!$B$83,IF(M135=84%,J135*K135*L135*F!$B$84,IF(M135=85%,J135*K135*L135*F!$B$85,IF(M135=86%,J135*K135*L135*F!$B$86,IF(M135=87%,J135*K135*L135*F!$B$87,IF(M135=88%,J135*K135*L135*F!$B$88,IF(M135=89%,J135*K135*L135*F!$B$89,IF(M135=90%,J135*K135*L135*F!$B$90,IF(M135=91%,J135*K135*L135*F!$B$91,IF(M135=92%,J135*K135*L135*F!$B$92,IF(M135=93%,J135*K135*L135*F!$B$93,IF(M135=94%,J135*K135*L135*F!$B$94,IF(M135=95%,J135*K135*L135*F!$B$95,IF(M135=96%,J135*K135*L135*F!$B$96,IF(M135=97%,J135*K135*L135*F!$B$97,IF(M135=98%,J135*K135*L135*F!$B$98,IF(M135=99%,J135*K135*L135*F!$B$99,IF(M135&gt;99%,J135*K135*L135*F!$B$100,))))))))))))))))))))))))))))))))))))))))))))))))))))))))+IF(Q135&lt;30%,0,IF(Q135&lt;35%,N135*O135*P135*F!$B$33,IF(Q135&lt;40%,N135*O135*P135*F!$B$38,IF(Q135&lt;45%,N135*O135*P135*F!$B$43,IF(Q135&lt;50%,N135*O135*P135*F!$B$48,IF(Q135=50%,N135*O135*P135*F!$B$50,IF(Q135=51%,N135*O135*P135*F!$B$51,IF(Q135=52%,N135*O135*P135*F!$B$52,IF(Q135=53%,N135*O135*P135*F!$B$53,IF(Q135=54%,N135*O135*P135*F!$B$54,IF(Q135=55%,N135*O135*P135*F!$B$55,IF(Q135=56%,N135*O135*P135*F!$B$56,IF(Q135=57%,N135*O135*P135*F!$B$57,IF(Q135=58%,N135*O135*P135*F!$B$58,IF(Q135=59%,N135*O135*P135*F!$B$59,IF(Q135=60%,N135*O135*P135*F!$B$60,IF(Q135=61%,N135*O135*P135*F!$B$61,IF(Q135=62%,N135*O135*P135*F!$B$62,IF(Q135=63%,N135*O135*P135*F!$B$63,IF(Q135=64%,N135*O135*P135*F!$B$64,IF(Q135=65%,N135*O135*P135*F!$B$65,IF(Q135=66%,N135*O135*P135*F!$B$66,IF(Q135=67%,N135*O135*P135*F!$B$67,IF(Q135=68%,N135*O135*P135*F!$B$68,IF(Q135=69%,N135*O135*P135*F!$B$69,IF(Q135=70%,N135*O135*P135*F!$B$70,IF(Q135=71%,N135*O135*P135*F!$B$71,IF(Q135=72%,N135*O135*P135*F!$B$72,IF(Q135=73%,N135*O135*P135*F!$B$73,IF(Q135=74%,N135*O135*P135*F!$B$74,IF(Q135=75%,N135*O135*P135*F!$B$75,IF(Q135=76%,N135*O135*P135*F!$B$76,IF(Q135=77%,N135*O135*P135*F!$B$77,IF(Q135=78%,N135*O135*P135*F!$B$78,IF(Q135=79%,N135*O135*P135*F!$B$79,IF(Q135=80%,N135*O135*P135*F!$B$80,IF(Q135=81%,N135*O135*P135*F!$B$81,IF(Q135=82%,N135*O135*P135*F!$B$82,IF(Q135=83%,N135*O135*P135*F!$B$83,IF(Q135=84%,N135*O135*P135*F!$B$84,IF(Q135=85%,N135*O135*P135*F!$B$85,IF(Q135=86%,N135*O135*P135*F!$B$86,IF(Q135=87%,N135*O135*P135*F!$B$87,IF(Q135=88%,N135*O135*P135*F!$B$88,IF(Q135=89%,N135*O135*P135*F!$B$89,IF(Q135=90%,N135*O135*P135*F!$B$90,IF(Q135=91%,N135*O135*P135*F!$B$91,IF(Q135=92%,N135*O135*P135*F!$B$92,IF(Q135=93%,N135*O135*P135*F!$B$93,IF(Q135=94%,N135*O135*P135*F!$B$94,IF(Q135=95%,N135*O135*P135*F!$B$95,IF(Q135=96%,N135*O135*P135*F!$B$96,IF(Q135=97%,N135*O135*P135*F!$B$97,IF(Q135=98%,N135*O135*P135*F!$B$98,IF(Q135=99%,N135*O135*P135*F!$B$99,IF(Q135&gt;99%,N135*O135*P135*F!$B$100,))))))))))))))))))))))))))))))))))))))))))))))))))))))))+IF(U135&lt;30%,0,IF(U135&lt;35%,R135*S135*T135*F!$B$33,IF(U135&lt;40%,R135*S135*T135*F!$B$38,IF(U135&lt;45%,R135*S135*T135*F!$B$43,IF(U135&lt;50%,R135*S135*T135*F!$B$48,IF(U135=50%,R135*S135*T135*F!$B$50,IF(U135=51%,R135*S135*T135*F!$B$51,IF(U135=52%,R135*S135*T135*F!$B$52,IF(U135=53%,R135*S135*T135*F!$B$53,IF(U135=54%,R135*S135*T135*F!$B$54,IF(U135=55%,R135*S135*T135*F!$B$55,IF(U135=56%,R135*S135*T135*F!$B$56,IF(U135=57%,R135*S135*T135*F!$B$57,IF(U135=58%,R135*S135*T135*F!$B$58,IF(U135=59%,R135*S135*T135*F!$B$59,IF(U135=60%,R135*S135*T135*F!$B$60,IF(U135=61%,R135*S135*T135*F!$B$61,IF(U135=62%,R135*S135*T135*F!$B$62,IF(U135=63%,R135*S135*T135*F!$B$63,IF(U135=64%,R135*S135*T135*F!$B$64,IF(U135=65%,R135*S135*T135*F!$B$65,IF(U135=66%,R135*S135*T135*F!$B$66,IF(U135=67%,R135*S135*T135*F!$B$67,IF(U135=68%,R135*S135*T135*F!$B$68,IF(U135=69%,R135*S135*T135*F!$B$69,IF(U135=70%,R135*S135*T135*F!$B$70,IF(U135=71%,R135*S135*T135*F!$B$71,IF(U135=72%,R135*S135*T135*F!$B$72,IF(U135=73%,R135*S135*T135*F!$B$73,IF(U135=74%,R135*S135*T135*F!$B$74,IF(U135=75%,R135*S135*T135*F!$B$75,IF(U135=76%,R135*S135*T135*F!$B$76,IF(U135=77%,R135*S135*T135*F!$B$77,IF(U135=78%,R135*S135*T135*F!$B$78,IF(U135=79%,R135*S135*T135*F!$B$79,IF(U135=80%,R135*S135*T135*F!$B$80,IF(U135=81%,R135*S135*T135*F!$B$81,IF(U135=82%,R135*S135*T135*F!$B$82,IF(U135=83%,R135*S135*T135*F!$B$83,IF(U135=84%,R135*S135*T135*F!$B$84,IF(U135=85%,R135*S135*T135*F!$B$85,IF(U135=86%,R135*S135*T135*F!$B$86,IF(U135=87%,R135*S135*T135*F!$B$87,IF(U135=88%,R135*S135*T135*F!$B$88,IF(U135=89%,R135*S135*T135*F!$B$89,IF(U135=90%,R135*S135*T135*F!$B$90,IF(U135=91%,R135*S135*T135*F!$B$91,IF(U135=92%,R135*S135*T135*F!$B$92,IF(U135=93%,R135*S135*T135*F!$B$93,IF(U135=94%,R135*S135*T135*F!$B$94,IF(U135=95%,R135*S135*T135*F!$B$95,IF(U135=96%,R135*S135*T135*F!$B$96,IF(U135=97%,R135*S135*T135*F!$B$97,IF(U135=98%,R135*S135*T135*F!$B$98,IF(U135=99%,R135*S135*T135*F!$B$99,IF(U135&gt;99%,R135*S135*T135*F!$B$100)))))))))))))))))))))))))))))))))))))))))))))))))))))))))*IF(ISNUMBER(E135),E135,1)*IF(ISNUMBER(D135),D135,1)</f>
        <v>4594.55</v>
      </c>
      <c r="AA135" s="93">
        <f t="shared" ref="AA135:AA140" si="201">G135*H135+K135*L135+O135*P135+S135*T135</f>
        <v>29</v>
      </c>
      <c r="AB135" s="94">
        <f t="shared" ref="AB135:AB140" si="202">(H135*(IF(I135&lt;45%,0.5,IF(I135&lt;55%,0.8,IF(I135&lt;65%,0.9,IF(I135&lt;75%,1,IF(I135&lt;85%,1.1,1.2))))))+L135*(IF(M135&lt;45%,0.5,IF(M135&lt;55%,0.8,IF(M135&lt;65%,0.9,IF(M135&lt;75%,1,IF(M135&lt;85%,1.1,1.2))))))+P135*(IF(Q135&lt;45%,0.5,IF(Q135&lt;55%,0.8,IF(Q135&lt;65%,0.9,IF(Q135&lt;75%,1,IF(Q135&lt;85%,1.1,1.2))))))+T135*(IF(U135&lt;45%,0.5,IF(U135&lt;55%,0.8,IF(U135&lt;65%,0.9,IF(U135&lt;75%,1,IF(U135&lt;85%,1.1,1.2)))))))*IF(D135&gt;=0.8,6,IF(D135&lt;=0.4,1.5,3))</f>
        <v>63</v>
      </c>
      <c r="AC135" s="23"/>
      <c r="AF135" s="127"/>
      <c r="AG135" s="23"/>
      <c r="AH135" s="23"/>
      <c r="AI135" s="23"/>
      <c r="AJ135" s="23"/>
      <c r="AK135" s="23"/>
      <c r="AL135" s="23"/>
      <c r="AM135" s="23"/>
      <c r="AN135" s="23"/>
      <c r="AO135" s="155"/>
      <c r="AP135" s="139"/>
      <c r="AQ135" s="139"/>
      <c r="AR135" s="139"/>
      <c r="AS135" s="139"/>
      <c r="AT135" s="139"/>
      <c r="AV135" s="27"/>
      <c r="AW135" s="27"/>
      <c r="AX135" s="27"/>
      <c r="AY135" s="27"/>
      <c r="AZ135" s="27"/>
    </row>
    <row r="136" spans="1:52" ht="15" customHeight="1" x14ac:dyDescent="0.35">
      <c r="A136" s="325">
        <f>A129+1</f>
        <v>42230</v>
      </c>
      <c r="B136" s="183" t="s">
        <v>86</v>
      </c>
      <c r="C136" s="184" t="str">
        <f t="shared" si="195"/>
        <v>Жим с бруса 5 см</v>
      </c>
      <c r="D136" s="167">
        <f t="shared" ref="D136:D140" si="203">D99</f>
        <v>1</v>
      </c>
      <c r="E136" s="191" t="str">
        <f t="shared" si="195"/>
        <v/>
      </c>
      <c r="F136" s="308">
        <f>IF(I136&lt;&gt;0,(IFERROR(IF($Y136&gt;50,MROUND($Y136*I136,2.5),IF($Y136&lt;15,MROUND($Y136*I136,0.1),MROUND($Y136*I136,1))),)),"")</f>
        <v>172.5</v>
      </c>
      <c r="G136" s="186">
        <v>2</v>
      </c>
      <c r="H136" s="186">
        <v>3</v>
      </c>
      <c r="I136" s="174">
        <v>0.8</v>
      </c>
      <c r="J136" s="308" t="str">
        <f>IF(M136&lt;&gt;0,(IFERROR(IF($Y136&gt;50,MROUND($Y136*M136,2.5),IF($Y136&lt;15,MROUND($Y136*M136,0.1),MROUND($Y136*M136,1))),)),"")</f>
        <v/>
      </c>
      <c r="K136" s="186"/>
      <c r="L136" s="186"/>
      <c r="M136" s="174">
        <v>0</v>
      </c>
      <c r="N136" s="308" t="str">
        <f>IF(Q136&lt;&gt;0,(IFERROR(IF($Y136&gt;50,MROUND($Y136*Q136,2.5),IF($Y136&lt;15,MROUND($Y136*Q136,0.1),MROUND($Y136*Q136,1))),)),"")</f>
        <v/>
      </c>
      <c r="O136" s="186"/>
      <c r="P136" s="186"/>
      <c r="Q136" s="174">
        <v>0</v>
      </c>
      <c r="R136" s="308" t="str">
        <f>IF(U136&lt;&gt;0,(IFERROR(IF($Y136&gt;50,MROUND($Y136*U136,2.5),IF($Y136&lt;15,MROUND($Y136*U136,0.1),MROUND($Y136*U136,1))),)),"")</f>
        <v/>
      </c>
      <c r="S136" s="186"/>
      <c r="T136" s="186"/>
      <c r="U136" s="174">
        <v>0</v>
      </c>
      <c r="V136" s="98">
        <f t="shared" si="179"/>
        <v>1035</v>
      </c>
      <c r="W136" s="99">
        <f t="shared" ref="W136:W140" si="204">IFERROR((IF(ISNUMBER(F136),F136,1)*G136*H136+IF(ISNUMBER(J136),J136,1)*K136*L136+IF(ISNUMBER(N136),N136,1)*O136*P136+IF(ISNUMBER(R136),R136,1)*S136*T136)*IF(ISNUMBER(E136),E136,1)/(G136*H136+K136*L136+O136*P136+S136*T136),0)</f>
        <v>172.5</v>
      </c>
      <c r="X136" s="68">
        <f t="shared" ref="X136:X137" si="205">ROUND(IFERROR((W136/(Y136*IF(ISNUMBER(E136),E136,1))),0),2)</f>
        <v>0.8</v>
      </c>
      <c r="Y136" s="203">
        <f t="shared" si="169"/>
        <v>214.33311264374998</v>
      </c>
      <c r="Z136" s="18">
        <f>(IF(I136&lt;30%,0,IF(I136&lt;35%,F136*G136*H136*F!$B$33,IF(I136&lt;40%,F136*G136*H136*F!$B$38,IF(I136&lt;45%,F136*G136*H136*F!$B$43,IF(I136&lt;50%,F136*G136*H136*F!$B$48,IF(I136=50%,F136*G136*H136*F!$B$50,IF(I136=51%,F136*G136*H136*F!$B$51,IF(I136=52%,F136*G136*H136*F!$B$52,IF(I136=53%,F136*G136*H136*F!$B$53,IF(I136=54%,F136*G136*H136*F!$B$54,IF(I136=55%,F136*G136*H136*F!$B$55,IF(I136=56%,F136*G136*H136*F!$B$56,IF(I136=57%,F136*G136*H136*F!$B$57,IF(I136=58%,F136*G136*H136*F!$B$58,IF(I136=59%,F136*G136*H136*F!$B$59,IF(I136=60%,F136*G136*H136*F!$B$60,IF(I136=61%,F136*G136*H136*F!$B$61,IF(I136=62%,F136*G136*H136*F!$B$62,IF(I136=63%,F136*G136*H136*F!$B$63,IF(I136=64%,F136*G136*H136*F!$B$64,IF(I136=65%,F136*G136*H136*F!$B$65,IF(I136=66%,F136*G136*H136*F!$B$66,IF(I136=67%,F136*G136*H136*F!$B$67,IF(I136=68%,F136*G136*H136*F!$B$68,IF(I136=69%,F136*G136*H136*F!$B$69,IF(I136=70%,F136*G136*H136*F!$B$70,IF(I136=71%,F136*G136*H136*F!$B$71,IF(I136=72%,F136*G136*H136*F!$B$72,IF(I136=73%,F136*G136*H136*F!$B$73,IF(I136=74%,F136*G136*H136*F!$B$74,IF(I136=75%,F136*G136*H136*F!$B$75,IF(I136=76%,F136*G136*H136*F!$B$76,IF(I136=77%,F136*G136*H136*F!$B$77,IF(I136=78%,F136*G136*H136*F!$B$78,IF(I136=79%,F136*G136*H136*F!$B$79,IF(I136=80%,F136*G136*H136*F!$B$80,IF(I136=81%,F136*G136*H136*F!$B$81,IF(I136=82%,F136*G136*H136*F!$B$82,IF(I136=83%,F136*G136*H136*F!$B$83,IF(I136=84%,F136*G136*H136*F!$B$84,IF(I136=85%,F136*G136*H136*F!$B$85,IF(I136=86%,F136*G136*H136*F!$B$86,IF(I136=87%,F136*G136*H136*F!$B$87,IF(I136=88%,F136*G136*H136*F!$B$88,IF(I136=89%,F136*G136*H136*F!$B$89,IF(I136=90%,F136*G136*H136*F!$B$90,IF(I136=91%,F136*G136*H136*F!$B$91,IF(I136=92%,F136*G136*H136*F!$B$92,IF(I136=93%,F136*G136*H136*F!$B$93,IF(I136=94%,F136*G136*H136*F!$B$94,IF(I136=95%,F136*G136*H136*F!$B$95,IF(I136=96%,F136*G136*H136*F!$B$96,IF(I136=97%,F136*G136*H136*F!$B$97,IF(I136=98%,F136*G136*H136*F!$B$98,IF(I136=99%,F136*G136*H136*F!$B$99,IF(I136&gt;99%,F136*G136*H136*F!$B$100,))))))))))))))))))))))))))))))))))))))))))))))))))))))))+IF(M136&lt;30%,0,IF(M136&lt;35%,J136*K136*L136*F!$B$33,IF(M136&lt;40%,J136*K136*L136*F!$B$38,IF(M136&lt;45%,J136*K136*L136*F!$B$43,IF(M136&lt;50%,J136*K136*L136*F!$B$48,IF(M136=50%,J136*K136*L136*F!$B$50,IF(M136=51%,J136*K136*L136*F!$B$51,IF(M136=52%,J136*K136*L136*F!$B$52,IF(M136=53%,J136*K136*L136*F!$B$53,IF(M136=54%,J136*K136*L136*F!$B$54,IF(M136=55%,J136*K136*L136*F!$B$55,IF(M136=56%,J136*K136*L136*F!$B$56,IF(M136=57%,J136*K136*L136*F!$B$57,IF(M136=58%,J136*K136*L136*F!$B$58,IF(M136=59%,J136*K136*L136*F!$B$59,IF(M136=60%,J136*K136*L136*F!$B$60,IF(M136=61%,J136*K136*L136*F!$B$61,IF(M136=62%,J136*K136*L136*F!$B$62,IF(M136=63%,J136*K136*L136*F!$B$63,IF(M136=64%,J136*K136*L136*F!$B$64,IF(M136=65%,J136*K136*L136*F!$B$65,IF(M136=66%,J136*K136*L136*F!$B$66,IF(M136=67%,J136*K136*L136*F!$B$67,IF(M136=68%,J136*K136*L136*F!$B$68,IF(M136=69%,J136*K136*L136*F!$B$69,IF(M136=70%,J136*K136*L136*F!$B$70,IF(M136=71%,J136*K136*L136*F!$B$71,IF(M136=72%,J136*K136*L136*F!$B$72,IF(M136=73%,J136*K136*L136*F!$B$73,IF(M136=74%,J136*K136*L136*F!$B$74,IF(M136=75%,J136*K136*L136*F!$B$75,IF(M136=76%,J136*K136*L136*F!$B$76,IF(M136=77%,J136*K136*L136*F!$B$77,IF(M136=78%,J136*K136*L136*F!$B$78,IF(M136=79%,J136*K136*L136*F!$B$79,IF(M136=80%,J136*K136*L136*F!$B$80,IF(M136=81%,J136*K136*L136*F!$B$81,IF(M136=82%,J136*K136*L136*F!$B$82,IF(M136=83%,J136*K136*L136*F!$B$83,IF(M136=84%,J136*K136*L136*F!$B$84,IF(M136=85%,J136*K136*L136*F!$B$85,IF(M136=86%,J136*K136*L136*F!$B$86,IF(M136=87%,J136*K136*L136*F!$B$87,IF(M136=88%,J136*K136*L136*F!$B$88,IF(M136=89%,J136*K136*L136*F!$B$89,IF(M136=90%,J136*K136*L136*F!$B$90,IF(M136=91%,J136*K136*L136*F!$B$91,IF(M136=92%,J136*K136*L136*F!$B$92,IF(M136=93%,J136*K136*L136*F!$B$93,IF(M136=94%,J136*K136*L136*F!$B$94,IF(M136=95%,J136*K136*L136*F!$B$95,IF(M136=96%,J136*K136*L136*F!$B$96,IF(M136=97%,J136*K136*L136*F!$B$97,IF(M136=98%,J136*K136*L136*F!$B$98,IF(M136=99%,J136*K136*L136*F!$B$99,IF(M136&gt;99%,J136*K136*L136*F!$B$100,))))))))))))))))))))))))))))))))))))))))))))))))))))))))+IF(Q136&lt;30%,0,IF(Q136&lt;35%,N136*O136*P136*F!$B$33,IF(Q136&lt;40%,N136*O136*P136*F!$B$38,IF(Q136&lt;45%,N136*O136*P136*F!$B$43,IF(Q136&lt;50%,N136*O136*P136*F!$B$48,IF(Q136=50%,N136*O136*P136*F!$B$50,IF(Q136=51%,N136*O136*P136*F!$B$51,IF(Q136=52%,N136*O136*P136*F!$B$52,IF(Q136=53%,N136*O136*P136*F!$B$53,IF(Q136=54%,N136*O136*P136*F!$B$54,IF(Q136=55%,N136*O136*P136*F!$B$55,IF(Q136=56%,N136*O136*P136*F!$B$56,IF(Q136=57%,N136*O136*P136*F!$B$57,IF(Q136=58%,N136*O136*P136*F!$B$58,IF(Q136=59%,N136*O136*P136*F!$B$59,IF(Q136=60%,N136*O136*P136*F!$B$60,IF(Q136=61%,N136*O136*P136*F!$B$61,IF(Q136=62%,N136*O136*P136*F!$B$62,IF(Q136=63%,N136*O136*P136*F!$B$63,IF(Q136=64%,N136*O136*P136*F!$B$64,IF(Q136=65%,N136*O136*P136*F!$B$65,IF(Q136=66%,N136*O136*P136*F!$B$66,IF(Q136=67%,N136*O136*P136*F!$B$67,IF(Q136=68%,N136*O136*P136*F!$B$68,IF(Q136=69%,N136*O136*P136*F!$B$69,IF(Q136=70%,N136*O136*P136*F!$B$70,IF(Q136=71%,N136*O136*P136*F!$B$71,IF(Q136=72%,N136*O136*P136*F!$B$72,IF(Q136=73%,N136*O136*P136*F!$B$73,IF(Q136=74%,N136*O136*P136*F!$B$74,IF(Q136=75%,N136*O136*P136*F!$B$75,IF(Q136=76%,N136*O136*P136*F!$B$76,IF(Q136=77%,N136*O136*P136*F!$B$77,IF(Q136=78%,N136*O136*P136*F!$B$78,IF(Q136=79%,N136*O136*P136*F!$B$79,IF(Q136=80%,N136*O136*P136*F!$B$80,IF(Q136=81%,N136*O136*P136*F!$B$81,IF(Q136=82%,N136*O136*P136*F!$B$82,IF(Q136=83%,N136*O136*P136*F!$B$83,IF(Q136=84%,N136*O136*P136*F!$B$84,IF(Q136=85%,N136*O136*P136*F!$B$85,IF(Q136=86%,N136*O136*P136*F!$B$86,IF(Q136=87%,N136*O136*P136*F!$B$87,IF(Q136=88%,N136*O136*P136*F!$B$88,IF(Q136=89%,N136*O136*P136*F!$B$89,IF(Q136=90%,N136*O136*P136*F!$B$90,IF(Q136=91%,N136*O136*P136*F!$B$91,IF(Q136=92%,N136*O136*P136*F!$B$92,IF(Q136=93%,N136*O136*P136*F!$B$93,IF(Q136=94%,N136*O136*P136*F!$B$94,IF(Q136=95%,N136*O136*P136*F!$B$95,IF(Q136=96%,N136*O136*P136*F!$B$96,IF(Q136=97%,N136*O136*P136*F!$B$97,IF(Q136=98%,N136*O136*P136*F!$B$98,IF(Q136=99%,N136*O136*P136*F!$B$99,IF(Q136&gt;99%,N136*O136*P136*F!$B$100,))))))))))))))))))))))))))))))))))))))))))))))))))))))))+IF(U136&lt;30%,0,IF(U136&lt;35%,R136*S136*T136*F!$B$33,IF(U136&lt;40%,R136*S136*T136*F!$B$38,IF(U136&lt;45%,R136*S136*T136*F!$B$43,IF(U136&lt;50%,R136*S136*T136*F!$B$48,IF(U136=50%,R136*S136*T136*F!$B$50,IF(U136=51%,R136*S136*T136*F!$B$51,IF(U136=52%,R136*S136*T136*F!$B$52,IF(U136=53%,R136*S136*T136*F!$B$53,IF(U136=54%,R136*S136*T136*F!$B$54,IF(U136=55%,R136*S136*T136*F!$B$55,IF(U136=56%,R136*S136*T136*F!$B$56,IF(U136=57%,R136*S136*T136*F!$B$57,IF(U136=58%,R136*S136*T136*F!$B$58,IF(U136=59%,R136*S136*T136*F!$B$59,IF(U136=60%,R136*S136*T136*F!$B$60,IF(U136=61%,R136*S136*T136*F!$B$61,IF(U136=62%,R136*S136*T136*F!$B$62,IF(U136=63%,R136*S136*T136*F!$B$63,IF(U136=64%,R136*S136*T136*F!$B$64,IF(U136=65%,R136*S136*T136*F!$B$65,IF(U136=66%,R136*S136*T136*F!$B$66,IF(U136=67%,R136*S136*T136*F!$B$67,IF(U136=68%,R136*S136*T136*F!$B$68,IF(U136=69%,R136*S136*T136*F!$B$69,IF(U136=70%,R136*S136*T136*F!$B$70,IF(U136=71%,R136*S136*T136*F!$B$71,IF(U136=72%,R136*S136*T136*F!$B$72,IF(U136=73%,R136*S136*T136*F!$B$73,IF(U136=74%,R136*S136*T136*F!$B$74,IF(U136=75%,R136*S136*T136*F!$B$75,IF(U136=76%,R136*S136*T136*F!$B$76,IF(U136=77%,R136*S136*T136*F!$B$77,IF(U136=78%,R136*S136*T136*F!$B$78,IF(U136=79%,R136*S136*T136*F!$B$79,IF(U136=80%,R136*S136*T136*F!$B$80,IF(U136=81%,R136*S136*T136*F!$B$81,IF(U136=82%,R136*S136*T136*F!$B$82,IF(U136=83%,R136*S136*T136*F!$B$83,IF(U136=84%,R136*S136*T136*F!$B$84,IF(U136=85%,R136*S136*T136*F!$B$85,IF(U136=86%,R136*S136*T136*F!$B$86,IF(U136=87%,R136*S136*T136*F!$B$87,IF(U136=88%,R136*S136*T136*F!$B$88,IF(U136=89%,R136*S136*T136*F!$B$89,IF(U136=90%,R136*S136*T136*F!$B$90,IF(U136=91%,R136*S136*T136*F!$B$91,IF(U136=92%,R136*S136*T136*F!$B$92,IF(U136=93%,R136*S136*T136*F!$B$93,IF(U136=94%,R136*S136*T136*F!$B$94,IF(U136=95%,R136*S136*T136*F!$B$95,IF(U136=96%,R136*S136*T136*F!$B$96,IF(U136=97%,R136*S136*T136*F!$B$97,IF(U136=98%,R136*S136*T136*F!$B$98,IF(U136=99%,R136*S136*T136*F!$B$99,IF(U136&gt;99%,R136*S136*T136*F!$B$100)))))))))))))))))))))))))))))))))))))))))))))))))))))))))*IF(ISNUMBER(E136),E136,1)*IF(ISNUMBER(D136),D136,1)</f>
        <v>1583.55</v>
      </c>
      <c r="AA136" s="69">
        <f t="shared" si="201"/>
        <v>6</v>
      </c>
      <c r="AB136" s="70">
        <f t="shared" si="202"/>
        <v>19.8</v>
      </c>
      <c r="AC136" s="23"/>
      <c r="AF136" s="127"/>
      <c r="AG136" s="23"/>
      <c r="AH136" s="23"/>
      <c r="AI136" s="23"/>
      <c r="AJ136" s="23"/>
      <c r="AK136" s="23"/>
      <c r="AL136" s="23"/>
      <c r="AM136" s="23"/>
      <c r="AN136" s="23"/>
      <c r="AO136" s="139"/>
      <c r="AP136" s="139"/>
      <c r="AQ136" s="139"/>
      <c r="AR136" s="139"/>
      <c r="AS136" s="139"/>
      <c r="AT136" s="139"/>
      <c r="AV136" s="27"/>
      <c r="AW136" s="27"/>
      <c r="AX136" s="27"/>
      <c r="AY136" s="27"/>
      <c r="AZ136" s="27"/>
    </row>
    <row r="137" spans="1:52" x14ac:dyDescent="0.25">
      <c r="A137" s="325"/>
      <c r="B137" s="183" t="str">
        <f t="shared" si="195"/>
        <v>Легкая</v>
      </c>
      <c r="C137" s="184" t="str">
        <f t="shared" si="195"/>
        <v>Жим на наклонной</v>
      </c>
      <c r="D137" s="167">
        <f t="shared" si="203"/>
        <v>1</v>
      </c>
      <c r="E137" s="191" t="str">
        <f t="shared" si="195"/>
        <v/>
      </c>
      <c r="F137" s="309">
        <f>IF(I137&lt;&gt;0,(IFERROR(IF($Y137&gt;50,MROUND($Y137*I137,2.5),IF($Y137&lt;15,MROUND($Y137*I137,0.1),MROUND($Y137*I137,1))),)),"")</f>
        <v>67.5</v>
      </c>
      <c r="G137" s="188">
        <v>5</v>
      </c>
      <c r="H137" s="188">
        <v>5</v>
      </c>
      <c r="I137" s="189">
        <v>0.4</v>
      </c>
      <c r="J137" s="309" t="str">
        <f>IF(M137&lt;&gt;0,(IFERROR(IF($Y137&gt;50,MROUND($Y137*M137,2.5),IF($Y137&lt;15,MROUND($Y137*M137,0.1),MROUND($Y137*M137,1))),)),"")</f>
        <v/>
      </c>
      <c r="K137" s="188"/>
      <c r="L137" s="188"/>
      <c r="M137" s="189">
        <v>0</v>
      </c>
      <c r="N137" s="309" t="str">
        <f>IF(Q137&lt;&gt;0,(IFERROR(IF($Y137&gt;50,MROUND($Y137*Q137,2.5),IF($Y137&lt;15,MROUND($Y137*Q137,0.1),MROUND($Y137*Q137,1))),)),"")</f>
        <v/>
      </c>
      <c r="O137" s="188"/>
      <c r="P137" s="188"/>
      <c r="Q137" s="189">
        <v>0</v>
      </c>
      <c r="R137" s="309" t="str">
        <f>IF(U137&lt;&gt;0,(IFERROR(IF($Y137&gt;50,MROUND($Y137*U137,2.5),IF($Y137&lt;15,MROUND($Y137*U137,0.1),MROUND($Y137*U137,1))),)),"")</f>
        <v/>
      </c>
      <c r="S137" s="188"/>
      <c r="T137" s="188"/>
      <c r="U137" s="189">
        <v>0</v>
      </c>
      <c r="V137" s="101">
        <f t="shared" si="179"/>
        <v>1687.5</v>
      </c>
      <c r="W137" s="102">
        <f t="shared" si="204"/>
        <v>67.5</v>
      </c>
      <c r="X137" s="103">
        <f t="shared" si="205"/>
        <v>0.41</v>
      </c>
      <c r="Y137" s="203">
        <f t="shared" si="169"/>
        <v>166.47232049999997</v>
      </c>
      <c r="Z137" s="20">
        <f>(IF(I137&lt;30%,0,IF(I137&lt;35%,F137*G137*H137*F!$B$33,IF(I137&lt;40%,F137*G137*H137*F!$B$38,IF(I137&lt;45%,F137*G137*H137*F!$B$43,IF(I137&lt;50%,F137*G137*H137*F!$B$48,IF(I137=50%,F137*G137*H137*F!$B$50,IF(I137=51%,F137*G137*H137*F!$B$51,IF(I137=52%,F137*G137*H137*F!$B$52,IF(I137=53%,F137*G137*H137*F!$B$53,IF(I137=54%,F137*G137*H137*F!$B$54,IF(I137=55%,F137*G137*H137*F!$B$55,IF(I137=56%,F137*G137*H137*F!$B$56,IF(I137=57%,F137*G137*H137*F!$B$57,IF(I137=58%,F137*G137*H137*F!$B$58,IF(I137=59%,F137*G137*H137*F!$B$59,IF(I137=60%,F137*G137*H137*F!$B$60,IF(I137=61%,F137*G137*H137*F!$B$61,IF(I137=62%,F137*G137*H137*F!$B$62,IF(I137=63%,F137*G137*H137*F!$B$63,IF(I137=64%,F137*G137*H137*F!$B$64,IF(I137=65%,F137*G137*H137*F!$B$65,IF(I137=66%,F137*G137*H137*F!$B$66,IF(I137=67%,F137*G137*H137*F!$B$67,IF(I137=68%,F137*G137*H137*F!$B$68,IF(I137=69%,F137*G137*H137*F!$B$69,IF(I137=70%,F137*G137*H137*F!$B$70,IF(I137=71%,F137*G137*H137*F!$B$71,IF(I137=72%,F137*G137*H137*F!$B$72,IF(I137=73%,F137*G137*H137*F!$B$73,IF(I137=74%,F137*G137*H137*F!$B$74,IF(I137=75%,F137*G137*H137*F!$B$75,IF(I137=76%,F137*G137*H137*F!$B$76,IF(I137=77%,F137*G137*H137*F!$B$77,IF(I137=78%,F137*G137*H137*F!$B$78,IF(I137=79%,F137*G137*H137*F!$B$79,IF(I137=80%,F137*G137*H137*F!$B$80,IF(I137=81%,F137*G137*H137*F!$B$81,IF(I137=82%,F137*G137*H137*F!$B$82,IF(I137=83%,F137*G137*H137*F!$B$83,IF(I137=84%,F137*G137*H137*F!$B$84,IF(I137=85%,F137*G137*H137*F!$B$85,IF(I137=86%,F137*G137*H137*F!$B$86,IF(I137=87%,F137*G137*H137*F!$B$87,IF(I137=88%,F137*G137*H137*F!$B$88,IF(I137=89%,F137*G137*H137*F!$B$89,IF(I137=90%,F137*G137*H137*F!$B$90,IF(I137=91%,F137*G137*H137*F!$B$91,IF(I137=92%,F137*G137*H137*F!$B$92,IF(I137=93%,F137*G137*H137*F!$B$93,IF(I137=94%,F137*G137*H137*F!$B$94,IF(I137=95%,F137*G137*H137*F!$B$95,IF(I137=96%,F137*G137*H137*F!$B$96,IF(I137=97%,F137*G137*H137*F!$B$97,IF(I137=98%,F137*G137*H137*F!$B$98,IF(I137=99%,F137*G137*H137*F!$B$99,IF(I137&gt;99%,F137*G137*H137*F!$B$100,))))))))))))))))))))))))))))))))))))))))))))))))))))))))+IF(M137&lt;30%,0,IF(M137&lt;35%,J137*K137*L137*F!$B$33,IF(M137&lt;40%,J137*K137*L137*F!$B$38,IF(M137&lt;45%,J137*K137*L137*F!$B$43,IF(M137&lt;50%,J137*K137*L137*F!$B$48,IF(M137=50%,J137*K137*L137*F!$B$50,IF(M137=51%,J137*K137*L137*F!$B$51,IF(M137=52%,J137*K137*L137*F!$B$52,IF(M137=53%,J137*K137*L137*F!$B$53,IF(M137=54%,J137*K137*L137*F!$B$54,IF(M137=55%,J137*K137*L137*F!$B$55,IF(M137=56%,J137*K137*L137*F!$B$56,IF(M137=57%,J137*K137*L137*F!$B$57,IF(M137=58%,J137*K137*L137*F!$B$58,IF(M137=59%,J137*K137*L137*F!$B$59,IF(M137=60%,J137*K137*L137*F!$B$60,IF(M137=61%,J137*K137*L137*F!$B$61,IF(M137=62%,J137*K137*L137*F!$B$62,IF(M137=63%,J137*K137*L137*F!$B$63,IF(M137=64%,J137*K137*L137*F!$B$64,IF(M137=65%,J137*K137*L137*F!$B$65,IF(M137=66%,J137*K137*L137*F!$B$66,IF(M137=67%,J137*K137*L137*F!$B$67,IF(M137=68%,J137*K137*L137*F!$B$68,IF(M137=69%,J137*K137*L137*F!$B$69,IF(M137=70%,J137*K137*L137*F!$B$70,IF(M137=71%,J137*K137*L137*F!$B$71,IF(M137=72%,J137*K137*L137*F!$B$72,IF(M137=73%,J137*K137*L137*F!$B$73,IF(M137=74%,J137*K137*L137*F!$B$74,IF(M137=75%,J137*K137*L137*F!$B$75,IF(M137=76%,J137*K137*L137*F!$B$76,IF(M137=77%,J137*K137*L137*F!$B$77,IF(M137=78%,J137*K137*L137*F!$B$78,IF(M137=79%,J137*K137*L137*F!$B$79,IF(M137=80%,J137*K137*L137*F!$B$80,IF(M137=81%,J137*K137*L137*F!$B$81,IF(M137=82%,J137*K137*L137*F!$B$82,IF(M137=83%,J137*K137*L137*F!$B$83,IF(M137=84%,J137*K137*L137*F!$B$84,IF(M137=85%,J137*K137*L137*F!$B$85,IF(M137=86%,J137*K137*L137*F!$B$86,IF(M137=87%,J137*K137*L137*F!$B$87,IF(M137=88%,J137*K137*L137*F!$B$88,IF(M137=89%,J137*K137*L137*F!$B$89,IF(M137=90%,J137*K137*L137*F!$B$90,IF(M137=91%,J137*K137*L137*F!$B$91,IF(M137=92%,J137*K137*L137*F!$B$92,IF(M137=93%,J137*K137*L137*F!$B$93,IF(M137=94%,J137*K137*L137*F!$B$94,IF(M137=95%,J137*K137*L137*F!$B$95,IF(M137=96%,J137*K137*L137*F!$B$96,IF(M137=97%,J137*K137*L137*F!$B$97,IF(M137=98%,J137*K137*L137*F!$B$98,IF(M137=99%,J137*K137*L137*F!$B$99,IF(M137&gt;99%,J137*K137*L137*F!$B$100,))))))))))))))))))))))))))))))))))))))))))))))))))))))))+IF(Q137&lt;30%,0,IF(Q137&lt;35%,N137*O137*P137*F!$B$33,IF(Q137&lt;40%,N137*O137*P137*F!$B$38,IF(Q137&lt;45%,N137*O137*P137*F!$B$43,IF(Q137&lt;50%,N137*O137*P137*F!$B$48,IF(Q137=50%,N137*O137*P137*F!$B$50,IF(Q137=51%,N137*O137*P137*F!$B$51,IF(Q137=52%,N137*O137*P137*F!$B$52,IF(Q137=53%,N137*O137*P137*F!$B$53,IF(Q137=54%,N137*O137*P137*F!$B$54,IF(Q137=55%,N137*O137*P137*F!$B$55,IF(Q137=56%,N137*O137*P137*F!$B$56,IF(Q137=57%,N137*O137*P137*F!$B$57,IF(Q137=58%,N137*O137*P137*F!$B$58,IF(Q137=59%,N137*O137*P137*F!$B$59,IF(Q137=60%,N137*O137*P137*F!$B$60,IF(Q137=61%,N137*O137*P137*F!$B$61,IF(Q137=62%,N137*O137*P137*F!$B$62,IF(Q137=63%,N137*O137*P137*F!$B$63,IF(Q137=64%,N137*O137*P137*F!$B$64,IF(Q137=65%,N137*O137*P137*F!$B$65,IF(Q137=66%,N137*O137*P137*F!$B$66,IF(Q137=67%,N137*O137*P137*F!$B$67,IF(Q137=68%,N137*O137*P137*F!$B$68,IF(Q137=69%,N137*O137*P137*F!$B$69,IF(Q137=70%,N137*O137*P137*F!$B$70,IF(Q137=71%,N137*O137*P137*F!$B$71,IF(Q137=72%,N137*O137*P137*F!$B$72,IF(Q137=73%,N137*O137*P137*F!$B$73,IF(Q137=74%,N137*O137*P137*F!$B$74,IF(Q137=75%,N137*O137*P137*F!$B$75,IF(Q137=76%,N137*O137*P137*F!$B$76,IF(Q137=77%,N137*O137*P137*F!$B$77,IF(Q137=78%,N137*O137*P137*F!$B$78,IF(Q137=79%,N137*O137*P137*F!$B$79,IF(Q137=80%,N137*O137*P137*F!$B$80,IF(Q137=81%,N137*O137*P137*F!$B$81,IF(Q137=82%,N137*O137*P137*F!$B$82,IF(Q137=83%,N137*O137*P137*F!$B$83,IF(Q137=84%,N137*O137*P137*F!$B$84,IF(Q137=85%,N137*O137*P137*F!$B$85,IF(Q137=86%,N137*O137*P137*F!$B$86,IF(Q137=87%,N137*O137*P137*F!$B$87,IF(Q137=88%,N137*O137*P137*F!$B$88,IF(Q137=89%,N137*O137*P137*F!$B$89,IF(Q137=90%,N137*O137*P137*F!$B$90,IF(Q137=91%,N137*O137*P137*F!$B$91,IF(Q137=92%,N137*O137*P137*F!$B$92,IF(Q137=93%,N137*O137*P137*F!$B$93,IF(Q137=94%,N137*O137*P137*F!$B$94,IF(Q137=95%,N137*O137*P137*F!$B$95,IF(Q137=96%,N137*O137*P137*F!$B$96,IF(Q137=97%,N137*O137*P137*F!$B$97,IF(Q137=98%,N137*O137*P137*F!$B$98,IF(Q137=99%,N137*O137*P137*F!$B$99,IF(Q137&gt;99%,N137*O137*P137*F!$B$100,))))))))))))))))))))))))))))))))))))))))))))))))))))))))+IF(U137&lt;30%,0,IF(U137&lt;35%,R137*S137*T137*F!$B$33,IF(U137&lt;40%,R137*S137*T137*F!$B$38,IF(U137&lt;45%,R137*S137*T137*F!$B$43,IF(U137&lt;50%,R137*S137*T137*F!$B$48,IF(U137=50%,R137*S137*T137*F!$B$50,IF(U137=51%,R137*S137*T137*F!$B$51,IF(U137=52%,R137*S137*T137*F!$B$52,IF(U137=53%,R137*S137*T137*F!$B$53,IF(U137=54%,R137*S137*T137*F!$B$54,IF(U137=55%,R137*S137*T137*F!$B$55,IF(U137=56%,R137*S137*T137*F!$B$56,IF(U137=57%,R137*S137*T137*F!$B$57,IF(U137=58%,R137*S137*T137*F!$B$58,IF(U137=59%,R137*S137*T137*F!$B$59,IF(U137=60%,R137*S137*T137*F!$B$60,IF(U137=61%,R137*S137*T137*F!$B$61,IF(U137=62%,R137*S137*T137*F!$B$62,IF(U137=63%,R137*S137*T137*F!$B$63,IF(U137=64%,R137*S137*T137*F!$B$64,IF(U137=65%,R137*S137*T137*F!$B$65,IF(U137=66%,R137*S137*T137*F!$B$66,IF(U137=67%,R137*S137*T137*F!$B$67,IF(U137=68%,R137*S137*T137*F!$B$68,IF(U137=69%,R137*S137*T137*F!$B$69,IF(U137=70%,R137*S137*T137*F!$B$70,IF(U137=71%,R137*S137*T137*F!$B$71,IF(U137=72%,R137*S137*T137*F!$B$72,IF(U137=73%,R137*S137*T137*F!$B$73,IF(U137=74%,R137*S137*T137*F!$B$74,IF(U137=75%,R137*S137*T137*F!$B$75,IF(U137=76%,R137*S137*T137*F!$B$76,IF(U137=77%,R137*S137*T137*F!$B$77,IF(U137=78%,R137*S137*T137*F!$B$78,IF(U137=79%,R137*S137*T137*F!$B$79,IF(U137=80%,R137*S137*T137*F!$B$80,IF(U137=81%,R137*S137*T137*F!$B$81,IF(U137=82%,R137*S137*T137*F!$B$82,IF(U137=83%,R137*S137*T137*F!$B$83,IF(U137=84%,R137*S137*T137*F!$B$84,IF(U137=85%,R137*S137*T137*F!$B$85,IF(U137=86%,R137*S137*T137*F!$B$86,IF(U137=87%,R137*S137*T137*F!$B$87,IF(U137=88%,R137*S137*T137*F!$B$88,IF(U137=89%,R137*S137*T137*F!$B$89,IF(U137=90%,R137*S137*T137*F!$B$90,IF(U137=91%,R137*S137*T137*F!$B$91,IF(U137=92%,R137*S137*T137*F!$B$92,IF(U137=93%,R137*S137*T137*F!$B$93,IF(U137=94%,R137*S137*T137*F!$B$94,IF(U137=95%,R137*S137*T137*F!$B$95,IF(U137=96%,R137*S137*T137*F!$B$96,IF(U137=97%,R137*S137*T137*F!$B$97,IF(U137=98%,R137*S137*T137*F!$B$98,IF(U137=99%,R137*S137*T137*F!$B$99,IF(U137&gt;99%,R137*S137*T137*F!$B$100)))))))))))))))))))))))))))))))))))))))))))))))))))))))))*IF(ISNUMBER(E137),E137,1)*IF(ISNUMBER(D137),D137,1)</f>
        <v>641.25</v>
      </c>
      <c r="AA137" s="104">
        <f t="shared" si="201"/>
        <v>25</v>
      </c>
      <c r="AB137" s="105">
        <f t="shared" si="202"/>
        <v>15</v>
      </c>
      <c r="AC137" s="23"/>
      <c r="AF137" s="127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V137" s="27"/>
      <c r="AW137" s="27"/>
      <c r="AX137" s="27"/>
      <c r="AY137" s="27"/>
      <c r="AZ137" s="27"/>
    </row>
    <row r="138" spans="1:52" x14ac:dyDescent="0.25">
      <c r="A138" s="325"/>
      <c r="B138" s="183" t="str">
        <f t="shared" si="195"/>
        <v>Легкая</v>
      </c>
      <c r="C138" s="184" t="str">
        <f t="shared" si="195"/>
        <v>Жим гантелей</v>
      </c>
      <c r="D138" s="167">
        <f t="shared" si="203"/>
        <v>1</v>
      </c>
      <c r="E138" s="191">
        <f t="shared" si="195"/>
        <v>2</v>
      </c>
      <c r="F138" s="308">
        <f>IF(I138&lt;&gt;0,(IFERROR(IF($Y138&gt;50,MROUND($Y138*I138,2.5),IF($Y138&lt;15,MROUND($Y138*I138,0.1),MROUND($Y138*I138,1))),)),"")</f>
        <v>25</v>
      </c>
      <c r="G138" s="186">
        <v>5</v>
      </c>
      <c r="H138" s="186">
        <v>5</v>
      </c>
      <c r="I138" s="174">
        <v>0.43</v>
      </c>
      <c r="J138" s="308">
        <f>IF(M138&lt;&gt;0,(IFERROR(IF($Y138&gt;50,MROUND($Y138*M138,2.5),IF($Y138&lt;15,MROUND($Y138*M138,0.1),MROUND($Y138*M138,1))),)),"")</f>
        <v>27.5</v>
      </c>
      <c r="K138" s="186">
        <v>4</v>
      </c>
      <c r="L138" s="186">
        <v>5</v>
      </c>
      <c r="M138" s="174">
        <v>0.48</v>
      </c>
      <c r="N138" s="308" t="str">
        <f>IF(Q138&lt;&gt;0,(IFERROR(IF($Y138&gt;50,MROUND($Y138*Q138,2.5),IF($Y138&lt;15,MROUND($Y138*Q138,0.1),MROUND($Y138*Q138,1))),)),"")</f>
        <v/>
      </c>
      <c r="O138" s="186"/>
      <c r="P138" s="186"/>
      <c r="Q138" s="174">
        <v>0</v>
      </c>
      <c r="R138" s="308" t="str">
        <f>IF(U138&lt;&gt;0,(IFERROR(IF($Y138&gt;50,MROUND($Y138*U138,2.5),IF($Y138&lt;15,MROUND($Y138*U138,0.1),MROUND($Y138*U138,1))),)),"")</f>
        <v/>
      </c>
      <c r="S138" s="186"/>
      <c r="T138" s="186"/>
      <c r="U138" s="174">
        <v>0</v>
      </c>
      <c r="V138" s="98">
        <f t="shared" si="179"/>
        <v>2350</v>
      </c>
      <c r="W138" s="99">
        <f t="shared" si="204"/>
        <v>52.222222222222221</v>
      </c>
      <c r="X138" s="68">
        <f>ROUND(IFERROR((W138/(Y138*IF(ISNUMBER(E138),E138,1))),0),2)</f>
        <v>0.46</v>
      </c>
      <c r="Y138" s="203">
        <f t="shared" si="169"/>
        <v>56.184408168750004</v>
      </c>
      <c r="Z138" s="18">
        <f>(IF(I138&lt;30%,0,IF(I138&lt;35%,F138*G138*H138*F!$B$33,IF(I138&lt;40%,F138*G138*H138*F!$B$38,IF(I138&lt;45%,F138*G138*H138*F!$B$43,IF(I138&lt;50%,F138*G138*H138*F!$B$48,IF(I138=50%,F138*G138*H138*F!$B$50,IF(I138=51%,F138*G138*H138*F!$B$51,IF(I138=52%,F138*G138*H138*F!$B$52,IF(I138=53%,F138*G138*H138*F!$B$53,IF(I138=54%,F138*G138*H138*F!$B$54,IF(I138=55%,F138*G138*H138*F!$B$55,IF(I138=56%,F138*G138*H138*F!$B$56,IF(I138=57%,F138*G138*H138*F!$B$57,IF(I138=58%,F138*G138*H138*F!$B$58,IF(I138=59%,F138*G138*H138*F!$B$59,IF(I138=60%,F138*G138*H138*F!$B$60,IF(I138=61%,F138*G138*H138*F!$B$61,IF(I138=62%,F138*G138*H138*F!$B$62,IF(I138=63%,F138*G138*H138*F!$B$63,IF(I138=64%,F138*G138*H138*F!$B$64,IF(I138=65%,F138*G138*H138*F!$B$65,IF(I138=66%,F138*G138*H138*F!$B$66,IF(I138=67%,F138*G138*H138*F!$B$67,IF(I138=68%,F138*G138*H138*F!$B$68,IF(I138=69%,F138*G138*H138*F!$B$69,IF(I138=70%,F138*G138*H138*F!$B$70,IF(I138=71%,F138*G138*H138*F!$B$71,IF(I138=72%,F138*G138*H138*F!$B$72,IF(I138=73%,F138*G138*H138*F!$B$73,IF(I138=74%,F138*G138*H138*F!$B$74,IF(I138=75%,F138*G138*H138*F!$B$75,IF(I138=76%,F138*G138*H138*F!$B$76,IF(I138=77%,F138*G138*H138*F!$B$77,IF(I138=78%,F138*G138*H138*F!$B$78,IF(I138=79%,F138*G138*H138*F!$B$79,IF(I138=80%,F138*G138*H138*F!$B$80,IF(I138=81%,F138*G138*H138*F!$B$81,IF(I138=82%,F138*G138*H138*F!$B$82,IF(I138=83%,F138*G138*H138*F!$B$83,IF(I138=84%,F138*G138*H138*F!$B$84,IF(I138=85%,F138*G138*H138*F!$B$85,IF(I138=86%,F138*G138*H138*F!$B$86,IF(I138=87%,F138*G138*H138*F!$B$87,IF(I138=88%,F138*G138*H138*F!$B$88,IF(I138=89%,F138*G138*H138*F!$B$89,IF(I138=90%,F138*G138*H138*F!$B$90,IF(I138=91%,F138*G138*H138*F!$B$91,IF(I138=92%,F138*G138*H138*F!$B$92,IF(I138=93%,F138*G138*H138*F!$B$93,IF(I138=94%,F138*G138*H138*F!$B$94,IF(I138=95%,F138*G138*H138*F!$B$95,IF(I138=96%,F138*G138*H138*F!$B$96,IF(I138=97%,F138*G138*H138*F!$B$97,IF(I138=98%,F138*G138*H138*F!$B$98,IF(I138=99%,F138*G138*H138*F!$B$99,IF(I138&gt;99%,F138*G138*H138*F!$B$100,))))))))))))))))))))))))))))))))))))))))))))))))))))))))+IF(M138&lt;30%,0,IF(M138&lt;35%,J138*K138*L138*F!$B$33,IF(M138&lt;40%,J138*K138*L138*F!$B$38,IF(M138&lt;45%,J138*K138*L138*F!$B$43,IF(M138&lt;50%,J138*K138*L138*F!$B$48,IF(M138=50%,J138*K138*L138*F!$B$50,IF(M138=51%,J138*K138*L138*F!$B$51,IF(M138=52%,J138*K138*L138*F!$B$52,IF(M138=53%,J138*K138*L138*F!$B$53,IF(M138=54%,J138*K138*L138*F!$B$54,IF(M138=55%,J138*K138*L138*F!$B$55,IF(M138=56%,J138*K138*L138*F!$B$56,IF(M138=57%,J138*K138*L138*F!$B$57,IF(M138=58%,J138*K138*L138*F!$B$58,IF(M138=59%,J138*K138*L138*F!$B$59,IF(M138=60%,J138*K138*L138*F!$B$60,IF(M138=61%,J138*K138*L138*F!$B$61,IF(M138=62%,J138*K138*L138*F!$B$62,IF(M138=63%,J138*K138*L138*F!$B$63,IF(M138=64%,J138*K138*L138*F!$B$64,IF(M138=65%,J138*K138*L138*F!$B$65,IF(M138=66%,J138*K138*L138*F!$B$66,IF(M138=67%,J138*K138*L138*F!$B$67,IF(M138=68%,J138*K138*L138*F!$B$68,IF(M138=69%,J138*K138*L138*F!$B$69,IF(M138=70%,J138*K138*L138*F!$B$70,IF(M138=71%,J138*K138*L138*F!$B$71,IF(M138=72%,J138*K138*L138*F!$B$72,IF(M138=73%,J138*K138*L138*F!$B$73,IF(M138=74%,J138*K138*L138*F!$B$74,IF(M138=75%,J138*K138*L138*F!$B$75,IF(M138=76%,J138*K138*L138*F!$B$76,IF(M138=77%,J138*K138*L138*F!$B$77,IF(M138=78%,J138*K138*L138*F!$B$78,IF(M138=79%,J138*K138*L138*F!$B$79,IF(M138=80%,J138*K138*L138*F!$B$80,IF(M138=81%,J138*K138*L138*F!$B$81,IF(M138=82%,J138*K138*L138*F!$B$82,IF(M138=83%,J138*K138*L138*F!$B$83,IF(M138=84%,J138*K138*L138*F!$B$84,IF(M138=85%,J138*K138*L138*F!$B$85,IF(M138=86%,J138*K138*L138*F!$B$86,IF(M138=87%,J138*K138*L138*F!$B$87,IF(M138=88%,J138*K138*L138*F!$B$88,IF(M138=89%,J138*K138*L138*F!$B$89,IF(M138=90%,J138*K138*L138*F!$B$90,IF(M138=91%,J138*K138*L138*F!$B$91,IF(M138=92%,J138*K138*L138*F!$B$92,IF(M138=93%,J138*K138*L138*F!$B$93,IF(M138=94%,J138*K138*L138*F!$B$94,IF(M138=95%,J138*K138*L138*F!$B$95,IF(M138=96%,J138*K138*L138*F!$B$96,IF(M138=97%,J138*K138*L138*F!$B$97,IF(M138=98%,J138*K138*L138*F!$B$98,IF(M138=99%,J138*K138*L138*F!$B$99,IF(M138&gt;99%,J138*K138*L138*F!$B$100,))))))))))))))))))))))))))))))))))))))))))))))))))))))))+IF(Q138&lt;30%,0,IF(Q138&lt;35%,N138*O138*P138*F!$B$33,IF(Q138&lt;40%,N138*O138*P138*F!$B$38,IF(Q138&lt;45%,N138*O138*P138*F!$B$43,IF(Q138&lt;50%,N138*O138*P138*F!$B$48,IF(Q138=50%,N138*O138*P138*F!$B$50,IF(Q138=51%,N138*O138*P138*F!$B$51,IF(Q138=52%,N138*O138*P138*F!$B$52,IF(Q138=53%,N138*O138*P138*F!$B$53,IF(Q138=54%,N138*O138*P138*F!$B$54,IF(Q138=55%,N138*O138*P138*F!$B$55,IF(Q138=56%,N138*O138*P138*F!$B$56,IF(Q138=57%,N138*O138*P138*F!$B$57,IF(Q138=58%,N138*O138*P138*F!$B$58,IF(Q138=59%,N138*O138*P138*F!$B$59,IF(Q138=60%,N138*O138*P138*F!$B$60,IF(Q138=61%,N138*O138*P138*F!$B$61,IF(Q138=62%,N138*O138*P138*F!$B$62,IF(Q138=63%,N138*O138*P138*F!$B$63,IF(Q138=64%,N138*O138*P138*F!$B$64,IF(Q138=65%,N138*O138*P138*F!$B$65,IF(Q138=66%,N138*O138*P138*F!$B$66,IF(Q138=67%,N138*O138*P138*F!$B$67,IF(Q138=68%,N138*O138*P138*F!$B$68,IF(Q138=69%,N138*O138*P138*F!$B$69,IF(Q138=70%,N138*O138*P138*F!$B$70,IF(Q138=71%,N138*O138*P138*F!$B$71,IF(Q138=72%,N138*O138*P138*F!$B$72,IF(Q138=73%,N138*O138*P138*F!$B$73,IF(Q138=74%,N138*O138*P138*F!$B$74,IF(Q138=75%,N138*O138*P138*F!$B$75,IF(Q138=76%,N138*O138*P138*F!$B$76,IF(Q138=77%,N138*O138*P138*F!$B$77,IF(Q138=78%,N138*O138*P138*F!$B$78,IF(Q138=79%,N138*O138*P138*F!$B$79,IF(Q138=80%,N138*O138*P138*F!$B$80,IF(Q138=81%,N138*O138*P138*F!$B$81,IF(Q138=82%,N138*O138*P138*F!$B$82,IF(Q138=83%,N138*O138*P138*F!$B$83,IF(Q138=84%,N138*O138*P138*F!$B$84,IF(Q138=85%,N138*O138*P138*F!$B$85,IF(Q138=86%,N138*O138*P138*F!$B$86,IF(Q138=87%,N138*O138*P138*F!$B$87,IF(Q138=88%,N138*O138*P138*F!$B$88,IF(Q138=89%,N138*O138*P138*F!$B$89,IF(Q138=90%,N138*O138*P138*F!$B$90,IF(Q138=91%,N138*O138*P138*F!$B$91,IF(Q138=92%,N138*O138*P138*F!$B$92,IF(Q138=93%,N138*O138*P138*F!$B$93,IF(Q138=94%,N138*O138*P138*F!$B$94,IF(Q138=95%,N138*O138*P138*F!$B$95,IF(Q138=96%,N138*O138*P138*F!$B$96,IF(Q138=97%,N138*O138*P138*F!$B$97,IF(Q138=98%,N138*O138*P138*F!$B$98,IF(Q138=99%,N138*O138*P138*F!$B$99,IF(Q138&gt;99%,N138*O138*P138*F!$B$100,))))))))))))))))))))))))))))))))))))))))))))))))))))))))+IF(U138&lt;30%,0,IF(U138&lt;35%,R138*S138*T138*F!$B$33,IF(U138&lt;40%,R138*S138*T138*F!$B$38,IF(U138&lt;45%,R138*S138*T138*F!$B$43,IF(U138&lt;50%,R138*S138*T138*F!$B$48,IF(U138=50%,R138*S138*T138*F!$B$50,IF(U138=51%,R138*S138*T138*F!$B$51,IF(U138=52%,R138*S138*T138*F!$B$52,IF(U138=53%,R138*S138*T138*F!$B$53,IF(U138=54%,R138*S138*T138*F!$B$54,IF(U138=55%,R138*S138*T138*F!$B$55,IF(U138=56%,R138*S138*T138*F!$B$56,IF(U138=57%,R138*S138*T138*F!$B$57,IF(U138=58%,R138*S138*T138*F!$B$58,IF(U138=59%,R138*S138*T138*F!$B$59,IF(U138=60%,R138*S138*T138*F!$B$60,IF(U138=61%,R138*S138*T138*F!$B$61,IF(U138=62%,R138*S138*T138*F!$B$62,IF(U138=63%,R138*S138*T138*F!$B$63,IF(U138=64%,R138*S138*T138*F!$B$64,IF(U138=65%,R138*S138*T138*F!$B$65,IF(U138=66%,R138*S138*T138*F!$B$66,IF(U138=67%,R138*S138*T138*F!$B$67,IF(U138=68%,R138*S138*T138*F!$B$68,IF(U138=69%,R138*S138*T138*F!$B$69,IF(U138=70%,R138*S138*T138*F!$B$70,IF(U138=71%,R138*S138*T138*F!$B$71,IF(U138=72%,R138*S138*T138*F!$B$72,IF(U138=73%,R138*S138*T138*F!$B$73,IF(U138=74%,R138*S138*T138*F!$B$74,IF(U138=75%,R138*S138*T138*F!$B$75,IF(U138=76%,R138*S138*T138*F!$B$76,IF(U138=77%,R138*S138*T138*F!$B$77,IF(U138=78%,R138*S138*T138*F!$B$78,IF(U138=79%,R138*S138*T138*F!$B$79,IF(U138=80%,R138*S138*T138*F!$B$80,IF(U138=81%,R138*S138*T138*F!$B$81,IF(U138=82%,R138*S138*T138*F!$B$82,IF(U138=83%,R138*S138*T138*F!$B$83,IF(U138=84%,R138*S138*T138*F!$B$84,IF(U138=85%,R138*S138*T138*F!$B$85,IF(U138=86%,R138*S138*T138*F!$B$86,IF(U138=87%,R138*S138*T138*F!$B$87,IF(U138=88%,R138*S138*T138*F!$B$88,IF(U138=89%,R138*S138*T138*F!$B$89,IF(U138=90%,R138*S138*T138*F!$B$90,IF(U138=91%,R138*S138*T138*F!$B$91,IF(U138=92%,R138*S138*T138*F!$B$92,IF(U138=93%,R138*S138*T138*F!$B$93,IF(U138=94%,R138*S138*T138*F!$B$94,IF(U138=95%,R138*S138*T138*F!$B$95,IF(U138=96%,R138*S138*T138*F!$B$96,IF(U138=97%,R138*S138*T138*F!$B$97,IF(U138=98%,R138*S138*T138*F!$B$98,IF(U138=99%,R138*S138*T138*F!$B$99,IF(U138&gt;99%,R138*S138*T138*F!$B$100)))))))))))))))))))))))))))))))))))))))))))))))))))))))))*IF(ISNUMBER(E138),E138,1)*IF(ISNUMBER(D138),D138,1)</f>
        <v>992</v>
      </c>
      <c r="AA138" s="69">
        <f t="shared" si="201"/>
        <v>45</v>
      </c>
      <c r="AB138" s="70">
        <f t="shared" si="202"/>
        <v>39</v>
      </c>
      <c r="AC138" s="23"/>
      <c r="AF138" s="127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V138" s="27"/>
      <c r="AW138" s="27"/>
      <c r="AX138" s="27"/>
      <c r="AY138" s="27"/>
      <c r="AZ138" s="27"/>
    </row>
    <row r="139" spans="1:52" x14ac:dyDescent="0.25">
      <c r="A139" s="325"/>
      <c r="B139" s="183" t="str">
        <f t="shared" si="195"/>
        <v>Средняя</v>
      </c>
      <c r="C139" s="190" t="str">
        <f t="shared" si="195"/>
        <v>Бицепс стоя</v>
      </c>
      <c r="D139" s="167">
        <f t="shared" si="203"/>
        <v>0.5</v>
      </c>
      <c r="E139" s="191" t="str">
        <f t="shared" si="195"/>
        <v/>
      </c>
      <c r="F139" s="310">
        <f>IF(I139&lt;&gt;0,(IFERROR(IF($Y139&gt;50,MROUND($Y139*I139,2.5),IF($Y139&lt;15,MROUND($Y139*I139,0.1),MROUND($Y139*I139,1))),)),"")</f>
        <v>37.5</v>
      </c>
      <c r="G139" s="188">
        <v>6</v>
      </c>
      <c r="H139" s="188">
        <v>1</v>
      </c>
      <c r="I139" s="189">
        <v>0.51</v>
      </c>
      <c r="J139" s="310">
        <f>IF(M139&lt;&gt;0,(IFERROR(IF($Y139&gt;50,MROUND($Y139*M139,2.5),IF($Y139&lt;15,MROUND($Y139*M139,0.1),MROUND($Y139*M139,1))),)),"")</f>
        <v>47.5</v>
      </c>
      <c r="K139" s="188">
        <v>5</v>
      </c>
      <c r="L139" s="188">
        <v>5</v>
      </c>
      <c r="M139" s="189">
        <v>0.65</v>
      </c>
      <c r="N139" s="310" t="str">
        <f>IF(Q139&lt;&gt;0,(IFERROR(IF($Y139&gt;50,MROUND($Y139*Q139,2.5),IF($Y139&lt;15,MROUND($Y139*Q139,0.1),MROUND($Y139*Q139,1))),)),"")</f>
        <v/>
      </c>
      <c r="O139" s="188"/>
      <c r="P139" s="188"/>
      <c r="Q139" s="189">
        <v>0</v>
      </c>
      <c r="R139" s="310" t="str">
        <f>IF(U139&lt;&gt;0,(IFERROR(IF($Y139&gt;50,MROUND($Y139*U139,2.5),IF($Y139&lt;15,MROUND($Y139*U139,0.1),MROUND($Y139*U139,1))),)),"")</f>
        <v/>
      </c>
      <c r="S139" s="188"/>
      <c r="T139" s="188"/>
      <c r="U139" s="189">
        <v>0</v>
      </c>
      <c r="V139" s="101">
        <f t="shared" si="179"/>
        <v>1412.5</v>
      </c>
      <c r="W139" s="102">
        <f t="shared" si="204"/>
        <v>45.564516129032256</v>
      </c>
      <c r="X139" s="114">
        <f t="shared" ref="X139:X140" si="206">ROUND(IFERROR((W139/(Y139*IF(ISNUMBER(E139),E139,1))),0),2)</f>
        <v>0.63</v>
      </c>
      <c r="Y139" s="203">
        <f t="shared" si="169"/>
        <v>72.83164021875001</v>
      </c>
      <c r="Z139" s="20">
        <f>(IF(I139&lt;30%,0,IF(I139&lt;35%,F139*G139*H139*F!$B$33,IF(I139&lt;40%,F139*G139*H139*F!$B$38,IF(I139&lt;45%,F139*G139*H139*F!$B$43,IF(I139&lt;50%,F139*G139*H139*F!$B$48,IF(I139=50%,F139*G139*H139*F!$B$50,IF(I139=51%,F139*G139*H139*F!$B$51,IF(I139=52%,F139*G139*H139*F!$B$52,IF(I139=53%,F139*G139*H139*F!$B$53,IF(I139=54%,F139*G139*H139*F!$B$54,IF(I139=55%,F139*G139*H139*F!$B$55,IF(I139=56%,F139*G139*H139*F!$B$56,IF(I139=57%,F139*G139*H139*F!$B$57,IF(I139=58%,F139*G139*H139*F!$B$58,IF(I139=59%,F139*G139*H139*F!$B$59,IF(I139=60%,F139*G139*H139*F!$B$60,IF(I139=61%,F139*G139*H139*F!$B$61,IF(I139=62%,F139*G139*H139*F!$B$62,IF(I139=63%,F139*G139*H139*F!$B$63,IF(I139=64%,F139*G139*H139*F!$B$64,IF(I139=65%,F139*G139*H139*F!$B$65,IF(I139=66%,F139*G139*H139*F!$B$66,IF(I139=67%,F139*G139*H139*F!$B$67,IF(I139=68%,F139*G139*H139*F!$B$68,IF(I139=69%,F139*G139*H139*F!$B$69,IF(I139=70%,F139*G139*H139*F!$B$70,IF(I139=71%,F139*G139*H139*F!$B$71,IF(I139=72%,F139*G139*H139*F!$B$72,IF(I139=73%,F139*G139*H139*F!$B$73,IF(I139=74%,F139*G139*H139*F!$B$74,IF(I139=75%,F139*G139*H139*F!$B$75,IF(I139=76%,F139*G139*H139*F!$B$76,IF(I139=77%,F139*G139*H139*F!$B$77,IF(I139=78%,F139*G139*H139*F!$B$78,IF(I139=79%,F139*G139*H139*F!$B$79,IF(I139=80%,F139*G139*H139*F!$B$80,IF(I139=81%,F139*G139*H139*F!$B$81,IF(I139=82%,F139*G139*H139*F!$B$82,IF(I139=83%,F139*G139*H139*F!$B$83,IF(I139=84%,F139*G139*H139*F!$B$84,IF(I139=85%,F139*G139*H139*F!$B$85,IF(I139=86%,F139*G139*H139*F!$B$86,IF(I139=87%,F139*G139*H139*F!$B$87,IF(I139=88%,F139*G139*H139*F!$B$88,IF(I139=89%,F139*G139*H139*F!$B$89,IF(I139=90%,F139*G139*H139*F!$B$90,IF(I139=91%,F139*G139*H139*F!$B$91,IF(I139=92%,F139*G139*H139*F!$B$92,IF(I139=93%,F139*G139*H139*F!$B$93,IF(I139=94%,F139*G139*H139*F!$B$94,IF(I139=95%,F139*G139*H139*F!$B$95,IF(I139=96%,F139*G139*H139*F!$B$96,IF(I139=97%,F139*G139*H139*F!$B$97,IF(I139=98%,F139*G139*H139*F!$B$98,IF(I139=99%,F139*G139*H139*F!$B$99,IF(I139&gt;99%,F139*G139*H139*F!$B$100,))))))))))))))))))))))))))))))))))))))))))))))))))))))))+IF(M139&lt;30%,0,IF(M139&lt;35%,J139*K139*L139*F!$B$33,IF(M139&lt;40%,J139*K139*L139*F!$B$38,IF(M139&lt;45%,J139*K139*L139*F!$B$43,IF(M139&lt;50%,J139*K139*L139*F!$B$48,IF(M139=50%,J139*K139*L139*F!$B$50,IF(M139=51%,J139*K139*L139*F!$B$51,IF(M139=52%,J139*K139*L139*F!$B$52,IF(M139=53%,J139*K139*L139*F!$B$53,IF(M139=54%,J139*K139*L139*F!$B$54,IF(M139=55%,J139*K139*L139*F!$B$55,IF(M139=56%,J139*K139*L139*F!$B$56,IF(M139=57%,J139*K139*L139*F!$B$57,IF(M139=58%,J139*K139*L139*F!$B$58,IF(M139=59%,J139*K139*L139*F!$B$59,IF(M139=60%,J139*K139*L139*F!$B$60,IF(M139=61%,J139*K139*L139*F!$B$61,IF(M139=62%,J139*K139*L139*F!$B$62,IF(M139=63%,J139*K139*L139*F!$B$63,IF(M139=64%,J139*K139*L139*F!$B$64,IF(M139=65%,J139*K139*L139*F!$B$65,IF(M139=66%,J139*K139*L139*F!$B$66,IF(M139=67%,J139*K139*L139*F!$B$67,IF(M139=68%,J139*K139*L139*F!$B$68,IF(M139=69%,J139*K139*L139*F!$B$69,IF(M139=70%,J139*K139*L139*F!$B$70,IF(M139=71%,J139*K139*L139*F!$B$71,IF(M139=72%,J139*K139*L139*F!$B$72,IF(M139=73%,J139*K139*L139*F!$B$73,IF(M139=74%,J139*K139*L139*F!$B$74,IF(M139=75%,J139*K139*L139*F!$B$75,IF(M139=76%,J139*K139*L139*F!$B$76,IF(M139=77%,J139*K139*L139*F!$B$77,IF(M139=78%,J139*K139*L139*F!$B$78,IF(M139=79%,J139*K139*L139*F!$B$79,IF(M139=80%,J139*K139*L139*F!$B$80,IF(M139=81%,J139*K139*L139*F!$B$81,IF(M139=82%,J139*K139*L139*F!$B$82,IF(M139=83%,J139*K139*L139*F!$B$83,IF(M139=84%,J139*K139*L139*F!$B$84,IF(M139=85%,J139*K139*L139*F!$B$85,IF(M139=86%,J139*K139*L139*F!$B$86,IF(M139=87%,J139*K139*L139*F!$B$87,IF(M139=88%,J139*K139*L139*F!$B$88,IF(M139=89%,J139*K139*L139*F!$B$89,IF(M139=90%,J139*K139*L139*F!$B$90,IF(M139=91%,J139*K139*L139*F!$B$91,IF(M139=92%,J139*K139*L139*F!$B$92,IF(M139=93%,J139*K139*L139*F!$B$93,IF(M139=94%,J139*K139*L139*F!$B$94,IF(M139=95%,J139*K139*L139*F!$B$95,IF(M139=96%,J139*K139*L139*F!$B$96,IF(M139=97%,J139*K139*L139*F!$B$97,IF(M139=98%,J139*K139*L139*F!$B$98,IF(M139=99%,J139*K139*L139*F!$B$99,IF(M139&gt;99%,J139*K139*L139*F!$B$100,))))))))))))))))))))))))))))))))))))))))))))))))))))))))+IF(Q139&lt;30%,0,IF(Q139&lt;35%,N139*O139*P139*F!$B$33,IF(Q139&lt;40%,N139*O139*P139*F!$B$38,IF(Q139&lt;45%,N139*O139*P139*F!$B$43,IF(Q139&lt;50%,N139*O139*P139*F!$B$48,IF(Q139=50%,N139*O139*P139*F!$B$50,IF(Q139=51%,N139*O139*P139*F!$B$51,IF(Q139=52%,N139*O139*P139*F!$B$52,IF(Q139=53%,N139*O139*P139*F!$B$53,IF(Q139=54%,N139*O139*P139*F!$B$54,IF(Q139=55%,N139*O139*P139*F!$B$55,IF(Q139=56%,N139*O139*P139*F!$B$56,IF(Q139=57%,N139*O139*P139*F!$B$57,IF(Q139=58%,N139*O139*P139*F!$B$58,IF(Q139=59%,N139*O139*P139*F!$B$59,IF(Q139=60%,N139*O139*P139*F!$B$60,IF(Q139=61%,N139*O139*P139*F!$B$61,IF(Q139=62%,N139*O139*P139*F!$B$62,IF(Q139=63%,N139*O139*P139*F!$B$63,IF(Q139=64%,N139*O139*P139*F!$B$64,IF(Q139=65%,N139*O139*P139*F!$B$65,IF(Q139=66%,N139*O139*P139*F!$B$66,IF(Q139=67%,N139*O139*P139*F!$B$67,IF(Q139=68%,N139*O139*P139*F!$B$68,IF(Q139=69%,N139*O139*P139*F!$B$69,IF(Q139=70%,N139*O139*P139*F!$B$70,IF(Q139=71%,N139*O139*P139*F!$B$71,IF(Q139=72%,N139*O139*P139*F!$B$72,IF(Q139=73%,N139*O139*P139*F!$B$73,IF(Q139=74%,N139*O139*P139*F!$B$74,IF(Q139=75%,N139*O139*P139*F!$B$75,IF(Q139=76%,N139*O139*P139*F!$B$76,IF(Q139=77%,N139*O139*P139*F!$B$77,IF(Q139=78%,N139*O139*P139*F!$B$78,IF(Q139=79%,N139*O139*P139*F!$B$79,IF(Q139=80%,N139*O139*P139*F!$B$80,IF(Q139=81%,N139*O139*P139*F!$B$81,IF(Q139=82%,N139*O139*P139*F!$B$82,IF(Q139=83%,N139*O139*P139*F!$B$83,IF(Q139=84%,N139*O139*P139*F!$B$84,IF(Q139=85%,N139*O139*P139*F!$B$85,IF(Q139=86%,N139*O139*P139*F!$B$86,IF(Q139=87%,N139*O139*P139*F!$B$87,IF(Q139=88%,N139*O139*P139*F!$B$88,IF(Q139=89%,N139*O139*P139*F!$B$89,IF(Q139=90%,N139*O139*P139*F!$B$90,IF(Q139=91%,N139*O139*P139*F!$B$91,IF(Q139=92%,N139*O139*P139*F!$B$92,IF(Q139=93%,N139*O139*P139*F!$B$93,IF(Q139=94%,N139*O139*P139*F!$B$94,IF(Q139=95%,N139*O139*P139*F!$B$95,IF(Q139=96%,N139*O139*P139*F!$B$96,IF(Q139=97%,N139*O139*P139*F!$B$97,IF(Q139=98%,N139*O139*P139*F!$B$98,IF(Q139=99%,N139*O139*P139*F!$B$99,IF(Q139&gt;99%,N139*O139*P139*F!$B$100,))))))))))))))))))))))))))))))))))))))))))))))))))))))))+IF(U139&lt;30%,0,IF(U139&lt;35%,R139*S139*T139*F!$B$33,IF(U139&lt;40%,R139*S139*T139*F!$B$38,IF(U139&lt;45%,R139*S139*T139*F!$B$43,IF(U139&lt;50%,R139*S139*T139*F!$B$48,IF(U139=50%,R139*S139*T139*F!$B$50,IF(U139=51%,R139*S139*T139*F!$B$51,IF(U139=52%,R139*S139*T139*F!$B$52,IF(U139=53%,R139*S139*T139*F!$B$53,IF(U139=54%,R139*S139*T139*F!$B$54,IF(U139=55%,R139*S139*T139*F!$B$55,IF(U139=56%,R139*S139*T139*F!$B$56,IF(U139=57%,R139*S139*T139*F!$B$57,IF(U139=58%,R139*S139*T139*F!$B$58,IF(U139=59%,R139*S139*T139*F!$B$59,IF(U139=60%,R139*S139*T139*F!$B$60,IF(U139=61%,R139*S139*T139*F!$B$61,IF(U139=62%,R139*S139*T139*F!$B$62,IF(U139=63%,R139*S139*T139*F!$B$63,IF(U139=64%,R139*S139*T139*F!$B$64,IF(U139=65%,R139*S139*T139*F!$B$65,IF(U139=66%,R139*S139*T139*F!$B$66,IF(U139=67%,R139*S139*T139*F!$B$67,IF(U139=68%,R139*S139*T139*F!$B$68,IF(U139=69%,R139*S139*T139*F!$B$69,IF(U139=70%,R139*S139*T139*F!$B$70,IF(U139=71%,R139*S139*T139*F!$B$71,IF(U139=72%,R139*S139*T139*F!$B$72,IF(U139=73%,R139*S139*T139*F!$B$73,IF(U139=74%,R139*S139*T139*F!$B$74,IF(U139=75%,R139*S139*T139*F!$B$75,IF(U139=76%,R139*S139*T139*F!$B$76,IF(U139=77%,R139*S139*T139*F!$B$77,IF(U139=78%,R139*S139*T139*F!$B$78,IF(U139=79%,R139*S139*T139*F!$B$79,IF(U139=80%,R139*S139*T139*F!$B$80,IF(U139=81%,R139*S139*T139*F!$B$81,IF(U139=82%,R139*S139*T139*F!$B$82,IF(U139=83%,R139*S139*T139*F!$B$83,IF(U139=84%,R139*S139*T139*F!$B$84,IF(U139=85%,R139*S139*T139*F!$B$85,IF(U139=86%,R139*S139*T139*F!$B$86,IF(U139=87%,R139*S139*T139*F!$B$87,IF(U139=88%,R139*S139*T139*F!$B$88,IF(U139=89%,R139*S139*T139*F!$B$89,IF(U139=90%,R139*S139*T139*F!$B$90,IF(U139=91%,R139*S139*T139*F!$B$91,IF(U139=92%,R139*S139*T139*F!$B$92,IF(U139=93%,R139*S139*T139*F!$B$93,IF(U139=94%,R139*S139*T139*F!$B$94,IF(U139=95%,R139*S139*T139*F!$B$95,IF(U139=96%,R139*S139*T139*F!$B$96,IF(U139=97%,R139*S139*T139*F!$B$97,IF(U139=98%,R139*S139*T139*F!$B$98,IF(U139=99%,R139*S139*T139*F!$B$99,IF(U139&gt;99%,R139*S139*T139*F!$B$100)))))))))))))))))))))))))))))))))))))))))))))))))))))))))*IF(ISNUMBER(E139),E139,1)*IF(ISNUMBER(D139),D139,1)</f>
        <v>532.375</v>
      </c>
      <c r="AA139" s="104">
        <f t="shared" si="201"/>
        <v>31</v>
      </c>
      <c r="AB139" s="105">
        <f t="shared" si="202"/>
        <v>17.399999999999999</v>
      </c>
      <c r="AC139" s="23"/>
      <c r="AF139" s="127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V139" s="27"/>
      <c r="AW139" s="27"/>
      <c r="AX139" s="27"/>
      <c r="AY139" s="27"/>
      <c r="AZ139" s="27"/>
    </row>
    <row r="140" spans="1:52" x14ac:dyDescent="0.25">
      <c r="A140" s="325"/>
      <c r="B140" s="183" t="str">
        <f t="shared" si="195"/>
        <v/>
      </c>
      <c r="C140" s="190" t="str">
        <f t="shared" si="195"/>
        <v/>
      </c>
      <c r="D140" s="167">
        <f t="shared" si="203"/>
        <v>0</v>
      </c>
      <c r="E140" s="191" t="str">
        <f t="shared" si="195"/>
        <v/>
      </c>
      <c r="F140" s="308"/>
      <c r="G140" s="186"/>
      <c r="H140" s="186"/>
      <c r="I140" s="174">
        <f t="shared" ref="I140" si="207">IFERROR(ROUND(F140/$Y140,2),)</f>
        <v>0</v>
      </c>
      <c r="J140" s="308"/>
      <c r="K140" s="186"/>
      <c r="L140" s="186"/>
      <c r="M140" s="174">
        <f t="shared" ref="M140" si="208">IFERROR(ROUND(J140/$Y140,2),)</f>
        <v>0</v>
      </c>
      <c r="N140" s="308"/>
      <c r="O140" s="186"/>
      <c r="P140" s="186"/>
      <c r="Q140" s="174">
        <f t="shared" ref="Q140" si="209">IFERROR(ROUND(N140/$Y140,2),)</f>
        <v>0</v>
      </c>
      <c r="R140" s="308"/>
      <c r="S140" s="186"/>
      <c r="T140" s="186"/>
      <c r="U140" s="174">
        <f t="shared" ref="U140" si="210">IFERROR(ROUND(R140/$Y140,2),)</f>
        <v>0</v>
      </c>
      <c r="V140" s="98">
        <f t="shared" si="179"/>
        <v>0</v>
      </c>
      <c r="W140" s="99">
        <f t="shared" si="204"/>
        <v>0</v>
      </c>
      <c r="X140" s="68">
        <f t="shared" si="206"/>
        <v>0</v>
      </c>
      <c r="Y140" s="203" t="str">
        <f t="shared" si="169"/>
        <v/>
      </c>
      <c r="Z140" s="18">
        <f>(IF(I140&lt;30%,0,IF(I140&lt;35%,F140*G140*H140*F!$B$33,IF(I140&lt;40%,F140*G140*H140*F!$B$38,IF(I140&lt;45%,F140*G140*H140*F!$B$43,IF(I140&lt;50%,F140*G140*H140*F!$B$48,IF(I140=50%,F140*G140*H140*F!$B$50,IF(I140=51%,F140*G140*H140*F!$B$51,IF(I140=52%,F140*G140*H140*F!$B$52,IF(I140=53%,F140*G140*H140*F!$B$53,IF(I140=54%,F140*G140*H140*F!$B$54,IF(I140=55%,F140*G140*H140*F!$B$55,IF(I140=56%,F140*G140*H140*F!$B$56,IF(I140=57%,F140*G140*H140*F!$B$57,IF(I140=58%,F140*G140*H140*F!$B$58,IF(I140=59%,F140*G140*H140*F!$B$59,IF(I140=60%,F140*G140*H140*F!$B$60,IF(I140=61%,F140*G140*H140*F!$B$61,IF(I140=62%,F140*G140*H140*F!$B$62,IF(I140=63%,F140*G140*H140*F!$B$63,IF(I140=64%,F140*G140*H140*F!$B$64,IF(I140=65%,F140*G140*H140*F!$B$65,IF(I140=66%,F140*G140*H140*F!$B$66,IF(I140=67%,F140*G140*H140*F!$B$67,IF(I140=68%,F140*G140*H140*F!$B$68,IF(I140=69%,F140*G140*H140*F!$B$69,IF(I140=70%,F140*G140*H140*F!$B$70,IF(I140=71%,F140*G140*H140*F!$B$71,IF(I140=72%,F140*G140*H140*F!$B$72,IF(I140=73%,F140*G140*H140*F!$B$73,IF(I140=74%,F140*G140*H140*F!$B$74,IF(I140=75%,F140*G140*H140*F!$B$75,IF(I140=76%,F140*G140*H140*F!$B$76,IF(I140=77%,F140*G140*H140*F!$B$77,IF(I140=78%,F140*G140*H140*F!$B$78,IF(I140=79%,F140*G140*H140*F!$B$79,IF(I140=80%,F140*G140*H140*F!$B$80,IF(I140=81%,F140*G140*H140*F!$B$81,IF(I140=82%,F140*G140*H140*F!$B$82,IF(I140=83%,F140*G140*H140*F!$B$83,IF(I140=84%,F140*G140*H140*F!$B$84,IF(I140=85%,F140*G140*H140*F!$B$85,IF(I140=86%,F140*G140*H140*F!$B$86,IF(I140=87%,F140*G140*H140*F!$B$87,IF(I140=88%,F140*G140*H140*F!$B$88,IF(I140=89%,F140*G140*H140*F!$B$89,IF(I140=90%,F140*G140*H140*F!$B$90,IF(I140=91%,F140*G140*H140*F!$B$91,IF(I140=92%,F140*G140*H140*F!$B$92,IF(I140=93%,F140*G140*H140*F!$B$93,IF(I140=94%,F140*G140*H140*F!$B$94,IF(I140=95%,F140*G140*H140*F!$B$95,IF(I140=96%,F140*G140*H140*F!$B$96,IF(I140=97%,F140*G140*H140*F!$B$97,IF(I140=98%,F140*G140*H140*F!$B$98,IF(I140=99%,F140*G140*H140*F!$B$99,IF(I140&gt;99%,F140*G140*H140*F!$B$100,))))))))))))))))))))))))))))))))))))))))))))))))))))))))+IF(M140&lt;30%,0,IF(M140&lt;35%,J140*K140*L140*F!$B$33,IF(M140&lt;40%,J140*K140*L140*F!$B$38,IF(M140&lt;45%,J140*K140*L140*F!$B$43,IF(M140&lt;50%,J140*K140*L140*F!$B$48,IF(M140=50%,J140*K140*L140*F!$B$50,IF(M140=51%,J140*K140*L140*F!$B$51,IF(M140=52%,J140*K140*L140*F!$B$52,IF(M140=53%,J140*K140*L140*F!$B$53,IF(M140=54%,J140*K140*L140*F!$B$54,IF(M140=55%,J140*K140*L140*F!$B$55,IF(M140=56%,J140*K140*L140*F!$B$56,IF(M140=57%,J140*K140*L140*F!$B$57,IF(M140=58%,J140*K140*L140*F!$B$58,IF(M140=59%,J140*K140*L140*F!$B$59,IF(M140=60%,J140*K140*L140*F!$B$60,IF(M140=61%,J140*K140*L140*F!$B$61,IF(M140=62%,J140*K140*L140*F!$B$62,IF(M140=63%,J140*K140*L140*F!$B$63,IF(M140=64%,J140*K140*L140*F!$B$64,IF(M140=65%,J140*K140*L140*F!$B$65,IF(M140=66%,J140*K140*L140*F!$B$66,IF(M140=67%,J140*K140*L140*F!$B$67,IF(M140=68%,J140*K140*L140*F!$B$68,IF(M140=69%,J140*K140*L140*F!$B$69,IF(M140=70%,J140*K140*L140*F!$B$70,IF(M140=71%,J140*K140*L140*F!$B$71,IF(M140=72%,J140*K140*L140*F!$B$72,IF(M140=73%,J140*K140*L140*F!$B$73,IF(M140=74%,J140*K140*L140*F!$B$74,IF(M140=75%,J140*K140*L140*F!$B$75,IF(M140=76%,J140*K140*L140*F!$B$76,IF(M140=77%,J140*K140*L140*F!$B$77,IF(M140=78%,J140*K140*L140*F!$B$78,IF(M140=79%,J140*K140*L140*F!$B$79,IF(M140=80%,J140*K140*L140*F!$B$80,IF(M140=81%,J140*K140*L140*F!$B$81,IF(M140=82%,J140*K140*L140*F!$B$82,IF(M140=83%,J140*K140*L140*F!$B$83,IF(M140=84%,J140*K140*L140*F!$B$84,IF(M140=85%,J140*K140*L140*F!$B$85,IF(M140=86%,J140*K140*L140*F!$B$86,IF(M140=87%,J140*K140*L140*F!$B$87,IF(M140=88%,J140*K140*L140*F!$B$88,IF(M140=89%,J140*K140*L140*F!$B$89,IF(M140=90%,J140*K140*L140*F!$B$90,IF(M140=91%,J140*K140*L140*F!$B$91,IF(M140=92%,J140*K140*L140*F!$B$92,IF(M140=93%,J140*K140*L140*F!$B$93,IF(M140=94%,J140*K140*L140*F!$B$94,IF(M140=95%,J140*K140*L140*F!$B$95,IF(M140=96%,J140*K140*L140*F!$B$96,IF(M140=97%,J140*K140*L140*F!$B$97,IF(M140=98%,J140*K140*L140*F!$B$98,IF(M140=99%,J140*K140*L140*F!$B$99,IF(M140&gt;99%,J140*K140*L140*F!$B$100,))))))))))))))))))))))))))))))))))))))))))))))))))))))))+IF(Q140&lt;30%,0,IF(Q140&lt;35%,N140*O140*P140*F!$B$33,IF(Q140&lt;40%,N140*O140*P140*F!$B$38,IF(Q140&lt;45%,N140*O140*P140*F!$B$43,IF(Q140&lt;50%,N140*O140*P140*F!$B$48,IF(Q140=50%,N140*O140*P140*F!$B$50,IF(Q140=51%,N140*O140*P140*F!$B$51,IF(Q140=52%,N140*O140*P140*F!$B$52,IF(Q140=53%,N140*O140*P140*F!$B$53,IF(Q140=54%,N140*O140*P140*F!$B$54,IF(Q140=55%,N140*O140*P140*F!$B$55,IF(Q140=56%,N140*O140*P140*F!$B$56,IF(Q140=57%,N140*O140*P140*F!$B$57,IF(Q140=58%,N140*O140*P140*F!$B$58,IF(Q140=59%,N140*O140*P140*F!$B$59,IF(Q140=60%,N140*O140*P140*F!$B$60,IF(Q140=61%,N140*O140*P140*F!$B$61,IF(Q140=62%,N140*O140*P140*F!$B$62,IF(Q140=63%,N140*O140*P140*F!$B$63,IF(Q140=64%,N140*O140*P140*F!$B$64,IF(Q140=65%,N140*O140*P140*F!$B$65,IF(Q140=66%,N140*O140*P140*F!$B$66,IF(Q140=67%,N140*O140*P140*F!$B$67,IF(Q140=68%,N140*O140*P140*F!$B$68,IF(Q140=69%,N140*O140*P140*F!$B$69,IF(Q140=70%,N140*O140*P140*F!$B$70,IF(Q140=71%,N140*O140*P140*F!$B$71,IF(Q140=72%,N140*O140*P140*F!$B$72,IF(Q140=73%,N140*O140*P140*F!$B$73,IF(Q140=74%,N140*O140*P140*F!$B$74,IF(Q140=75%,N140*O140*P140*F!$B$75,IF(Q140=76%,N140*O140*P140*F!$B$76,IF(Q140=77%,N140*O140*P140*F!$B$77,IF(Q140=78%,N140*O140*P140*F!$B$78,IF(Q140=79%,N140*O140*P140*F!$B$79,IF(Q140=80%,N140*O140*P140*F!$B$80,IF(Q140=81%,N140*O140*P140*F!$B$81,IF(Q140=82%,N140*O140*P140*F!$B$82,IF(Q140=83%,N140*O140*P140*F!$B$83,IF(Q140=84%,N140*O140*P140*F!$B$84,IF(Q140=85%,N140*O140*P140*F!$B$85,IF(Q140=86%,N140*O140*P140*F!$B$86,IF(Q140=87%,N140*O140*P140*F!$B$87,IF(Q140=88%,N140*O140*P140*F!$B$88,IF(Q140=89%,N140*O140*P140*F!$B$89,IF(Q140=90%,N140*O140*P140*F!$B$90,IF(Q140=91%,N140*O140*P140*F!$B$91,IF(Q140=92%,N140*O140*P140*F!$B$92,IF(Q140=93%,N140*O140*P140*F!$B$93,IF(Q140=94%,N140*O140*P140*F!$B$94,IF(Q140=95%,N140*O140*P140*F!$B$95,IF(Q140=96%,N140*O140*P140*F!$B$96,IF(Q140=97%,N140*O140*P140*F!$B$97,IF(Q140=98%,N140*O140*P140*F!$B$98,IF(Q140=99%,N140*O140*P140*F!$B$99,IF(Q140&gt;99%,N140*O140*P140*F!$B$100,))))))))))))))))))))))))))))))))))))))))))))))))))))))))+IF(U140&lt;30%,0,IF(U140&lt;35%,R140*S140*T140*F!$B$33,IF(U140&lt;40%,R140*S140*T140*F!$B$38,IF(U140&lt;45%,R140*S140*T140*F!$B$43,IF(U140&lt;50%,R140*S140*T140*F!$B$48,IF(U140=50%,R140*S140*T140*F!$B$50,IF(U140=51%,R140*S140*T140*F!$B$51,IF(U140=52%,R140*S140*T140*F!$B$52,IF(U140=53%,R140*S140*T140*F!$B$53,IF(U140=54%,R140*S140*T140*F!$B$54,IF(U140=55%,R140*S140*T140*F!$B$55,IF(U140=56%,R140*S140*T140*F!$B$56,IF(U140=57%,R140*S140*T140*F!$B$57,IF(U140=58%,R140*S140*T140*F!$B$58,IF(U140=59%,R140*S140*T140*F!$B$59,IF(U140=60%,R140*S140*T140*F!$B$60,IF(U140=61%,R140*S140*T140*F!$B$61,IF(U140=62%,R140*S140*T140*F!$B$62,IF(U140=63%,R140*S140*T140*F!$B$63,IF(U140=64%,R140*S140*T140*F!$B$64,IF(U140=65%,R140*S140*T140*F!$B$65,IF(U140=66%,R140*S140*T140*F!$B$66,IF(U140=67%,R140*S140*T140*F!$B$67,IF(U140=68%,R140*S140*T140*F!$B$68,IF(U140=69%,R140*S140*T140*F!$B$69,IF(U140=70%,R140*S140*T140*F!$B$70,IF(U140=71%,R140*S140*T140*F!$B$71,IF(U140=72%,R140*S140*T140*F!$B$72,IF(U140=73%,R140*S140*T140*F!$B$73,IF(U140=74%,R140*S140*T140*F!$B$74,IF(U140=75%,R140*S140*T140*F!$B$75,IF(U140=76%,R140*S140*T140*F!$B$76,IF(U140=77%,R140*S140*T140*F!$B$77,IF(U140=78%,R140*S140*T140*F!$B$78,IF(U140=79%,R140*S140*T140*F!$B$79,IF(U140=80%,R140*S140*T140*F!$B$80,IF(U140=81%,R140*S140*T140*F!$B$81,IF(U140=82%,R140*S140*T140*F!$B$82,IF(U140=83%,R140*S140*T140*F!$B$83,IF(U140=84%,R140*S140*T140*F!$B$84,IF(U140=85%,R140*S140*T140*F!$B$85,IF(U140=86%,R140*S140*T140*F!$B$86,IF(U140=87%,R140*S140*T140*F!$B$87,IF(U140=88%,R140*S140*T140*F!$B$88,IF(U140=89%,R140*S140*T140*F!$B$89,IF(U140=90%,R140*S140*T140*F!$B$90,IF(U140=91%,R140*S140*T140*F!$B$91,IF(U140=92%,R140*S140*T140*F!$B$92,IF(U140=93%,R140*S140*T140*F!$B$93,IF(U140=94%,R140*S140*T140*F!$B$94,IF(U140=95%,R140*S140*T140*F!$B$95,IF(U140=96%,R140*S140*T140*F!$B$96,IF(U140=97%,R140*S140*T140*F!$B$97,IF(U140=98%,R140*S140*T140*F!$B$98,IF(U140=99%,R140*S140*T140*F!$B$99,IF(U140&gt;99%,R140*S140*T140*F!$B$100)))))))))))))))))))))))))))))))))))))))))))))))))))))))))*IF(ISNUMBER(E140),E140,1)*IF(ISNUMBER(D140),D140,1)</f>
        <v>0</v>
      </c>
      <c r="AA140" s="69">
        <f t="shared" si="201"/>
        <v>0</v>
      </c>
      <c r="AB140" s="70">
        <f t="shared" si="202"/>
        <v>0</v>
      </c>
      <c r="AC140" s="23"/>
      <c r="AF140" s="127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V140" s="27"/>
      <c r="AW140" s="27"/>
      <c r="AX140" s="27"/>
      <c r="AY140" s="27"/>
      <c r="AZ140" s="27"/>
    </row>
    <row r="141" spans="1:52" ht="15.75" thickBot="1" x14ac:dyDescent="0.3">
      <c r="A141" s="326"/>
      <c r="B141" s="219" t="str">
        <f t="shared" si="195"/>
        <v/>
      </c>
      <c r="C141" s="228" t="str">
        <f t="shared" si="195"/>
        <v/>
      </c>
      <c r="D141" s="299">
        <f>ROUND(IFERROR((D135*(G135*H135+K135*L135+O135*P135+S135*T135)+D136*(G136*H136+K136*L136+O136*P136+S136*T136)+D137*(G137*H137+K137*L137+O137*P137+S137*T137)+D138*(G138*H138+K138*L138+O138*P138+S138*T138)+D139*(G139*H139+K139*L139+O139*P139+S139*T139)+D140*(G140*H140+K140*L140+O140*P140+S140*T140))/((G135*H135+K135*L135+O135*P135+S135*T135)+(G136*H136+K136*L136+O136*P136+S136*T136)+(G137*H137+K137*L137+O137*P137+S137*T137)+(G138*H138+K138*L138+O138*P138+S138*T138)+(G139*H139+K139*L139+O139*P139+S139*T139)+(G140*H140+K140*L140+O140*P140+S140*T140)),0),2)</f>
        <v>0.89</v>
      </c>
      <c r="E141" s="230" t="str">
        <f t="shared" si="195"/>
        <v/>
      </c>
      <c r="F141" s="312"/>
      <c r="G141" s="229"/>
      <c r="H141" s="229"/>
      <c r="I141" s="225"/>
      <c r="J141" s="312"/>
      <c r="K141" s="229"/>
      <c r="L141" s="229"/>
      <c r="M141" s="225"/>
      <c r="N141" s="312"/>
      <c r="O141" s="229"/>
      <c r="P141" s="229"/>
      <c r="Q141" s="225"/>
      <c r="R141" s="312"/>
      <c r="S141" s="229"/>
      <c r="T141" s="229"/>
      <c r="U141" s="225"/>
      <c r="V141" s="79">
        <f>SUM(V135:V140)</f>
        <v>10670</v>
      </c>
      <c r="W141" s="21">
        <f>IFERROR(V141/AA141,0)</f>
        <v>78.455882352941174</v>
      </c>
      <c r="X141" s="80">
        <f>ROUND(IFERROR(((I135*G135*H135+M135*K135*L135+Q135*O135*P135+U135*S135*T135)+(I136*G136*H136+M136*K136*L136+Q136*O136*P136+U136*S136*T136)+(I137*G137*H137+M137*K137*L137+Q137*O137*P137+U137*S137*T137)+(I138*G138*H138+M138*K138*L138+Q138*O138*P138+U138*S138*T138)+(I139*G139*H139+M139*K139*L139+Q139*O139*P139+U139*S139*T139)+(I140*G140*H140+M140*K140*L140+Q140*O140*P140+U140*S140*T140))/((G135*H135+K135*L135+O135*P135+S135*T135)+(G136*H136+K136*L136+O136*P136+S136*T136)+(G137*H137+K137*L137+O137*P137+S137*T137)+(G138*H138+K138*L138+O138*P138+S138*T138)+(G139*H139+K139*L139+O139*P139+S139*T139)+(G140*H140+K140*L140+O140*P140+S140*T140)),0),3)</f>
        <v>0.54900000000000004</v>
      </c>
      <c r="Y141" s="81"/>
      <c r="Z141" s="21">
        <f>SUM(Z135:Z140)</f>
        <v>8343.7250000000004</v>
      </c>
      <c r="AA141" s="82">
        <f>SUM(AA135:AA140)</f>
        <v>136</v>
      </c>
      <c r="AB141" s="83">
        <f>IF(SUM(AB135:AB140)=0,TIME(,0,),TIME(,SUM(AB135:AB140)+30,))</f>
        <v>0.1277777777777778</v>
      </c>
      <c r="AC141" s="23"/>
      <c r="AF141" s="127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V141" s="27"/>
      <c r="AW141" s="27"/>
      <c r="AX141" s="27"/>
      <c r="AY141" s="27"/>
      <c r="AZ141" s="27"/>
    </row>
    <row r="142" spans="1:52" x14ac:dyDescent="0.25">
      <c r="A142" s="318">
        <f>A143</f>
        <v>42231</v>
      </c>
      <c r="B142" s="158" t="str">
        <f t="shared" si="195"/>
        <v>Легкая</v>
      </c>
      <c r="C142" s="159" t="str">
        <f t="shared" si="195"/>
        <v>Присед</v>
      </c>
      <c r="D142" s="160">
        <f>D105</f>
        <v>1.2</v>
      </c>
      <c r="E142" s="161" t="str">
        <f t="shared" si="195"/>
        <v/>
      </c>
      <c r="F142" s="302">
        <f>IF(I142&lt;&gt;0,(IFERROR(IF($Y142&gt;50,MROUND($Y142*I142,2.5),IF($Y142&lt;15,MROUND($Y142*I142,0.1),MROUND($Y142*I142,1))),)),"")</f>
        <v>105</v>
      </c>
      <c r="G142" s="162">
        <v>6</v>
      </c>
      <c r="H142" s="162">
        <v>5</v>
      </c>
      <c r="I142" s="163">
        <v>0.4</v>
      </c>
      <c r="J142" s="302" t="str">
        <f>IF(M142&lt;&gt;0,(IFERROR(IF($Y142&gt;50,MROUND($Y142*M142,2.5),IF($Y142&lt;15,MROUND($Y142*M142,0.1),MROUND($Y142*M142,1))),)),"")</f>
        <v/>
      </c>
      <c r="K142" s="162"/>
      <c r="L142" s="162"/>
      <c r="M142" s="163">
        <v>0</v>
      </c>
      <c r="N142" s="302" t="str">
        <f>IF(Q142&lt;&gt;0,(IFERROR(IF($Y142&gt;50,MROUND($Y142*Q142,2.5),IF($Y142&lt;15,MROUND($Y142*Q142,0.1),MROUND($Y142*Q142,1))),)),"")</f>
        <v/>
      </c>
      <c r="O142" s="162"/>
      <c r="P142" s="162"/>
      <c r="Q142" s="163">
        <v>0</v>
      </c>
      <c r="R142" s="302" t="str">
        <f>IF(U142&lt;&gt;0,(IFERROR(IF($Y142&gt;50,MROUND($Y142*U142,2.5),IF($Y142&lt;15,MROUND($Y142*U142,0.1),MROUND($Y142*U142,1))),)),"")</f>
        <v/>
      </c>
      <c r="S142" s="162"/>
      <c r="T142" s="162"/>
      <c r="U142" s="164">
        <v>0</v>
      </c>
      <c r="V142" s="120">
        <f t="shared" si="179"/>
        <v>3150</v>
      </c>
      <c r="W142" s="48">
        <f>IFERROR((IF(ISNUMBER(F142),F142,1)*G142*H142+IF(ISNUMBER(J142),J142,1)*K142*L142+IF(ISNUMBER(N142),N142,1)*O142*P142+IF(ISNUMBER(R142),R142,1)*S142*T142)*IF(ISNUMBER(E142),E142,1)/(G142*H142+K142*L142+O142*P142+S142*T142),0)</f>
        <v>105</v>
      </c>
      <c r="X142" s="49">
        <f>ROUND(IFERROR((W142/(Y142*IF(ISNUMBER(E142),E142,1))),0),2)</f>
        <v>0.4</v>
      </c>
      <c r="Y142" s="202">
        <f t="shared" si="169"/>
        <v>263.91953250000006</v>
      </c>
      <c r="Z142" s="16">
        <f>(IF(I142&lt;30%,0,IF(I142&lt;35%,F142*G142*H142*F!$B$33,IF(I142&lt;40%,F142*G142*H142*F!$B$38,IF(I142&lt;45%,F142*G142*H142*F!$B$43,IF(I142&lt;50%,F142*G142*H142*F!$B$48,IF(I142=50%,F142*G142*H142*F!$B$50,IF(I142=51%,F142*G142*H142*F!$B$51,IF(I142=52%,F142*G142*H142*F!$B$52,IF(I142=53%,F142*G142*H142*F!$B$53,IF(I142=54%,F142*G142*H142*F!$B$54,IF(I142=55%,F142*G142*H142*F!$B$55,IF(I142=56%,F142*G142*H142*F!$B$56,IF(I142=57%,F142*G142*H142*F!$B$57,IF(I142=58%,F142*G142*H142*F!$B$58,IF(I142=59%,F142*G142*H142*F!$B$59,IF(I142=60%,F142*G142*H142*F!$B$60,IF(I142=61%,F142*G142*H142*F!$B$61,IF(I142=62%,F142*G142*H142*F!$B$62,IF(I142=63%,F142*G142*H142*F!$B$63,IF(I142=64%,F142*G142*H142*F!$B$64,IF(I142=65%,F142*G142*H142*F!$B$65,IF(I142=66%,F142*G142*H142*F!$B$66,IF(I142=67%,F142*G142*H142*F!$B$67,IF(I142=68%,F142*G142*H142*F!$B$68,IF(I142=69%,F142*G142*H142*F!$B$69,IF(I142=70%,F142*G142*H142*F!$B$70,IF(I142=71%,F142*G142*H142*F!$B$71,IF(I142=72%,F142*G142*H142*F!$B$72,IF(I142=73%,F142*G142*H142*F!$B$73,IF(I142=74%,F142*G142*H142*F!$B$74,IF(I142=75%,F142*G142*H142*F!$B$75,IF(I142=76%,F142*G142*H142*F!$B$76,IF(I142=77%,F142*G142*H142*F!$B$77,IF(I142=78%,F142*G142*H142*F!$B$78,IF(I142=79%,F142*G142*H142*F!$B$79,IF(I142=80%,F142*G142*H142*F!$B$80,IF(I142=81%,F142*G142*H142*F!$B$81,IF(I142=82%,F142*G142*H142*F!$B$82,IF(I142=83%,F142*G142*H142*F!$B$83,IF(I142=84%,F142*G142*H142*F!$B$84,IF(I142=85%,F142*G142*H142*F!$B$85,IF(I142=86%,F142*G142*H142*F!$B$86,IF(I142=87%,F142*G142*H142*F!$B$87,IF(I142=88%,F142*G142*H142*F!$B$88,IF(I142=89%,F142*G142*H142*F!$B$89,IF(I142=90%,F142*G142*H142*F!$B$90,IF(I142=91%,F142*G142*H142*F!$B$91,IF(I142=92%,F142*G142*H142*F!$B$92,IF(I142=93%,F142*G142*H142*F!$B$93,IF(I142=94%,F142*G142*H142*F!$B$94,IF(I142=95%,F142*G142*H142*F!$B$95,IF(I142=96%,F142*G142*H142*F!$B$96,IF(I142=97%,F142*G142*H142*F!$B$97,IF(I142=98%,F142*G142*H142*F!$B$98,IF(I142=99%,F142*G142*H142*F!$B$99,IF(I142&gt;99%,F142*G142*H142*F!$B$100,))))))))))))))))))))))))))))))))))))))))))))))))))))))))+IF(M142&lt;30%,0,IF(M142&lt;35%,J142*K142*L142*F!$B$33,IF(M142&lt;40%,J142*K142*L142*F!$B$38,IF(M142&lt;45%,J142*K142*L142*F!$B$43,IF(M142&lt;50%,J142*K142*L142*F!$B$48,IF(M142=50%,J142*K142*L142*F!$B$50,IF(M142=51%,J142*K142*L142*F!$B$51,IF(M142=52%,J142*K142*L142*F!$B$52,IF(M142=53%,J142*K142*L142*F!$B$53,IF(M142=54%,J142*K142*L142*F!$B$54,IF(M142=55%,J142*K142*L142*F!$B$55,IF(M142=56%,J142*K142*L142*F!$B$56,IF(M142=57%,J142*K142*L142*F!$B$57,IF(M142=58%,J142*K142*L142*F!$B$58,IF(M142=59%,J142*K142*L142*F!$B$59,IF(M142=60%,J142*K142*L142*F!$B$60,IF(M142=61%,J142*K142*L142*F!$B$61,IF(M142=62%,J142*K142*L142*F!$B$62,IF(M142=63%,J142*K142*L142*F!$B$63,IF(M142=64%,J142*K142*L142*F!$B$64,IF(M142=65%,J142*K142*L142*F!$B$65,IF(M142=66%,J142*K142*L142*F!$B$66,IF(M142=67%,J142*K142*L142*F!$B$67,IF(M142=68%,J142*K142*L142*F!$B$68,IF(M142=69%,J142*K142*L142*F!$B$69,IF(M142=70%,J142*K142*L142*F!$B$70,IF(M142=71%,J142*K142*L142*F!$B$71,IF(M142=72%,J142*K142*L142*F!$B$72,IF(M142=73%,J142*K142*L142*F!$B$73,IF(M142=74%,J142*K142*L142*F!$B$74,IF(M142=75%,J142*K142*L142*F!$B$75,IF(M142=76%,J142*K142*L142*F!$B$76,IF(M142=77%,J142*K142*L142*F!$B$77,IF(M142=78%,J142*K142*L142*F!$B$78,IF(M142=79%,J142*K142*L142*F!$B$79,IF(M142=80%,J142*K142*L142*F!$B$80,IF(M142=81%,J142*K142*L142*F!$B$81,IF(M142=82%,J142*K142*L142*F!$B$82,IF(M142=83%,J142*K142*L142*F!$B$83,IF(M142=84%,J142*K142*L142*F!$B$84,IF(M142=85%,J142*K142*L142*F!$B$85,IF(M142=86%,J142*K142*L142*F!$B$86,IF(M142=87%,J142*K142*L142*F!$B$87,IF(M142=88%,J142*K142*L142*F!$B$88,IF(M142=89%,J142*K142*L142*F!$B$89,IF(M142=90%,J142*K142*L142*F!$B$90,IF(M142=91%,J142*K142*L142*F!$B$91,IF(M142=92%,J142*K142*L142*F!$B$92,IF(M142=93%,J142*K142*L142*F!$B$93,IF(M142=94%,J142*K142*L142*F!$B$94,IF(M142=95%,J142*K142*L142*F!$B$95,IF(M142=96%,J142*K142*L142*F!$B$96,IF(M142=97%,J142*K142*L142*F!$B$97,IF(M142=98%,J142*K142*L142*F!$B$98,IF(M142=99%,J142*K142*L142*F!$B$99,IF(M142&gt;99%,J142*K142*L142*F!$B$100,))))))))))))))))))))))))))))))))))))))))))))))))))))))))+IF(Q142&lt;30%,0,IF(Q142&lt;35%,N142*O142*P142*F!$B$33,IF(Q142&lt;40%,N142*O142*P142*F!$B$38,IF(Q142&lt;45%,N142*O142*P142*F!$B$43,IF(Q142&lt;50%,N142*O142*P142*F!$B$48,IF(Q142=50%,N142*O142*P142*F!$B$50,IF(Q142=51%,N142*O142*P142*F!$B$51,IF(Q142=52%,N142*O142*P142*F!$B$52,IF(Q142=53%,N142*O142*P142*F!$B$53,IF(Q142=54%,N142*O142*P142*F!$B$54,IF(Q142=55%,N142*O142*P142*F!$B$55,IF(Q142=56%,N142*O142*P142*F!$B$56,IF(Q142=57%,N142*O142*P142*F!$B$57,IF(Q142=58%,N142*O142*P142*F!$B$58,IF(Q142=59%,N142*O142*P142*F!$B$59,IF(Q142=60%,N142*O142*P142*F!$B$60,IF(Q142=61%,N142*O142*P142*F!$B$61,IF(Q142=62%,N142*O142*P142*F!$B$62,IF(Q142=63%,N142*O142*P142*F!$B$63,IF(Q142=64%,N142*O142*P142*F!$B$64,IF(Q142=65%,N142*O142*P142*F!$B$65,IF(Q142=66%,N142*O142*P142*F!$B$66,IF(Q142=67%,N142*O142*P142*F!$B$67,IF(Q142=68%,N142*O142*P142*F!$B$68,IF(Q142=69%,N142*O142*P142*F!$B$69,IF(Q142=70%,N142*O142*P142*F!$B$70,IF(Q142=71%,N142*O142*P142*F!$B$71,IF(Q142=72%,N142*O142*P142*F!$B$72,IF(Q142=73%,N142*O142*P142*F!$B$73,IF(Q142=74%,N142*O142*P142*F!$B$74,IF(Q142=75%,N142*O142*P142*F!$B$75,IF(Q142=76%,N142*O142*P142*F!$B$76,IF(Q142=77%,N142*O142*P142*F!$B$77,IF(Q142=78%,N142*O142*P142*F!$B$78,IF(Q142=79%,N142*O142*P142*F!$B$79,IF(Q142=80%,N142*O142*P142*F!$B$80,IF(Q142=81%,N142*O142*P142*F!$B$81,IF(Q142=82%,N142*O142*P142*F!$B$82,IF(Q142=83%,N142*O142*P142*F!$B$83,IF(Q142=84%,N142*O142*P142*F!$B$84,IF(Q142=85%,N142*O142*P142*F!$B$85,IF(Q142=86%,N142*O142*P142*F!$B$86,IF(Q142=87%,N142*O142*P142*F!$B$87,IF(Q142=88%,N142*O142*P142*F!$B$88,IF(Q142=89%,N142*O142*P142*F!$B$89,IF(Q142=90%,N142*O142*P142*F!$B$90,IF(Q142=91%,N142*O142*P142*F!$B$91,IF(Q142=92%,N142*O142*P142*F!$B$92,IF(Q142=93%,N142*O142*P142*F!$B$93,IF(Q142=94%,N142*O142*P142*F!$B$94,IF(Q142=95%,N142*O142*P142*F!$B$95,IF(Q142=96%,N142*O142*P142*F!$B$96,IF(Q142=97%,N142*O142*P142*F!$B$97,IF(Q142=98%,N142*O142*P142*F!$B$98,IF(Q142=99%,N142*O142*P142*F!$B$99,IF(Q142&gt;99%,N142*O142*P142*F!$B$100,))))))))))))))))))))))))))))))))))))))))))))))))))))))))+IF(U142&lt;30%,0,IF(U142&lt;35%,R142*S142*T142*F!$B$33,IF(U142&lt;40%,R142*S142*T142*F!$B$38,IF(U142&lt;45%,R142*S142*T142*F!$B$43,IF(U142&lt;50%,R142*S142*T142*F!$B$48,IF(U142=50%,R142*S142*T142*F!$B$50,IF(U142=51%,R142*S142*T142*F!$B$51,IF(U142=52%,R142*S142*T142*F!$B$52,IF(U142=53%,R142*S142*T142*F!$B$53,IF(U142=54%,R142*S142*T142*F!$B$54,IF(U142=55%,R142*S142*T142*F!$B$55,IF(U142=56%,R142*S142*T142*F!$B$56,IF(U142=57%,R142*S142*T142*F!$B$57,IF(U142=58%,R142*S142*T142*F!$B$58,IF(U142=59%,R142*S142*T142*F!$B$59,IF(U142=60%,R142*S142*T142*F!$B$60,IF(U142=61%,R142*S142*T142*F!$B$61,IF(U142=62%,R142*S142*T142*F!$B$62,IF(U142=63%,R142*S142*T142*F!$B$63,IF(U142=64%,R142*S142*T142*F!$B$64,IF(U142=65%,R142*S142*T142*F!$B$65,IF(U142=66%,R142*S142*T142*F!$B$66,IF(U142=67%,R142*S142*T142*F!$B$67,IF(U142=68%,R142*S142*T142*F!$B$68,IF(U142=69%,R142*S142*T142*F!$B$69,IF(U142=70%,R142*S142*T142*F!$B$70,IF(U142=71%,R142*S142*T142*F!$B$71,IF(U142=72%,R142*S142*T142*F!$B$72,IF(U142=73%,R142*S142*T142*F!$B$73,IF(U142=74%,R142*S142*T142*F!$B$74,IF(U142=75%,R142*S142*T142*F!$B$75,IF(U142=76%,R142*S142*T142*F!$B$76,IF(U142=77%,R142*S142*T142*F!$B$77,IF(U142=78%,R142*S142*T142*F!$B$78,IF(U142=79%,R142*S142*T142*F!$B$79,IF(U142=80%,R142*S142*T142*F!$B$80,IF(U142=81%,R142*S142*T142*F!$B$81,IF(U142=82%,R142*S142*T142*F!$B$82,IF(U142=83%,R142*S142*T142*F!$B$83,IF(U142=84%,R142*S142*T142*F!$B$84,IF(U142=85%,R142*S142*T142*F!$B$85,IF(U142=86%,R142*S142*T142*F!$B$86,IF(U142=87%,R142*S142*T142*F!$B$87,IF(U142=88%,R142*S142*T142*F!$B$88,IF(U142=89%,R142*S142*T142*F!$B$89,IF(U142=90%,R142*S142*T142*F!$B$90,IF(U142=91%,R142*S142*T142*F!$B$91,IF(U142=92%,R142*S142*T142*F!$B$92,IF(U142=93%,R142*S142*T142*F!$B$93,IF(U142=94%,R142*S142*T142*F!$B$94,IF(U142=95%,R142*S142*T142*F!$B$95,IF(U142=96%,R142*S142*T142*F!$B$96,IF(U142=97%,R142*S142*T142*F!$B$97,IF(U142=98%,R142*S142*T142*F!$B$98,IF(U142=99%,R142*S142*T142*F!$B$99,IF(U142&gt;99%,R142*S142*T142*F!$B$100)))))))))))))))))))))))))))))))))))))))))))))))))))))))))*IF(ISNUMBER(E142),E142,1)*IF(ISNUMBER(D142),D142,1)</f>
        <v>1436.3999999999999</v>
      </c>
      <c r="AA142" s="50">
        <f t="shared" ref="AA142:AA147" si="211">G142*H142+K142*L142+O142*P142+S142*T142</f>
        <v>30</v>
      </c>
      <c r="AB142" s="51">
        <f t="shared" ref="AB142:AB147" si="212">(H142*(IF(I142&lt;45%,0.5,IF(I142&lt;55%,0.8,IF(I142&lt;65%,0.9,IF(I142&lt;75%,1,IF(I142&lt;85%,1.1,1.2))))))+L142*(IF(M142&lt;45%,0.5,IF(M142&lt;55%,0.8,IF(M142&lt;65%,0.9,IF(M142&lt;75%,1,IF(M142&lt;85%,1.1,1.2))))))+P142*(IF(Q142&lt;45%,0.5,IF(Q142&lt;55%,0.8,IF(Q142&lt;65%,0.9,IF(Q142&lt;75%,1,IF(Q142&lt;85%,1.1,1.2))))))+T142*(IF(U142&lt;45%,0.5,IF(U142&lt;55%,0.8,IF(U142&lt;65%,0.9,IF(U142&lt;75%,1,IF(U142&lt;85%,1.1,1.2)))))))*IF(D142&gt;=0.8,6,IF(D142&lt;=0.4,1.5,3))</f>
        <v>15</v>
      </c>
      <c r="AC142" s="23"/>
      <c r="AF142" s="127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</row>
    <row r="143" spans="1:52" ht="15" customHeight="1" x14ac:dyDescent="0.25">
      <c r="A143" s="325">
        <f>A136+1</f>
        <v>42231</v>
      </c>
      <c r="B143" s="165" t="str">
        <f t="shared" si="195"/>
        <v>Легкая</v>
      </c>
      <c r="C143" s="166" t="str">
        <f t="shared" si="195"/>
        <v>Уступающая тяга</v>
      </c>
      <c r="D143" s="167">
        <f t="shared" ref="D143:D147" si="213">D106</f>
        <v>1.3</v>
      </c>
      <c r="E143" s="168" t="str">
        <f t="shared" si="195"/>
        <v/>
      </c>
      <c r="F143" s="303">
        <f>IF(I143&lt;&gt;0,(IFERROR(IF($Y143&gt;50,MROUND($Y143*I143,2.5),IF($Y143&lt;15,MROUND($Y143*I143,0.1),MROUND($Y143*I143,1))),)),"")</f>
        <v>92.5</v>
      </c>
      <c r="G143" s="170">
        <v>3</v>
      </c>
      <c r="H143" s="170">
        <v>5</v>
      </c>
      <c r="I143" s="171">
        <v>0.38</v>
      </c>
      <c r="J143" s="303" t="str">
        <f>IF(M143&lt;&gt;0,(IFERROR(IF($Y143&gt;50,MROUND($Y143*M143,2.5),IF($Y143&lt;15,MROUND($Y143*M143,0.1),MROUND($Y143*M143,1))),)),"")</f>
        <v/>
      </c>
      <c r="K143" s="170"/>
      <c r="L143" s="170"/>
      <c r="M143" s="171">
        <v>0</v>
      </c>
      <c r="N143" s="303" t="str">
        <f>IF(Q143&lt;&gt;0,(IFERROR(IF($Y143&gt;50,MROUND($Y143*Q143,2.5),IF($Y143&lt;15,MROUND($Y143*Q143,0.1),MROUND($Y143*Q143,1))),)),"")</f>
        <v/>
      </c>
      <c r="O143" s="170"/>
      <c r="P143" s="170"/>
      <c r="Q143" s="171">
        <v>0</v>
      </c>
      <c r="R143" s="303" t="str">
        <f>IF(U143&lt;&gt;0,(IFERROR(IF($Y143&gt;50,MROUND($Y143*U143,2.5),IF($Y143&lt;15,MROUND($Y143*U143,0.1),MROUND($Y143*U143,1))),)),"")</f>
        <v/>
      </c>
      <c r="S143" s="170"/>
      <c r="T143" s="170"/>
      <c r="U143" s="172">
        <v>0</v>
      </c>
      <c r="V143" s="121">
        <f t="shared" si="179"/>
        <v>1387.5</v>
      </c>
      <c r="W143" s="60">
        <f t="shared" ref="W143:W147" si="214">IFERROR((IF(ISNUMBER(F143),F143,1)*G143*H143+IF(ISNUMBER(J143),J143,1)*K143*L143+IF(ISNUMBER(N143),N143,1)*O143*P143+IF(ISNUMBER(R143),R143,1)*S143*T143)*IF(ISNUMBER(E143),E143,1)/(G143*H143+K143*L143+O143*P143+S143*T143),0)</f>
        <v>92.5</v>
      </c>
      <c r="X143" s="61">
        <f t="shared" ref="X143:X144" si="215">ROUND(IFERROR((W143/(Y143*IF(ISNUMBER(E143),E143,1))),0),2)</f>
        <v>0.38</v>
      </c>
      <c r="Y143" s="203">
        <f t="shared" si="169"/>
        <v>243.61802999999998</v>
      </c>
      <c r="Z143" s="17">
        <f>(IF(I143&lt;30%,0,IF(I143&lt;35%,F143*G143*H143*F!$B$33,IF(I143&lt;40%,F143*G143*H143*F!$B$38,IF(I143&lt;45%,F143*G143*H143*F!$B$43,IF(I143&lt;50%,F143*G143*H143*F!$B$48,IF(I143=50%,F143*G143*H143*F!$B$50,IF(I143=51%,F143*G143*H143*F!$B$51,IF(I143=52%,F143*G143*H143*F!$B$52,IF(I143=53%,F143*G143*H143*F!$B$53,IF(I143=54%,F143*G143*H143*F!$B$54,IF(I143=55%,F143*G143*H143*F!$B$55,IF(I143=56%,F143*G143*H143*F!$B$56,IF(I143=57%,F143*G143*H143*F!$B$57,IF(I143=58%,F143*G143*H143*F!$B$58,IF(I143=59%,F143*G143*H143*F!$B$59,IF(I143=60%,F143*G143*H143*F!$B$60,IF(I143=61%,F143*G143*H143*F!$B$61,IF(I143=62%,F143*G143*H143*F!$B$62,IF(I143=63%,F143*G143*H143*F!$B$63,IF(I143=64%,F143*G143*H143*F!$B$64,IF(I143=65%,F143*G143*H143*F!$B$65,IF(I143=66%,F143*G143*H143*F!$B$66,IF(I143=67%,F143*G143*H143*F!$B$67,IF(I143=68%,F143*G143*H143*F!$B$68,IF(I143=69%,F143*G143*H143*F!$B$69,IF(I143=70%,F143*G143*H143*F!$B$70,IF(I143=71%,F143*G143*H143*F!$B$71,IF(I143=72%,F143*G143*H143*F!$B$72,IF(I143=73%,F143*G143*H143*F!$B$73,IF(I143=74%,F143*G143*H143*F!$B$74,IF(I143=75%,F143*G143*H143*F!$B$75,IF(I143=76%,F143*G143*H143*F!$B$76,IF(I143=77%,F143*G143*H143*F!$B$77,IF(I143=78%,F143*G143*H143*F!$B$78,IF(I143=79%,F143*G143*H143*F!$B$79,IF(I143=80%,F143*G143*H143*F!$B$80,IF(I143=81%,F143*G143*H143*F!$B$81,IF(I143=82%,F143*G143*H143*F!$B$82,IF(I143=83%,F143*G143*H143*F!$B$83,IF(I143=84%,F143*G143*H143*F!$B$84,IF(I143=85%,F143*G143*H143*F!$B$85,IF(I143=86%,F143*G143*H143*F!$B$86,IF(I143=87%,F143*G143*H143*F!$B$87,IF(I143=88%,F143*G143*H143*F!$B$88,IF(I143=89%,F143*G143*H143*F!$B$89,IF(I143=90%,F143*G143*H143*F!$B$90,IF(I143=91%,F143*G143*H143*F!$B$91,IF(I143=92%,F143*G143*H143*F!$B$92,IF(I143=93%,F143*G143*H143*F!$B$93,IF(I143=94%,F143*G143*H143*F!$B$94,IF(I143=95%,F143*G143*H143*F!$B$95,IF(I143=96%,F143*G143*H143*F!$B$96,IF(I143=97%,F143*G143*H143*F!$B$97,IF(I143=98%,F143*G143*H143*F!$B$98,IF(I143=99%,F143*G143*H143*F!$B$99,IF(I143&gt;99%,F143*G143*H143*F!$B$100,))))))))))))))))))))))))))))))))))))))))))))))))))))))))+IF(M143&lt;30%,0,IF(M143&lt;35%,J143*K143*L143*F!$B$33,IF(M143&lt;40%,J143*K143*L143*F!$B$38,IF(M143&lt;45%,J143*K143*L143*F!$B$43,IF(M143&lt;50%,J143*K143*L143*F!$B$48,IF(M143=50%,J143*K143*L143*F!$B$50,IF(M143=51%,J143*K143*L143*F!$B$51,IF(M143=52%,J143*K143*L143*F!$B$52,IF(M143=53%,J143*K143*L143*F!$B$53,IF(M143=54%,J143*K143*L143*F!$B$54,IF(M143=55%,J143*K143*L143*F!$B$55,IF(M143=56%,J143*K143*L143*F!$B$56,IF(M143=57%,J143*K143*L143*F!$B$57,IF(M143=58%,J143*K143*L143*F!$B$58,IF(M143=59%,J143*K143*L143*F!$B$59,IF(M143=60%,J143*K143*L143*F!$B$60,IF(M143=61%,J143*K143*L143*F!$B$61,IF(M143=62%,J143*K143*L143*F!$B$62,IF(M143=63%,J143*K143*L143*F!$B$63,IF(M143=64%,J143*K143*L143*F!$B$64,IF(M143=65%,J143*K143*L143*F!$B$65,IF(M143=66%,J143*K143*L143*F!$B$66,IF(M143=67%,J143*K143*L143*F!$B$67,IF(M143=68%,J143*K143*L143*F!$B$68,IF(M143=69%,J143*K143*L143*F!$B$69,IF(M143=70%,J143*K143*L143*F!$B$70,IF(M143=71%,J143*K143*L143*F!$B$71,IF(M143=72%,J143*K143*L143*F!$B$72,IF(M143=73%,J143*K143*L143*F!$B$73,IF(M143=74%,J143*K143*L143*F!$B$74,IF(M143=75%,J143*K143*L143*F!$B$75,IF(M143=76%,J143*K143*L143*F!$B$76,IF(M143=77%,J143*K143*L143*F!$B$77,IF(M143=78%,J143*K143*L143*F!$B$78,IF(M143=79%,J143*K143*L143*F!$B$79,IF(M143=80%,J143*K143*L143*F!$B$80,IF(M143=81%,J143*K143*L143*F!$B$81,IF(M143=82%,J143*K143*L143*F!$B$82,IF(M143=83%,J143*K143*L143*F!$B$83,IF(M143=84%,J143*K143*L143*F!$B$84,IF(M143=85%,J143*K143*L143*F!$B$85,IF(M143=86%,J143*K143*L143*F!$B$86,IF(M143=87%,J143*K143*L143*F!$B$87,IF(M143=88%,J143*K143*L143*F!$B$88,IF(M143=89%,J143*K143*L143*F!$B$89,IF(M143=90%,J143*K143*L143*F!$B$90,IF(M143=91%,J143*K143*L143*F!$B$91,IF(M143=92%,J143*K143*L143*F!$B$92,IF(M143=93%,J143*K143*L143*F!$B$93,IF(M143=94%,J143*K143*L143*F!$B$94,IF(M143=95%,J143*K143*L143*F!$B$95,IF(M143=96%,J143*K143*L143*F!$B$96,IF(M143=97%,J143*K143*L143*F!$B$97,IF(M143=98%,J143*K143*L143*F!$B$98,IF(M143=99%,J143*K143*L143*F!$B$99,IF(M143&gt;99%,J143*K143*L143*F!$B$100,))))))))))))))))))))))))))))))))))))))))))))))))))))))))+IF(Q143&lt;30%,0,IF(Q143&lt;35%,N143*O143*P143*F!$B$33,IF(Q143&lt;40%,N143*O143*P143*F!$B$38,IF(Q143&lt;45%,N143*O143*P143*F!$B$43,IF(Q143&lt;50%,N143*O143*P143*F!$B$48,IF(Q143=50%,N143*O143*P143*F!$B$50,IF(Q143=51%,N143*O143*P143*F!$B$51,IF(Q143=52%,N143*O143*P143*F!$B$52,IF(Q143=53%,N143*O143*P143*F!$B$53,IF(Q143=54%,N143*O143*P143*F!$B$54,IF(Q143=55%,N143*O143*P143*F!$B$55,IF(Q143=56%,N143*O143*P143*F!$B$56,IF(Q143=57%,N143*O143*P143*F!$B$57,IF(Q143=58%,N143*O143*P143*F!$B$58,IF(Q143=59%,N143*O143*P143*F!$B$59,IF(Q143=60%,N143*O143*P143*F!$B$60,IF(Q143=61%,N143*O143*P143*F!$B$61,IF(Q143=62%,N143*O143*P143*F!$B$62,IF(Q143=63%,N143*O143*P143*F!$B$63,IF(Q143=64%,N143*O143*P143*F!$B$64,IF(Q143=65%,N143*O143*P143*F!$B$65,IF(Q143=66%,N143*O143*P143*F!$B$66,IF(Q143=67%,N143*O143*P143*F!$B$67,IF(Q143=68%,N143*O143*P143*F!$B$68,IF(Q143=69%,N143*O143*P143*F!$B$69,IF(Q143=70%,N143*O143*P143*F!$B$70,IF(Q143=71%,N143*O143*P143*F!$B$71,IF(Q143=72%,N143*O143*P143*F!$B$72,IF(Q143=73%,N143*O143*P143*F!$B$73,IF(Q143=74%,N143*O143*P143*F!$B$74,IF(Q143=75%,N143*O143*P143*F!$B$75,IF(Q143=76%,N143*O143*P143*F!$B$76,IF(Q143=77%,N143*O143*P143*F!$B$77,IF(Q143=78%,N143*O143*P143*F!$B$78,IF(Q143=79%,N143*O143*P143*F!$B$79,IF(Q143=80%,N143*O143*P143*F!$B$80,IF(Q143=81%,N143*O143*P143*F!$B$81,IF(Q143=82%,N143*O143*P143*F!$B$82,IF(Q143=83%,N143*O143*P143*F!$B$83,IF(Q143=84%,N143*O143*P143*F!$B$84,IF(Q143=85%,N143*O143*P143*F!$B$85,IF(Q143=86%,N143*O143*P143*F!$B$86,IF(Q143=87%,N143*O143*P143*F!$B$87,IF(Q143=88%,N143*O143*P143*F!$B$88,IF(Q143=89%,N143*O143*P143*F!$B$89,IF(Q143=90%,N143*O143*P143*F!$B$90,IF(Q143=91%,N143*O143*P143*F!$B$91,IF(Q143=92%,N143*O143*P143*F!$B$92,IF(Q143=93%,N143*O143*P143*F!$B$93,IF(Q143=94%,N143*O143*P143*F!$B$94,IF(Q143=95%,N143*O143*P143*F!$B$95,IF(Q143=96%,N143*O143*P143*F!$B$96,IF(Q143=97%,N143*O143*P143*F!$B$97,IF(Q143=98%,N143*O143*P143*F!$B$98,IF(Q143=99%,N143*O143*P143*F!$B$99,IF(Q143&gt;99%,N143*O143*P143*F!$B$100,))))))))))))))))))))))))))))))))))))))))))))))))))))))))+IF(U143&lt;30%,0,IF(U143&lt;35%,R143*S143*T143*F!$B$33,IF(U143&lt;40%,R143*S143*T143*F!$B$38,IF(U143&lt;45%,R143*S143*T143*F!$B$43,IF(U143&lt;50%,R143*S143*T143*F!$B$48,IF(U143=50%,R143*S143*T143*F!$B$50,IF(U143=51%,R143*S143*T143*F!$B$51,IF(U143=52%,R143*S143*T143*F!$B$52,IF(U143=53%,R143*S143*T143*F!$B$53,IF(U143=54%,R143*S143*T143*F!$B$54,IF(U143=55%,R143*S143*T143*F!$B$55,IF(U143=56%,R143*S143*T143*F!$B$56,IF(U143=57%,R143*S143*T143*F!$B$57,IF(U143=58%,R143*S143*T143*F!$B$58,IF(U143=59%,R143*S143*T143*F!$B$59,IF(U143=60%,R143*S143*T143*F!$B$60,IF(U143=61%,R143*S143*T143*F!$B$61,IF(U143=62%,R143*S143*T143*F!$B$62,IF(U143=63%,R143*S143*T143*F!$B$63,IF(U143=64%,R143*S143*T143*F!$B$64,IF(U143=65%,R143*S143*T143*F!$B$65,IF(U143=66%,R143*S143*T143*F!$B$66,IF(U143=67%,R143*S143*T143*F!$B$67,IF(U143=68%,R143*S143*T143*F!$B$68,IF(U143=69%,R143*S143*T143*F!$B$69,IF(U143=70%,R143*S143*T143*F!$B$70,IF(U143=71%,R143*S143*T143*F!$B$71,IF(U143=72%,R143*S143*T143*F!$B$72,IF(U143=73%,R143*S143*T143*F!$B$73,IF(U143=74%,R143*S143*T143*F!$B$74,IF(U143=75%,R143*S143*T143*F!$B$75,IF(U143=76%,R143*S143*T143*F!$B$76,IF(U143=77%,R143*S143*T143*F!$B$77,IF(U143=78%,R143*S143*T143*F!$B$78,IF(U143=79%,R143*S143*T143*F!$B$79,IF(U143=80%,R143*S143*T143*F!$B$80,IF(U143=81%,R143*S143*T143*F!$B$81,IF(U143=82%,R143*S143*T143*F!$B$82,IF(U143=83%,R143*S143*T143*F!$B$83,IF(U143=84%,R143*S143*T143*F!$B$84,IF(U143=85%,R143*S143*T143*F!$B$85,IF(U143=86%,R143*S143*T143*F!$B$86,IF(U143=87%,R143*S143*T143*F!$B$87,IF(U143=88%,R143*S143*T143*F!$B$88,IF(U143=89%,R143*S143*T143*F!$B$89,IF(U143=90%,R143*S143*T143*F!$B$90,IF(U143=91%,R143*S143*T143*F!$B$91,IF(U143=92%,R143*S143*T143*F!$B$92,IF(U143=93%,R143*S143*T143*F!$B$93,IF(U143=94%,R143*S143*T143*F!$B$94,IF(U143=95%,R143*S143*T143*F!$B$95,IF(U143=96%,R143*S143*T143*F!$B$96,IF(U143=97%,R143*S143*T143*F!$B$97,IF(U143=98%,R143*S143*T143*F!$B$98,IF(U143=99%,R143*S143*T143*F!$B$99,IF(U143&gt;99%,R143*S143*T143*F!$B$100)))))))))))))))))))))))))))))))))))))))))))))))))))))))))*IF(ISNUMBER(E143),E143,1)*IF(ISNUMBER(D143),D143,1)</f>
        <v>505.05000000000007</v>
      </c>
      <c r="AA143" s="62">
        <f t="shared" si="211"/>
        <v>15</v>
      </c>
      <c r="AB143" s="63">
        <f t="shared" si="212"/>
        <v>15</v>
      </c>
      <c r="AC143" s="23"/>
      <c r="AF143" s="127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</row>
    <row r="144" spans="1:52" x14ac:dyDescent="0.25">
      <c r="A144" s="325"/>
      <c r="B144" s="165" t="str">
        <f t="shared" si="195"/>
        <v>Средняя</v>
      </c>
      <c r="C144" s="166" t="str">
        <f t="shared" si="195"/>
        <v>Присед на груди</v>
      </c>
      <c r="D144" s="167">
        <f t="shared" si="213"/>
        <v>1.2</v>
      </c>
      <c r="E144" s="168" t="str">
        <f t="shared" si="195"/>
        <v/>
      </c>
      <c r="F144" s="304">
        <f>IF(I144&lt;&gt;0,(IFERROR(IF($Y144&gt;50,MROUND($Y144*I144,2.5),IF($Y144&lt;15,MROUND($Y144*I144,0.1),MROUND($Y144*I144,1))),)),"")</f>
        <v>110</v>
      </c>
      <c r="G144" s="173">
        <v>5</v>
      </c>
      <c r="H144" s="173">
        <v>1</v>
      </c>
      <c r="I144" s="174">
        <v>0.52</v>
      </c>
      <c r="J144" s="304">
        <f>IF(M144&lt;&gt;0,(IFERROR(IF($Y144&gt;50,MROUND($Y144*M144,2.5),IF($Y144&lt;15,MROUND($Y144*M144,0.1),MROUND($Y144*M144,1))),)),"")</f>
        <v>127.5</v>
      </c>
      <c r="K144" s="173">
        <v>4</v>
      </c>
      <c r="L144" s="173">
        <v>1</v>
      </c>
      <c r="M144" s="174">
        <v>0.6</v>
      </c>
      <c r="N144" s="304">
        <f>IF(Q144&lt;&gt;0,(IFERROR(IF($Y144&gt;50,MROUND($Y144*Q144,2.5),IF($Y144&lt;15,MROUND($Y144*Q144,0.1),MROUND($Y144*Q144,1))),)),"")</f>
        <v>137.5</v>
      </c>
      <c r="O144" s="173">
        <v>3</v>
      </c>
      <c r="P144" s="173">
        <v>4</v>
      </c>
      <c r="Q144" s="174">
        <v>0.65</v>
      </c>
      <c r="R144" s="304" t="str">
        <f>IF(U144&lt;&gt;0,(IFERROR(IF($Y144&gt;50,MROUND($Y144*U144,2.5),IF($Y144&lt;15,MROUND($Y144*U144,0.1),MROUND($Y144*U144,1))),)),"")</f>
        <v/>
      </c>
      <c r="S144" s="173"/>
      <c r="T144" s="173"/>
      <c r="U144" s="175">
        <v>0</v>
      </c>
      <c r="V144" s="98">
        <f t="shared" si="179"/>
        <v>2710</v>
      </c>
      <c r="W144" s="67">
        <f t="shared" si="214"/>
        <v>129.04761904761904</v>
      </c>
      <c r="X144" s="68">
        <f t="shared" si="215"/>
        <v>0.61</v>
      </c>
      <c r="Y144" s="203">
        <f t="shared" si="169"/>
        <v>211.13562599999997</v>
      </c>
      <c r="Z144" s="18">
        <f>(IF(I144&lt;30%,0,IF(I144&lt;35%,F144*G144*H144*F!$B$33,IF(I144&lt;40%,F144*G144*H144*F!$B$38,IF(I144&lt;45%,F144*G144*H144*F!$B$43,IF(I144&lt;50%,F144*G144*H144*F!$B$48,IF(I144=50%,F144*G144*H144*F!$B$50,IF(I144=51%,F144*G144*H144*F!$B$51,IF(I144=52%,F144*G144*H144*F!$B$52,IF(I144=53%,F144*G144*H144*F!$B$53,IF(I144=54%,F144*G144*H144*F!$B$54,IF(I144=55%,F144*G144*H144*F!$B$55,IF(I144=56%,F144*G144*H144*F!$B$56,IF(I144=57%,F144*G144*H144*F!$B$57,IF(I144=58%,F144*G144*H144*F!$B$58,IF(I144=59%,F144*G144*H144*F!$B$59,IF(I144=60%,F144*G144*H144*F!$B$60,IF(I144=61%,F144*G144*H144*F!$B$61,IF(I144=62%,F144*G144*H144*F!$B$62,IF(I144=63%,F144*G144*H144*F!$B$63,IF(I144=64%,F144*G144*H144*F!$B$64,IF(I144=65%,F144*G144*H144*F!$B$65,IF(I144=66%,F144*G144*H144*F!$B$66,IF(I144=67%,F144*G144*H144*F!$B$67,IF(I144=68%,F144*G144*H144*F!$B$68,IF(I144=69%,F144*G144*H144*F!$B$69,IF(I144=70%,F144*G144*H144*F!$B$70,IF(I144=71%,F144*G144*H144*F!$B$71,IF(I144=72%,F144*G144*H144*F!$B$72,IF(I144=73%,F144*G144*H144*F!$B$73,IF(I144=74%,F144*G144*H144*F!$B$74,IF(I144=75%,F144*G144*H144*F!$B$75,IF(I144=76%,F144*G144*H144*F!$B$76,IF(I144=77%,F144*G144*H144*F!$B$77,IF(I144=78%,F144*G144*H144*F!$B$78,IF(I144=79%,F144*G144*H144*F!$B$79,IF(I144=80%,F144*G144*H144*F!$B$80,IF(I144=81%,F144*G144*H144*F!$B$81,IF(I144=82%,F144*G144*H144*F!$B$82,IF(I144=83%,F144*G144*H144*F!$B$83,IF(I144=84%,F144*G144*H144*F!$B$84,IF(I144=85%,F144*G144*H144*F!$B$85,IF(I144=86%,F144*G144*H144*F!$B$86,IF(I144=87%,F144*G144*H144*F!$B$87,IF(I144=88%,F144*G144*H144*F!$B$88,IF(I144=89%,F144*G144*H144*F!$B$89,IF(I144=90%,F144*G144*H144*F!$B$90,IF(I144=91%,F144*G144*H144*F!$B$91,IF(I144=92%,F144*G144*H144*F!$B$92,IF(I144=93%,F144*G144*H144*F!$B$93,IF(I144=94%,F144*G144*H144*F!$B$94,IF(I144=95%,F144*G144*H144*F!$B$95,IF(I144=96%,F144*G144*H144*F!$B$96,IF(I144=97%,F144*G144*H144*F!$B$97,IF(I144=98%,F144*G144*H144*F!$B$98,IF(I144=99%,F144*G144*H144*F!$B$99,IF(I144&gt;99%,F144*G144*H144*F!$B$100,))))))))))))))))))))))))))))))))))))))))))))))))))))))))+IF(M144&lt;30%,0,IF(M144&lt;35%,J144*K144*L144*F!$B$33,IF(M144&lt;40%,J144*K144*L144*F!$B$38,IF(M144&lt;45%,J144*K144*L144*F!$B$43,IF(M144&lt;50%,J144*K144*L144*F!$B$48,IF(M144=50%,J144*K144*L144*F!$B$50,IF(M144=51%,J144*K144*L144*F!$B$51,IF(M144=52%,J144*K144*L144*F!$B$52,IF(M144=53%,J144*K144*L144*F!$B$53,IF(M144=54%,J144*K144*L144*F!$B$54,IF(M144=55%,J144*K144*L144*F!$B$55,IF(M144=56%,J144*K144*L144*F!$B$56,IF(M144=57%,J144*K144*L144*F!$B$57,IF(M144=58%,J144*K144*L144*F!$B$58,IF(M144=59%,J144*K144*L144*F!$B$59,IF(M144=60%,J144*K144*L144*F!$B$60,IF(M144=61%,J144*K144*L144*F!$B$61,IF(M144=62%,J144*K144*L144*F!$B$62,IF(M144=63%,J144*K144*L144*F!$B$63,IF(M144=64%,J144*K144*L144*F!$B$64,IF(M144=65%,J144*K144*L144*F!$B$65,IF(M144=66%,J144*K144*L144*F!$B$66,IF(M144=67%,J144*K144*L144*F!$B$67,IF(M144=68%,J144*K144*L144*F!$B$68,IF(M144=69%,J144*K144*L144*F!$B$69,IF(M144=70%,J144*K144*L144*F!$B$70,IF(M144=71%,J144*K144*L144*F!$B$71,IF(M144=72%,J144*K144*L144*F!$B$72,IF(M144=73%,J144*K144*L144*F!$B$73,IF(M144=74%,J144*K144*L144*F!$B$74,IF(M144=75%,J144*K144*L144*F!$B$75,IF(M144=76%,J144*K144*L144*F!$B$76,IF(M144=77%,J144*K144*L144*F!$B$77,IF(M144=78%,J144*K144*L144*F!$B$78,IF(M144=79%,J144*K144*L144*F!$B$79,IF(M144=80%,J144*K144*L144*F!$B$80,IF(M144=81%,J144*K144*L144*F!$B$81,IF(M144=82%,J144*K144*L144*F!$B$82,IF(M144=83%,J144*K144*L144*F!$B$83,IF(M144=84%,J144*K144*L144*F!$B$84,IF(M144=85%,J144*K144*L144*F!$B$85,IF(M144=86%,J144*K144*L144*F!$B$86,IF(M144=87%,J144*K144*L144*F!$B$87,IF(M144=88%,J144*K144*L144*F!$B$88,IF(M144=89%,J144*K144*L144*F!$B$89,IF(M144=90%,J144*K144*L144*F!$B$90,IF(M144=91%,J144*K144*L144*F!$B$91,IF(M144=92%,J144*K144*L144*F!$B$92,IF(M144=93%,J144*K144*L144*F!$B$93,IF(M144=94%,J144*K144*L144*F!$B$94,IF(M144=95%,J144*K144*L144*F!$B$95,IF(M144=96%,J144*K144*L144*F!$B$96,IF(M144=97%,J144*K144*L144*F!$B$97,IF(M144=98%,J144*K144*L144*F!$B$98,IF(M144=99%,J144*K144*L144*F!$B$99,IF(M144&gt;99%,J144*K144*L144*F!$B$100,))))))))))))))))))))))))))))))))))))))))))))))))))))))))+IF(Q144&lt;30%,0,IF(Q144&lt;35%,N144*O144*P144*F!$B$33,IF(Q144&lt;40%,N144*O144*P144*F!$B$38,IF(Q144&lt;45%,N144*O144*P144*F!$B$43,IF(Q144&lt;50%,N144*O144*P144*F!$B$48,IF(Q144=50%,N144*O144*P144*F!$B$50,IF(Q144=51%,N144*O144*P144*F!$B$51,IF(Q144=52%,N144*O144*P144*F!$B$52,IF(Q144=53%,N144*O144*P144*F!$B$53,IF(Q144=54%,N144*O144*P144*F!$B$54,IF(Q144=55%,N144*O144*P144*F!$B$55,IF(Q144=56%,N144*O144*P144*F!$B$56,IF(Q144=57%,N144*O144*P144*F!$B$57,IF(Q144=58%,N144*O144*P144*F!$B$58,IF(Q144=59%,N144*O144*P144*F!$B$59,IF(Q144=60%,N144*O144*P144*F!$B$60,IF(Q144=61%,N144*O144*P144*F!$B$61,IF(Q144=62%,N144*O144*P144*F!$B$62,IF(Q144=63%,N144*O144*P144*F!$B$63,IF(Q144=64%,N144*O144*P144*F!$B$64,IF(Q144=65%,N144*O144*P144*F!$B$65,IF(Q144=66%,N144*O144*P144*F!$B$66,IF(Q144=67%,N144*O144*P144*F!$B$67,IF(Q144=68%,N144*O144*P144*F!$B$68,IF(Q144=69%,N144*O144*P144*F!$B$69,IF(Q144=70%,N144*O144*P144*F!$B$70,IF(Q144=71%,N144*O144*P144*F!$B$71,IF(Q144=72%,N144*O144*P144*F!$B$72,IF(Q144=73%,N144*O144*P144*F!$B$73,IF(Q144=74%,N144*O144*P144*F!$B$74,IF(Q144=75%,N144*O144*P144*F!$B$75,IF(Q144=76%,N144*O144*P144*F!$B$76,IF(Q144=77%,N144*O144*P144*F!$B$77,IF(Q144=78%,N144*O144*P144*F!$B$78,IF(Q144=79%,N144*O144*P144*F!$B$79,IF(Q144=80%,N144*O144*P144*F!$B$80,IF(Q144=81%,N144*O144*P144*F!$B$81,IF(Q144=82%,N144*O144*P144*F!$B$82,IF(Q144=83%,N144*O144*P144*F!$B$83,IF(Q144=84%,N144*O144*P144*F!$B$84,IF(Q144=85%,N144*O144*P144*F!$B$85,IF(Q144=86%,N144*O144*P144*F!$B$86,IF(Q144=87%,N144*O144*P144*F!$B$87,IF(Q144=88%,N144*O144*P144*F!$B$88,IF(Q144=89%,N144*O144*P144*F!$B$89,IF(Q144=90%,N144*O144*P144*F!$B$90,IF(Q144=91%,N144*O144*P144*F!$B$91,IF(Q144=92%,N144*O144*P144*F!$B$92,IF(Q144=93%,N144*O144*P144*F!$B$93,IF(Q144=94%,N144*O144*P144*F!$B$94,IF(Q144=95%,N144*O144*P144*F!$B$95,IF(Q144=96%,N144*O144*P144*F!$B$96,IF(Q144=97%,N144*O144*P144*F!$B$97,IF(Q144=98%,N144*O144*P144*F!$B$98,IF(Q144=99%,N144*O144*P144*F!$B$99,IF(Q144&gt;99%,N144*O144*P144*F!$B$100,))))))))))))))))))))))))))))))))))))))))))))))))))))))))+IF(U144&lt;30%,0,IF(U144&lt;35%,R144*S144*T144*F!$B$33,IF(U144&lt;40%,R144*S144*T144*F!$B$38,IF(U144&lt;45%,R144*S144*T144*F!$B$43,IF(U144&lt;50%,R144*S144*T144*F!$B$48,IF(U144=50%,R144*S144*T144*F!$B$50,IF(U144=51%,R144*S144*T144*F!$B$51,IF(U144=52%,R144*S144*T144*F!$B$52,IF(U144=53%,R144*S144*T144*F!$B$53,IF(U144=54%,R144*S144*T144*F!$B$54,IF(U144=55%,R144*S144*T144*F!$B$55,IF(U144=56%,R144*S144*T144*F!$B$56,IF(U144=57%,R144*S144*T144*F!$B$57,IF(U144=58%,R144*S144*T144*F!$B$58,IF(U144=59%,R144*S144*T144*F!$B$59,IF(U144=60%,R144*S144*T144*F!$B$60,IF(U144=61%,R144*S144*T144*F!$B$61,IF(U144=62%,R144*S144*T144*F!$B$62,IF(U144=63%,R144*S144*T144*F!$B$63,IF(U144=64%,R144*S144*T144*F!$B$64,IF(U144=65%,R144*S144*T144*F!$B$65,IF(U144=66%,R144*S144*T144*F!$B$66,IF(U144=67%,R144*S144*T144*F!$B$67,IF(U144=68%,R144*S144*T144*F!$B$68,IF(U144=69%,R144*S144*T144*F!$B$69,IF(U144=70%,R144*S144*T144*F!$B$70,IF(U144=71%,R144*S144*T144*F!$B$71,IF(U144=72%,R144*S144*T144*F!$B$72,IF(U144=73%,R144*S144*T144*F!$B$73,IF(U144=74%,R144*S144*T144*F!$B$74,IF(U144=75%,R144*S144*T144*F!$B$75,IF(U144=76%,R144*S144*T144*F!$B$76,IF(U144=77%,R144*S144*T144*F!$B$77,IF(U144=78%,R144*S144*T144*F!$B$78,IF(U144=79%,R144*S144*T144*F!$B$79,IF(U144=80%,R144*S144*T144*F!$B$80,IF(U144=81%,R144*S144*T144*F!$B$81,IF(U144=82%,R144*S144*T144*F!$B$82,IF(U144=83%,R144*S144*T144*F!$B$83,IF(U144=84%,R144*S144*T144*F!$B$84,IF(U144=85%,R144*S144*T144*F!$B$85,IF(U144=86%,R144*S144*T144*F!$B$86,IF(U144=87%,R144*S144*T144*F!$B$87,IF(U144=88%,R144*S144*T144*F!$B$88,IF(U144=89%,R144*S144*T144*F!$B$89,IF(U144=90%,R144*S144*T144*F!$B$90,IF(U144=91%,R144*S144*T144*F!$B$91,IF(U144=92%,R144*S144*T144*F!$B$92,IF(U144=93%,R144*S144*T144*F!$B$93,IF(U144=94%,R144*S144*T144*F!$B$94,IF(U144=95%,R144*S144*T144*F!$B$95,IF(U144=96%,R144*S144*T144*F!$B$96,IF(U144=97%,R144*S144*T144*F!$B$97,IF(U144=98%,R144*S144*T144*F!$B$98,IF(U144=99%,R144*S144*T144*F!$B$99,IF(U144&gt;99%,R144*S144*T144*F!$B$100)))))))))))))))))))))))))))))))))))))))))))))))))))))))))*IF(ISNUMBER(E144),E144,1)*IF(ISNUMBER(D144),D144,1)</f>
        <v>2362.1999999999998</v>
      </c>
      <c r="AA144" s="69">
        <f t="shared" si="211"/>
        <v>21</v>
      </c>
      <c r="AB144" s="70">
        <f t="shared" si="212"/>
        <v>34.200000000000003</v>
      </c>
      <c r="AC144" s="23"/>
      <c r="AF144" s="127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</row>
    <row r="145" spans="1:49" x14ac:dyDescent="0.25">
      <c r="A145" s="325"/>
      <c r="B145" s="165" t="str">
        <f t="shared" si="195"/>
        <v>Легкая</v>
      </c>
      <c r="C145" s="166" t="str">
        <f t="shared" si="195"/>
        <v>Наклоны</v>
      </c>
      <c r="D145" s="167">
        <f t="shared" si="213"/>
        <v>1</v>
      </c>
      <c r="E145" s="168" t="str">
        <f t="shared" si="195"/>
        <v/>
      </c>
      <c r="F145" s="305">
        <f>IF(I145&lt;&gt;0,(IFERROR(IF($Y145&gt;50,MROUND($Y145*I145,2.5),IF($Y145&lt;15,MROUND($Y145*I145,0.1),MROUND($Y145*I145,1))),)),"")</f>
        <v>57.5</v>
      </c>
      <c r="G145" s="170">
        <v>5</v>
      </c>
      <c r="H145" s="170">
        <v>5</v>
      </c>
      <c r="I145" s="171">
        <v>0.42</v>
      </c>
      <c r="J145" s="305" t="str">
        <f>IF(M145&lt;&gt;0,(IFERROR(IF($Y145&gt;50,MROUND($Y145*M145,2.5),IF($Y145&lt;15,MROUND($Y145*M145,0.1),MROUND($Y145*M145,1))),)),"")</f>
        <v/>
      </c>
      <c r="K145" s="170"/>
      <c r="L145" s="170"/>
      <c r="M145" s="171">
        <v>0</v>
      </c>
      <c r="N145" s="305" t="str">
        <f>IF(Q145&lt;&gt;0,(IFERROR(IF($Y145&gt;50,MROUND($Y145*Q145,2.5),IF($Y145&lt;15,MROUND($Y145*Q145,0.1),MROUND($Y145*Q145,1))),)),"")</f>
        <v/>
      </c>
      <c r="O145" s="170"/>
      <c r="P145" s="170"/>
      <c r="Q145" s="171">
        <v>0</v>
      </c>
      <c r="R145" s="305" t="str">
        <f>IF(U145&lt;&gt;0,(IFERROR(IF($Y145&gt;50,MROUND($Y145*U145,2.5),IF($Y145&lt;15,MROUND($Y145*U145,0.1),MROUND($Y145*U145,1))),)),"")</f>
        <v/>
      </c>
      <c r="S145" s="170"/>
      <c r="T145" s="170"/>
      <c r="U145" s="172">
        <v>0</v>
      </c>
      <c r="V145" s="121">
        <f t="shared" si="179"/>
        <v>1437.5</v>
      </c>
      <c r="W145" s="60">
        <f t="shared" si="214"/>
        <v>57.5</v>
      </c>
      <c r="X145" s="61">
        <f>ROUND(IFERROR((W145/(Y145*IF(ISNUMBER(E145),E145,1))),0),2)</f>
        <v>0.43</v>
      </c>
      <c r="Y145" s="203">
        <f t="shared" si="169"/>
        <v>133.98991649999999</v>
      </c>
      <c r="Z145" s="17">
        <f>(IF(I145&lt;30%,0,IF(I145&lt;35%,F145*G145*H145*F!$B$33,IF(I145&lt;40%,F145*G145*H145*F!$B$38,IF(I145&lt;45%,F145*G145*H145*F!$B$43,IF(I145&lt;50%,F145*G145*H145*F!$B$48,IF(I145=50%,F145*G145*H145*F!$B$50,IF(I145=51%,F145*G145*H145*F!$B$51,IF(I145=52%,F145*G145*H145*F!$B$52,IF(I145=53%,F145*G145*H145*F!$B$53,IF(I145=54%,F145*G145*H145*F!$B$54,IF(I145=55%,F145*G145*H145*F!$B$55,IF(I145=56%,F145*G145*H145*F!$B$56,IF(I145=57%,F145*G145*H145*F!$B$57,IF(I145=58%,F145*G145*H145*F!$B$58,IF(I145=59%,F145*G145*H145*F!$B$59,IF(I145=60%,F145*G145*H145*F!$B$60,IF(I145=61%,F145*G145*H145*F!$B$61,IF(I145=62%,F145*G145*H145*F!$B$62,IF(I145=63%,F145*G145*H145*F!$B$63,IF(I145=64%,F145*G145*H145*F!$B$64,IF(I145=65%,F145*G145*H145*F!$B$65,IF(I145=66%,F145*G145*H145*F!$B$66,IF(I145=67%,F145*G145*H145*F!$B$67,IF(I145=68%,F145*G145*H145*F!$B$68,IF(I145=69%,F145*G145*H145*F!$B$69,IF(I145=70%,F145*G145*H145*F!$B$70,IF(I145=71%,F145*G145*H145*F!$B$71,IF(I145=72%,F145*G145*H145*F!$B$72,IF(I145=73%,F145*G145*H145*F!$B$73,IF(I145=74%,F145*G145*H145*F!$B$74,IF(I145=75%,F145*G145*H145*F!$B$75,IF(I145=76%,F145*G145*H145*F!$B$76,IF(I145=77%,F145*G145*H145*F!$B$77,IF(I145=78%,F145*G145*H145*F!$B$78,IF(I145=79%,F145*G145*H145*F!$B$79,IF(I145=80%,F145*G145*H145*F!$B$80,IF(I145=81%,F145*G145*H145*F!$B$81,IF(I145=82%,F145*G145*H145*F!$B$82,IF(I145=83%,F145*G145*H145*F!$B$83,IF(I145=84%,F145*G145*H145*F!$B$84,IF(I145=85%,F145*G145*H145*F!$B$85,IF(I145=86%,F145*G145*H145*F!$B$86,IF(I145=87%,F145*G145*H145*F!$B$87,IF(I145=88%,F145*G145*H145*F!$B$88,IF(I145=89%,F145*G145*H145*F!$B$89,IF(I145=90%,F145*G145*H145*F!$B$90,IF(I145=91%,F145*G145*H145*F!$B$91,IF(I145=92%,F145*G145*H145*F!$B$92,IF(I145=93%,F145*G145*H145*F!$B$93,IF(I145=94%,F145*G145*H145*F!$B$94,IF(I145=95%,F145*G145*H145*F!$B$95,IF(I145=96%,F145*G145*H145*F!$B$96,IF(I145=97%,F145*G145*H145*F!$B$97,IF(I145=98%,F145*G145*H145*F!$B$98,IF(I145=99%,F145*G145*H145*F!$B$99,IF(I145&gt;99%,F145*G145*H145*F!$B$100,))))))))))))))))))))))))))))))))))))))))))))))))))))))))+IF(M145&lt;30%,0,IF(M145&lt;35%,J145*K145*L145*F!$B$33,IF(M145&lt;40%,J145*K145*L145*F!$B$38,IF(M145&lt;45%,J145*K145*L145*F!$B$43,IF(M145&lt;50%,J145*K145*L145*F!$B$48,IF(M145=50%,J145*K145*L145*F!$B$50,IF(M145=51%,J145*K145*L145*F!$B$51,IF(M145=52%,J145*K145*L145*F!$B$52,IF(M145=53%,J145*K145*L145*F!$B$53,IF(M145=54%,J145*K145*L145*F!$B$54,IF(M145=55%,J145*K145*L145*F!$B$55,IF(M145=56%,J145*K145*L145*F!$B$56,IF(M145=57%,J145*K145*L145*F!$B$57,IF(M145=58%,J145*K145*L145*F!$B$58,IF(M145=59%,J145*K145*L145*F!$B$59,IF(M145=60%,J145*K145*L145*F!$B$60,IF(M145=61%,J145*K145*L145*F!$B$61,IF(M145=62%,J145*K145*L145*F!$B$62,IF(M145=63%,J145*K145*L145*F!$B$63,IF(M145=64%,J145*K145*L145*F!$B$64,IF(M145=65%,J145*K145*L145*F!$B$65,IF(M145=66%,J145*K145*L145*F!$B$66,IF(M145=67%,J145*K145*L145*F!$B$67,IF(M145=68%,J145*K145*L145*F!$B$68,IF(M145=69%,J145*K145*L145*F!$B$69,IF(M145=70%,J145*K145*L145*F!$B$70,IF(M145=71%,J145*K145*L145*F!$B$71,IF(M145=72%,J145*K145*L145*F!$B$72,IF(M145=73%,J145*K145*L145*F!$B$73,IF(M145=74%,J145*K145*L145*F!$B$74,IF(M145=75%,J145*K145*L145*F!$B$75,IF(M145=76%,J145*K145*L145*F!$B$76,IF(M145=77%,J145*K145*L145*F!$B$77,IF(M145=78%,J145*K145*L145*F!$B$78,IF(M145=79%,J145*K145*L145*F!$B$79,IF(M145=80%,J145*K145*L145*F!$B$80,IF(M145=81%,J145*K145*L145*F!$B$81,IF(M145=82%,J145*K145*L145*F!$B$82,IF(M145=83%,J145*K145*L145*F!$B$83,IF(M145=84%,J145*K145*L145*F!$B$84,IF(M145=85%,J145*K145*L145*F!$B$85,IF(M145=86%,J145*K145*L145*F!$B$86,IF(M145=87%,J145*K145*L145*F!$B$87,IF(M145=88%,J145*K145*L145*F!$B$88,IF(M145=89%,J145*K145*L145*F!$B$89,IF(M145=90%,J145*K145*L145*F!$B$90,IF(M145=91%,J145*K145*L145*F!$B$91,IF(M145=92%,J145*K145*L145*F!$B$92,IF(M145=93%,J145*K145*L145*F!$B$93,IF(M145=94%,J145*K145*L145*F!$B$94,IF(M145=95%,J145*K145*L145*F!$B$95,IF(M145=96%,J145*K145*L145*F!$B$96,IF(M145=97%,J145*K145*L145*F!$B$97,IF(M145=98%,J145*K145*L145*F!$B$98,IF(M145=99%,J145*K145*L145*F!$B$99,IF(M145&gt;99%,J145*K145*L145*F!$B$100,))))))))))))))))))))))))))))))))))))))))))))))))))))))))+IF(Q145&lt;30%,0,IF(Q145&lt;35%,N145*O145*P145*F!$B$33,IF(Q145&lt;40%,N145*O145*P145*F!$B$38,IF(Q145&lt;45%,N145*O145*P145*F!$B$43,IF(Q145&lt;50%,N145*O145*P145*F!$B$48,IF(Q145=50%,N145*O145*P145*F!$B$50,IF(Q145=51%,N145*O145*P145*F!$B$51,IF(Q145=52%,N145*O145*P145*F!$B$52,IF(Q145=53%,N145*O145*P145*F!$B$53,IF(Q145=54%,N145*O145*P145*F!$B$54,IF(Q145=55%,N145*O145*P145*F!$B$55,IF(Q145=56%,N145*O145*P145*F!$B$56,IF(Q145=57%,N145*O145*P145*F!$B$57,IF(Q145=58%,N145*O145*P145*F!$B$58,IF(Q145=59%,N145*O145*P145*F!$B$59,IF(Q145=60%,N145*O145*P145*F!$B$60,IF(Q145=61%,N145*O145*P145*F!$B$61,IF(Q145=62%,N145*O145*P145*F!$B$62,IF(Q145=63%,N145*O145*P145*F!$B$63,IF(Q145=64%,N145*O145*P145*F!$B$64,IF(Q145=65%,N145*O145*P145*F!$B$65,IF(Q145=66%,N145*O145*P145*F!$B$66,IF(Q145=67%,N145*O145*P145*F!$B$67,IF(Q145=68%,N145*O145*P145*F!$B$68,IF(Q145=69%,N145*O145*P145*F!$B$69,IF(Q145=70%,N145*O145*P145*F!$B$70,IF(Q145=71%,N145*O145*P145*F!$B$71,IF(Q145=72%,N145*O145*P145*F!$B$72,IF(Q145=73%,N145*O145*P145*F!$B$73,IF(Q145=74%,N145*O145*P145*F!$B$74,IF(Q145=75%,N145*O145*P145*F!$B$75,IF(Q145=76%,N145*O145*P145*F!$B$76,IF(Q145=77%,N145*O145*P145*F!$B$77,IF(Q145=78%,N145*O145*P145*F!$B$78,IF(Q145=79%,N145*O145*P145*F!$B$79,IF(Q145=80%,N145*O145*P145*F!$B$80,IF(Q145=81%,N145*O145*P145*F!$B$81,IF(Q145=82%,N145*O145*P145*F!$B$82,IF(Q145=83%,N145*O145*P145*F!$B$83,IF(Q145=84%,N145*O145*P145*F!$B$84,IF(Q145=85%,N145*O145*P145*F!$B$85,IF(Q145=86%,N145*O145*P145*F!$B$86,IF(Q145=87%,N145*O145*P145*F!$B$87,IF(Q145=88%,N145*O145*P145*F!$B$88,IF(Q145=89%,N145*O145*P145*F!$B$89,IF(Q145=90%,N145*O145*P145*F!$B$90,IF(Q145=91%,N145*O145*P145*F!$B$91,IF(Q145=92%,N145*O145*P145*F!$B$92,IF(Q145=93%,N145*O145*P145*F!$B$93,IF(Q145=94%,N145*O145*P145*F!$B$94,IF(Q145=95%,N145*O145*P145*F!$B$95,IF(Q145=96%,N145*O145*P145*F!$B$96,IF(Q145=97%,N145*O145*P145*F!$B$97,IF(Q145=98%,N145*O145*P145*F!$B$98,IF(Q145=99%,N145*O145*P145*F!$B$99,IF(Q145&gt;99%,N145*O145*P145*F!$B$100,))))))))))))))))))))))))))))))))))))))))))))))))))))))))+IF(U145&lt;30%,0,IF(U145&lt;35%,R145*S145*T145*F!$B$33,IF(U145&lt;40%,R145*S145*T145*F!$B$38,IF(U145&lt;45%,R145*S145*T145*F!$B$43,IF(U145&lt;50%,R145*S145*T145*F!$B$48,IF(U145=50%,R145*S145*T145*F!$B$50,IF(U145=51%,R145*S145*T145*F!$B$51,IF(U145=52%,R145*S145*T145*F!$B$52,IF(U145=53%,R145*S145*T145*F!$B$53,IF(U145=54%,R145*S145*T145*F!$B$54,IF(U145=55%,R145*S145*T145*F!$B$55,IF(U145=56%,R145*S145*T145*F!$B$56,IF(U145=57%,R145*S145*T145*F!$B$57,IF(U145=58%,R145*S145*T145*F!$B$58,IF(U145=59%,R145*S145*T145*F!$B$59,IF(U145=60%,R145*S145*T145*F!$B$60,IF(U145=61%,R145*S145*T145*F!$B$61,IF(U145=62%,R145*S145*T145*F!$B$62,IF(U145=63%,R145*S145*T145*F!$B$63,IF(U145=64%,R145*S145*T145*F!$B$64,IF(U145=65%,R145*S145*T145*F!$B$65,IF(U145=66%,R145*S145*T145*F!$B$66,IF(U145=67%,R145*S145*T145*F!$B$67,IF(U145=68%,R145*S145*T145*F!$B$68,IF(U145=69%,R145*S145*T145*F!$B$69,IF(U145=70%,R145*S145*T145*F!$B$70,IF(U145=71%,R145*S145*T145*F!$B$71,IF(U145=72%,R145*S145*T145*F!$B$72,IF(U145=73%,R145*S145*T145*F!$B$73,IF(U145=74%,R145*S145*T145*F!$B$74,IF(U145=75%,R145*S145*T145*F!$B$75,IF(U145=76%,R145*S145*T145*F!$B$76,IF(U145=77%,R145*S145*T145*F!$B$77,IF(U145=78%,R145*S145*T145*F!$B$78,IF(U145=79%,R145*S145*T145*F!$B$79,IF(U145=80%,R145*S145*T145*F!$B$80,IF(U145=81%,R145*S145*T145*F!$B$81,IF(U145=82%,R145*S145*T145*F!$B$82,IF(U145=83%,R145*S145*T145*F!$B$83,IF(U145=84%,R145*S145*T145*F!$B$84,IF(U145=85%,R145*S145*T145*F!$B$85,IF(U145=86%,R145*S145*T145*F!$B$86,IF(U145=87%,R145*S145*T145*F!$B$87,IF(U145=88%,R145*S145*T145*F!$B$88,IF(U145=89%,R145*S145*T145*F!$B$89,IF(U145=90%,R145*S145*T145*F!$B$90,IF(U145=91%,R145*S145*T145*F!$B$91,IF(U145=92%,R145*S145*T145*F!$B$92,IF(U145=93%,R145*S145*T145*F!$B$93,IF(U145=94%,R145*S145*T145*F!$B$94,IF(U145=95%,R145*S145*T145*F!$B$95,IF(U145=96%,R145*S145*T145*F!$B$96,IF(U145=97%,R145*S145*T145*F!$B$97,IF(U145=98%,R145*S145*T145*F!$B$98,IF(U145=99%,R145*S145*T145*F!$B$99,IF(U145&gt;99%,R145*S145*T145*F!$B$100)))))))))))))))))))))))))))))))))))))))))))))))))))))))))*IF(ISNUMBER(E145),E145,1)*IF(ISNUMBER(D145),D145,1)</f>
        <v>546.25</v>
      </c>
      <c r="AA145" s="62">
        <f t="shared" si="211"/>
        <v>25</v>
      </c>
      <c r="AB145" s="63">
        <f t="shared" si="212"/>
        <v>15</v>
      </c>
      <c r="AC145" s="23"/>
      <c r="AF145" s="127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</row>
    <row r="146" spans="1:49" x14ac:dyDescent="0.25">
      <c r="A146" s="325"/>
      <c r="B146" s="165" t="str">
        <f t="shared" si="195"/>
        <v>Средняя</v>
      </c>
      <c r="C146" s="166" t="str">
        <f t="shared" si="195"/>
        <v>Разгибания ног</v>
      </c>
      <c r="D146" s="167">
        <f t="shared" si="213"/>
        <v>0.4</v>
      </c>
      <c r="E146" s="168">
        <f t="shared" si="195"/>
        <v>5</v>
      </c>
      <c r="F146" s="304">
        <f>IF(I146&lt;&gt;0,(IFERROR(IF($Y146&gt;50,MROUND($Y146*I146,2.5),IF($Y146&lt;15,MROUND($Y146*I146,0.1),MROUND($Y146*I146,1))),)),"")</f>
        <v>13</v>
      </c>
      <c r="G146" s="173">
        <v>6</v>
      </c>
      <c r="H146" s="173">
        <v>1</v>
      </c>
      <c r="I146" s="174">
        <v>0.51</v>
      </c>
      <c r="J146" s="304">
        <f>IF(M146&lt;&gt;0,(IFERROR(IF($Y146&gt;50,MROUND($Y146*M146,2.5),IF($Y146&lt;15,MROUND($Y146*M146,0.1),MROUND($Y146*M146,1))),)),"")</f>
        <v>16</v>
      </c>
      <c r="K146" s="173">
        <v>5</v>
      </c>
      <c r="L146" s="173">
        <v>5</v>
      </c>
      <c r="M146" s="174">
        <v>0.65</v>
      </c>
      <c r="N146" s="304" t="str">
        <f>IF(Q146&lt;&gt;0,(IFERROR(IF($Y146&gt;50,MROUND($Y146*Q146,2.5),IF($Y146&lt;15,MROUND($Y146*Q146,0.1),MROUND($Y146*Q146,1))),)),"")</f>
        <v/>
      </c>
      <c r="O146" s="173"/>
      <c r="P146" s="173"/>
      <c r="Q146" s="174">
        <v>0</v>
      </c>
      <c r="R146" s="304" t="str">
        <f>IF(U146&lt;&gt;0,(IFERROR(IF($Y146&gt;50,MROUND($Y146*U146,2.5),IF($Y146&lt;15,MROUND($Y146*U146,0.1),MROUND($Y146*U146,1))),)),"")</f>
        <v/>
      </c>
      <c r="S146" s="173"/>
      <c r="T146" s="173"/>
      <c r="U146" s="175">
        <v>0</v>
      </c>
      <c r="V146" s="98">
        <f t="shared" si="179"/>
        <v>2390</v>
      </c>
      <c r="W146" s="67">
        <f t="shared" si="214"/>
        <v>77.096774193548384</v>
      </c>
      <c r="X146" s="72">
        <f t="shared" ref="X146:X147" si="216">ROUND(IFERROR((W146/(Y146*IF(ISNUMBER(E146),E146,1))),0),2)</f>
        <v>0.61</v>
      </c>
      <c r="Y146" s="203">
        <f t="shared" si="169"/>
        <v>25.376878125000001</v>
      </c>
      <c r="Z146" s="18">
        <f>(IF(I146&lt;30%,0,IF(I146&lt;35%,F146*G146*H146*F!$B$33,IF(I146&lt;40%,F146*G146*H146*F!$B$38,IF(I146&lt;45%,F146*G146*H146*F!$B$43,IF(I146&lt;50%,F146*G146*H146*F!$B$48,IF(I146=50%,F146*G146*H146*F!$B$50,IF(I146=51%,F146*G146*H146*F!$B$51,IF(I146=52%,F146*G146*H146*F!$B$52,IF(I146=53%,F146*G146*H146*F!$B$53,IF(I146=54%,F146*G146*H146*F!$B$54,IF(I146=55%,F146*G146*H146*F!$B$55,IF(I146=56%,F146*G146*H146*F!$B$56,IF(I146=57%,F146*G146*H146*F!$B$57,IF(I146=58%,F146*G146*H146*F!$B$58,IF(I146=59%,F146*G146*H146*F!$B$59,IF(I146=60%,F146*G146*H146*F!$B$60,IF(I146=61%,F146*G146*H146*F!$B$61,IF(I146=62%,F146*G146*H146*F!$B$62,IF(I146=63%,F146*G146*H146*F!$B$63,IF(I146=64%,F146*G146*H146*F!$B$64,IF(I146=65%,F146*G146*H146*F!$B$65,IF(I146=66%,F146*G146*H146*F!$B$66,IF(I146=67%,F146*G146*H146*F!$B$67,IF(I146=68%,F146*G146*H146*F!$B$68,IF(I146=69%,F146*G146*H146*F!$B$69,IF(I146=70%,F146*G146*H146*F!$B$70,IF(I146=71%,F146*G146*H146*F!$B$71,IF(I146=72%,F146*G146*H146*F!$B$72,IF(I146=73%,F146*G146*H146*F!$B$73,IF(I146=74%,F146*G146*H146*F!$B$74,IF(I146=75%,F146*G146*H146*F!$B$75,IF(I146=76%,F146*G146*H146*F!$B$76,IF(I146=77%,F146*G146*H146*F!$B$77,IF(I146=78%,F146*G146*H146*F!$B$78,IF(I146=79%,F146*G146*H146*F!$B$79,IF(I146=80%,F146*G146*H146*F!$B$80,IF(I146=81%,F146*G146*H146*F!$B$81,IF(I146=82%,F146*G146*H146*F!$B$82,IF(I146=83%,F146*G146*H146*F!$B$83,IF(I146=84%,F146*G146*H146*F!$B$84,IF(I146=85%,F146*G146*H146*F!$B$85,IF(I146=86%,F146*G146*H146*F!$B$86,IF(I146=87%,F146*G146*H146*F!$B$87,IF(I146=88%,F146*G146*H146*F!$B$88,IF(I146=89%,F146*G146*H146*F!$B$89,IF(I146=90%,F146*G146*H146*F!$B$90,IF(I146=91%,F146*G146*H146*F!$B$91,IF(I146=92%,F146*G146*H146*F!$B$92,IF(I146=93%,F146*G146*H146*F!$B$93,IF(I146=94%,F146*G146*H146*F!$B$94,IF(I146=95%,F146*G146*H146*F!$B$95,IF(I146=96%,F146*G146*H146*F!$B$96,IF(I146=97%,F146*G146*H146*F!$B$97,IF(I146=98%,F146*G146*H146*F!$B$98,IF(I146=99%,F146*G146*H146*F!$B$99,IF(I146&gt;99%,F146*G146*H146*F!$B$100,))))))))))))))))))))))))))))))))))))))))))))))))))))))))+IF(M146&lt;30%,0,IF(M146&lt;35%,J146*K146*L146*F!$B$33,IF(M146&lt;40%,J146*K146*L146*F!$B$38,IF(M146&lt;45%,J146*K146*L146*F!$B$43,IF(M146&lt;50%,J146*K146*L146*F!$B$48,IF(M146=50%,J146*K146*L146*F!$B$50,IF(M146=51%,J146*K146*L146*F!$B$51,IF(M146=52%,J146*K146*L146*F!$B$52,IF(M146=53%,J146*K146*L146*F!$B$53,IF(M146=54%,J146*K146*L146*F!$B$54,IF(M146=55%,J146*K146*L146*F!$B$55,IF(M146=56%,J146*K146*L146*F!$B$56,IF(M146=57%,J146*K146*L146*F!$B$57,IF(M146=58%,J146*K146*L146*F!$B$58,IF(M146=59%,J146*K146*L146*F!$B$59,IF(M146=60%,J146*K146*L146*F!$B$60,IF(M146=61%,J146*K146*L146*F!$B$61,IF(M146=62%,J146*K146*L146*F!$B$62,IF(M146=63%,J146*K146*L146*F!$B$63,IF(M146=64%,J146*K146*L146*F!$B$64,IF(M146=65%,J146*K146*L146*F!$B$65,IF(M146=66%,J146*K146*L146*F!$B$66,IF(M146=67%,J146*K146*L146*F!$B$67,IF(M146=68%,J146*K146*L146*F!$B$68,IF(M146=69%,J146*K146*L146*F!$B$69,IF(M146=70%,J146*K146*L146*F!$B$70,IF(M146=71%,J146*K146*L146*F!$B$71,IF(M146=72%,J146*K146*L146*F!$B$72,IF(M146=73%,J146*K146*L146*F!$B$73,IF(M146=74%,J146*K146*L146*F!$B$74,IF(M146=75%,J146*K146*L146*F!$B$75,IF(M146=76%,J146*K146*L146*F!$B$76,IF(M146=77%,J146*K146*L146*F!$B$77,IF(M146=78%,J146*K146*L146*F!$B$78,IF(M146=79%,J146*K146*L146*F!$B$79,IF(M146=80%,J146*K146*L146*F!$B$80,IF(M146=81%,J146*K146*L146*F!$B$81,IF(M146=82%,J146*K146*L146*F!$B$82,IF(M146=83%,J146*K146*L146*F!$B$83,IF(M146=84%,J146*K146*L146*F!$B$84,IF(M146=85%,J146*K146*L146*F!$B$85,IF(M146=86%,J146*K146*L146*F!$B$86,IF(M146=87%,J146*K146*L146*F!$B$87,IF(M146=88%,J146*K146*L146*F!$B$88,IF(M146=89%,J146*K146*L146*F!$B$89,IF(M146=90%,J146*K146*L146*F!$B$90,IF(M146=91%,J146*K146*L146*F!$B$91,IF(M146=92%,J146*K146*L146*F!$B$92,IF(M146=93%,J146*K146*L146*F!$B$93,IF(M146=94%,J146*K146*L146*F!$B$94,IF(M146=95%,J146*K146*L146*F!$B$95,IF(M146=96%,J146*K146*L146*F!$B$96,IF(M146=97%,J146*K146*L146*F!$B$97,IF(M146=98%,J146*K146*L146*F!$B$98,IF(M146=99%,J146*K146*L146*F!$B$99,IF(M146&gt;99%,J146*K146*L146*F!$B$100,))))))))))))))))))))))))))))))))))))))))))))))))))))))))+IF(Q146&lt;30%,0,IF(Q146&lt;35%,N146*O146*P146*F!$B$33,IF(Q146&lt;40%,N146*O146*P146*F!$B$38,IF(Q146&lt;45%,N146*O146*P146*F!$B$43,IF(Q146&lt;50%,N146*O146*P146*F!$B$48,IF(Q146=50%,N146*O146*P146*F!$B$50,IF(Q146=51%,N146*O146*P146*F!$B$51,IF(Q146=52%,N146*O146*P146*F!$B$52,IF(Q146=53%,N146*O146*P146*F!$B$53,IF(Q146=54%,N146*O146*P146*F!$B$54,IF(Q146=55%,N146*O146*P146*F!$B$55,IF(Q146=56%,N146*O146*P146*F!$B$56,IF(Q146=57%,N146*O146*P146*F!$B$57,IF(Q146=58%,N146*O146*P146*F!$B$58,IF(Q146=59%,N146*O146*P146*F!$B$59,IF(Q146=60%,N146*O146*P146*F!$B$60,IF(Q146=61%,N146*O146*P146*F!$B$61,IF(Q146=62%,N146*O146*P146*F!$B$62,IF(Q146=63%,N146*O146*P146*F!$B$63,IF(Q146=64%,N146*O146*P146*F!$B$64,IF(Q146=65%,N146*O146*P146*F!$B$65,IF(Q146=66%,N146*O146*P146*F!$B$66,IF(Q146=67%,N146*O146*P146*F!$B$67,IF(Q146=68%,N146*O146*P146*F!$B$68,IF(Q146=69%,N146*O146*P146*F!$B$69,IF(Q146=70%,N146*O146*P146*F!$B$70,IF(Q146=71%,N146*O146*P146*F!$B$71,IF(Q146=72%,N146*O146*P146*F!$B$72,IF(Q146=73%,N146*O146*P146*F!$B$73,IF(Q146=74%,N146*O146*P146*F!$B$74,IF(Q146=75%,N146*O146*P146*F!$B$75,IF(Q146=76%,N146*O146*P146*F!$B$76,IF(Q146=77%,N146*O146*P146*F!$B$77,IF(Q146=78%,N146*O146*P146*F!$B$78,IF(Q146=79%,N146*O146*P146*F!$B$79,IF(Q146=80%,N146*O146*P146*F!$B$80,IF(Q146=81%,N146*O146*P146*F!$B$81,IF(Q146=82%,N146*O146*P146*F!$B$82,IF(Q146=83%,N146*O146*P146*F!$B$83,IF(Q146=84%,N146*O146*P146*F!$B$84,IF(Q146=85%,N146*O146*P146*F!$B$85,IF(Q146=86%,N146*O146*P146*F!$B$86,IF(Q146=87%,N146*O146*P146*F!$B$87,IF(Q146=88%,N146*O146*P146*F!$B$88,IF(Q146=89%,N146*O146*P146*F!$B$89,IF(Q146=90%,N146*O146*P146*F!$B$90,IF(Q146=91%,N146*O146*P146*F!$B$91,IF(Q146=92%,N146*O146*P146*F!$B$92,IF(Q146=93%,N146*O146*P146*F!$B$93,IF(Q146=94%,N146*O146*P146*F!$B$94,IF(Q146=95%,N146*O146*P146*F!$B$95,IF(Q146=96%,N146*O146*P146*F!$B$96,IF(Q146=97%,N146*O146*P146*F!$B$97,IF(Q146=98%,N146*O146*P146*F!$B$98,IF(Q146=99%,N146*O146*P146*F!$B$99,IF(Q146&gt;99%,N146*O146*P146*F!$B$100,))))))))))))))))))))))))))))))))))))))))))))))))))))))))+IF(U146&lt;30%,0,IF(U146&lt;35%,R146*S146*T146*F!$B$33,IF(U146&lt;40%,R146*S146*T146*F!$B$38,IF(U146&lt;45%,R146*S146*T146*F!$B$43,IF(U146&lt;50%,R146*S146*T146*F!$B$48,IF(U146=50%,R146*S146*T146*F!$B$50,IF(U146=51%,R146*S146*T146*F!$B$51,IF(U146=52%,R146*S146*T146*F!$B$52,IF(U146=53%,R146*S146*T146*F!$B$53,IF(U146=54%,R146*S146*T146*F!$B$54,IF(U146=55%,R146*S146*T146*F!$B$55,IF(U146=56%,R146*S146*T146*F!$B$56,IF(U146=57%,R146*S146*T146*F!$B$57,IF(U146=58%,R146*S146*T146*F!$B$58,IF(U146=59%,R146*S146*T146*F!$B$59,IF(U146=60%,R146*S146*T146*F!$B$60,IF(U146=61%,R146*S146*T146*F!$B$61,IF(U146=62%,R146*S146*T146*F!$B$62,IF(U146=63%,R146*S146*T146*F!$B$63,IF(U146=64%,R146*S146*T146*F!$B$64,IF(U146=65%,R146*S146*T146*F!$B$65,IF(U146=66%,R146*S146*T146*F!$B$66,IF(U146=67%,R146*S146*T146*F!$B$67,IF(U146=68%,R146*S146*T146*F!$B$68,IF(U146=69%,R146*S146*T146*F!$B$69,IF(U146=70%,R146*S146*T146*F!$B$70,IF(U146=71%,R146*S146*T146*F!$B$71,IF(U146=72%,R146*S146*T146*F!$B$72,IF(U146=73%,R146*S146*T146*F!$B$73,IF(U146=74%,R146*S146*T146*F!$B$74,IF(U146=75%,R146*S146*T146*F!$B$75,IF(U146=76%,R146*S146*T146*F!$B$76,IF(U146=77%,R146*S146*T146*F!$B$77,IF(U146=78%,R146*S146*T146*F!$B$78,IF(U146=79%,R146*S146*T146*F!$B$79,IF(U146=80%,R146*S146*T146*F!$B$80,IF(U146=81%,R146*S146*T146*F!$B$81,IF(U146=82%,R146*S146*T146*F!$B$82,IF(U146=83%,R146*S146*T146*F!$B$83,IF(U146=84%,R146*S146*T146*F!$B$84,IF(U146=85%,R146*S146*T146*F!$B$85,IF(U146=86%,R146*S146*T146*F!$B$86,IF(U146=87%,R146*S146*T146*F!$B$87,IF(U146=88%,R146*S146*T146*F!$B$88,IF(U146=89%,R146*S146*T146*F!$B$89,IF(U146=90%,R146*S146*T146*F!$B$90,IF(U146=91%,R146*S146*T146*F!$B$91,IF(U146=92%,R146*S146*T146*F!$B$92,IF(U146=93%,R146*S146*T146*F!$B$93,IF(U146=94%,R146*S146*T146*F!$B$94,IF(U146=95%,R146*S146*T146*F!$B$95,IF(U146=96%,R146*S146*T146*F!$B$96,IF(U146=97%,R146*S146*T146*F!$B$97,IF(U146=98%,R146*S146*T146*F!$B$98,IF(U146=99%,R146*S146*T146*F!$B$99,IF(U146&gt;99%,R146*S146*T146*F!$B$100)))))))))))))))))))))))))))))))))))))))))))))))))))))))))*IF(ISNUMBER(E146),E146,1)*IF(ISNUMBER(D146),D146,1)</f>
        <v>719.56</v>
      </c>
      <c r="AA146" s="69">
        <f t="shared" si="211"/>
        <v>31</v>
      </c>
      <c r="AB146" s="70">
        <f t="shared" si="212"/>
        <v>8.6999999999999993</v>
      </c>
      <c r="AC146" s="23"/>
      <c r="AF146" s="127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</row>
    <row r="147" spans="1:49" x14ac:dyDescent="0.25">
      <c r="A147" s="325"/>
      <c r="B147" s="165" t="str">
        <f t="shared" ref="B147:E148" si="217">IF(B110="","",B110)</f>
        <v/>
      </c>
      <c r="C147" s="166" t="str">
        <f t="shared" si="217"/>
        <v/>
      </c>
      <c r="D147" s="167">
        <f t="shared" si="213"/>
        <v>0</v>
      </c>
      <c r="E147" s="168" t="str">
        <f t="shared" si="217"/>
        <v/>
      </c>
      <c r="F147" s="303"/>
      <c r="G147" s="170"/>
      <c r="H147" s="170"/>
      <c r="I147" s="171">
        <f t="shared" ref="I147" si="218">IFERROR(ROUND(F147/$Y147,2),)</f>
        <v>0</v>
      </c>
      <c r="J147" s="169"/>
      <c r="K147" s="170"/>
      <c r="L147" s="170"/>
      <c r="M147" s="171">
        <f t="shared" ref="M147" si="219">IFERROR(ROUND(J147/$Y147,2),)</f>
        <v>0</v>
      </c>
      <c r="N147" s="169"/>
      <c r="O147" s="170"/>
      <c r="P147" s="170"/>
      <c r="Q147" s="171">
        <f t="shared" ref="Q147" si="220">IFERROR(ROUND(N147/$Y147,2),)</f>
        <v>0</v>
      </c>
      <c r="R147" s="169"/>
      <c r="S147" s="170"/>
      <c r="T147" s="170"/>
      <c r="U147" s="171">
        <f t="shared" ref="U147" si="221">IFERROR(ROUND(R147/$Y147,2),)</f>
        <v>0</v>
      </c>
      <c r="V147" s="121">
        <f t="shared" si="179"/>
        <v>0</v>
      </c>
      <c r="W147" s="60">
        <f t="shared" si="214"/>
        <v>0</v>
      </c>
      <c r="X147" s="61">
        <f t="shared" si="216"/>
        <v>0</v>
      </c>
      <c r="Y147" s="203" t="str">
        <f t="shared" si="169"/>
        <v/>
      </c>
      <c r="Z147" s="17">
        <f>(IF(I147&lt;30%,0,IF(I147&lt;35%,F147*G147*H147*F!$B$33,IF(I147&lt;40%,F147*G147*H147*F!$B$38,IF(I147&lt;45%,F147*G147*H147*F!$B$43,IF(I147&lt;50%,F147*G147*H147*F!$B$48,IF(I147=50%,F147*G147*H147*F!$B$50,IF(I147=51%,F147*G147*H147*F!$B$51,IF(I147=52%,F147*G147*H147*F!$B$52,IF(I147=53%,F147*G147*H147*F!$B$53,IF(I147=54%,F147*G147*H147*F!$B$54,IF(I147=55%,F147*G147*H147*F!$B$55,IF(I147=56%,F147*G147*H147*F!$B$56,IF(I147=57%,F147*G147*H147*F!$B$57,IF(I147=58%,F147*G147*H147*F!$B$58,IF(I147=59%,F147*G147*H147*F!$B$59,IF(I147=60%,F147*G147*H147*F!$B$60,IF(I147=61%,F147*G147*H147*F!$B$61,IF(I147=62%,F147*G147*H147*F!$B$62,IF(I147=63%,F147*G147*H147*F!$B$63,IF(I147=64%,F147*G147*H147*F!$B$64,IF(I147=65%,F147*G147*H147*F!$B$65,IF(I147=66%,F147*G147*H147*F!$B$66,IF(I147=67%,F147*G147*H147*F!$B$67,IF(I147=68%,F147*G147*H147*F!$B$68,IF(I147=69%,F147*G147*H147*F!$B$69,IF(I147=70%,F147*G147*H147*F!$B$70,IF(I147=71%,F147*G147*H147*F!$B$71,IF(I147=72%,F147*G147*H147*F!$B$72,IF(I147=73%,F147*G147*H147*F!$B$73,IF(I147=74%,F147*G147*H147*F!$B$74,IF(I147=75%,F147*G147*H147*F!$B$75,IF(I147=76%,F147*G147*H147*F!$B$76,IF(I147=77%,F147*G147*H147*F!$B$77,IF(I147=78%,F147*G147*H147*F!$B$78,IF(I147=79%,F147*G147*H147*F!$B$79,IF(I147=80%,F147*G147*H147*F!$B$80,IF(I147=81%,F147*G147*H147*F!$B$81,IF(I147=82%,F147*G147*H147*F!$B$82,IF(I147=83%,F147*G147*H147*F!$B$83,IF(I147=84%,F147*G147*H147*F!$B$84,IF(I147=85%,F147*G147*H147*F!$B$85,IF(I147=86%,F147*G147*H147*F!$B$86,IF(I147=87%,F147*G147*H147*F!$B$87,IF(I147=88%,F147*G147*H147*F!$B$88,IF(I147=89%,F147*G147*H147*F!$B$89,IF(I147=90%,F147*G147*H147*F!$B$90,IF(I147=91%,F147*G147*H147*F!$B$91,IF(I147=92%,F147*G147*H147*F!$B$92,IF(I147=93%,F147*G147*H147*F!$B$93,IF(I147=94%,F147*G147*H147*F!$B$94,IF(I147=95%,F147*G147*H147*F!$B$95,IF(I147=96%,F147*G147*H147*F!$B$96,IF(I147=97%,F147*G147*H147*F!$B$97,IF(I147=98%,F147*G147*H147*F!$B$98,IF(I147=99%,F147*G147*H147*F!$B$99,IF(I147&gt;99%,F147*G147*H147*F!$B$100,))))))))))))))))))))))))))))))))))))))))))))))))))))))))+IF(M147&lt;30%,0,IF(M147&lt;35%,J147*K147*L147*F!$B$33,IF(M147&lt;40%,J147*K147*L147*F!$B$38,IF(M147&lt;45%,J147*K147*L147*F!$B$43,IF(M147&lt;50%,J147*K147*L147*F!$B$48,IF(M147=50%,J147*K147*L147*F!$B$50,IF(M147=51%,J147*K147*L147*F!$B$51,IF(M147=52%,J147*K147*L147*F!$B$52,IF(M147=53%,J147*K147*L147*F!$B$53,IF(M147=54%,J147*K147*L147*F!$B$54,IF(M147=55%,J147*K147*L147*F!$B$55,IF(M147=56%,J147*K147*L147*F!$B$56,IF(M147=57%,J147*K147*L147*F!$B$57,IF(M147=58%,J147*K147*L147*F!$B$58,IF(M147=59%,J147*K147*L147*F!$B$59,IF(M147=60%,J147*K147*L147*F!$B$60,IF(M147=61%,J147*K147*L147*F!$B$61,IF(M147=62%,J147*K147*L147*F!$B$62,IF(M147=63%,J147*K147*L147*F!$B$63,IF(M147=64%,J147*K147*L147*F!$B$64,IF(M147=65%,J147*K147*L147*F!$B$65,IF(M147=66%,J147*K147*L147*F!$B$66,IF(M147=67%,J147*K147*L147*F!$B$67,IF(M147=68%,J147*K147*L147*F!$B$68,IF(M147=69%,J147*K147*L147*F!$B$69,IF(M147=70%,J147*K147*L147*F!$B$70,IF(M147=71%,J147*K147*L147*F!$B$71,IF(M147=72%,J147*K147*L147*F!$B$72,IF(M147=73%,J147*K147*L147*F!$B$73,IF(M147=74%,J147*K147*L147*F!$B$74,IF(M147=75%,J147*K147*L147*F!$B$75,IF(M147=76%,J147*K147*L147*F!$B$76,IF(M147=77%,J147*K147*L147*F!$B$77,IF(M147=78%,J147*K147*L147*F!$B$78,IF(M147=79%,J147*K147*L147*F!$B$79,IF(M147=80%,J147*K147*L147*F!$B$80,IF(M147=81%,J147*K147*L147*F!$B$81,IF(M147=82%,J147*K147*L147*F!$B$82,IF(M147=83%,J147*K147*L147*F!$B$83,IF(M147=84%,J147*K147*L147*F!$B$84,IF(M147=85%,J147*K147*L147*F!$B$85,IF(M147=86%,J147*K147*L147*F!$B$86,IF(M147=87%,J147*K147*L147*F!$B$87,IF(M147=88%,J147*K147*L147*F!$B$88,IF(M147=89%,J147*K147*L147*F!$B$89,IF(M147=90%,J147*K147*L147*F!$B$90,IF(M147=91%,J147*K147*L147*F!$B$91,IF(M147=92%,J147*K147*L147*F!$B$92,IF(M147=93%,J147*K147*L147*F!$B$93,IF(M147=94%,J147*K147*L147*F!$B$94,IF(M147=95%,J147*K147*L147*F!$B$95,IF(M147=96%,J147*K147*L147*F!$B$96,IF(M147=97%,J147*K147*L147*F!$B$97,IF(M147=98%,J147*K147*L147*F!$B$98,IF(M147=99%,J147*K147*L147*F!$B$99,IF(M147&gt;99%,J147*K147*L147*F!$B$100,))))))))))))))))))))))))))))))))))))))))))))))))))))))))+IF(Q147&lt;30%,0,IF(Q147&lt;35%,N147*O147*P147*F!$B$33,IF(Q147&lt;40%,N147*O147*P147*F!$B$38,IF(Q147&lt;45%,N147*O147*P147*F!$B$43,IF(Q147&lt;50%,N147*O147*P147*F!$B$48,IF(Q147=50%,N147*O147*P147*F!$B$50,IF(Q147=51%,N147*O147*P147*F!$B$51,IF(Q147=52%,N147*O147*P147*F!$B$52,IF(Q147=53%,N147*O147*P147*F!$B$53,IF(Q147=54%,N147*O147*P147*F!$B$54,IF(Q147=55%,N147*O147*P147*F!$B$55,IF(Q147=56%,N147*O147*P147*F!$B$56,IF(Q147=57%,N147*O147*P147*F!$B$57,IF(Q147=58%,N147*O147*P147*F!$B$58,IF(Q147=59%,N147*O147*P147*F!$B$59,IF(Q147=60%,N147*O147*P147*F!$B$60,IF(Q147=61%,N147*O147*P147*F!$B$61,IF(Q147=62%,N147*O147*P147*F!$B$62,IF(Q147=63%,N147*O147*P147*F!$B$63,IF(Q147=64%,N147*O147*P147*F!$B$64,IF(Q147=65%,N147*O147*P147*F!$B$65,IF(Q147=66%,N147*O147*P147*F!$B$66,IF(Q147=67%,N147*O147*P147*F!$B$67,IF(Q147=68%,N147*O147*P147*F!$B$68,IF(Q147=69%,N147*O147*P147*F!$B$69,IF(Q147=70%,N147*O147*P147*F!$B$70,IF(Q147=71%,N147*O147*P147*F!$B$71,IF(Q147=72%,N147*O147*P147*F!$B$72,IF(Q147=73%,N147*O147*P147*F!$B$73,IF(Q147=74%,N147*O147*P147*F!$B$74,IF(Q147=75%,N147*O147*P147*F!$B$75,IF(Q147=76%,N147*O147*P147*F!$B$76,IF(Q147=77%,N147*O147*P147*F!$B$77,IF(Q147=78%,N147*O147*P147*F!$B$78,IF(Q147=79%,N147*O147*P147*F!$B$79,IF(Q147=80%,N147*O147*P147*F!$B$80,IF(Q147=81%,N147*O147*P147*F!$B$81,IF(Q147=82%,N147*O147*P147*F!$B$82,IF(Q147=83%,N147*O147*P147*F!$B$83,IF(Q147=84%,N147*O147*P147*F!$B$84,IF(Q147=85%,N147*O147*P147*F!$B$85,IF(Q147=86%,N147*O147*P147*F!$B$86,IF(Q147=87%,N147*O147*P147*F!$B$87,IF(Q147=88%,N147*O147*P147*F!$B$88,IF(Q147=89%,N147*O147*P147*F!$B$89,IF(Q147=90%,N147*O147*P147*F!$B$90,IF(Q147=91%,N147*O147*P147*F!$B$91,IF(Q147=92%,N147*O147*P147*F!$B$92,IF(Q147=93%,N147*O147*P147*F!$B$93,IF(Q147=94%,N147*O147*P147*F!$B$94,IF(Q147=95%,N147*O147*P147*F!$B$95,IF(Q147=96%,N147*O147*P147*F!$B$96,IF(Q147=97%,N147*O147*P147*F!$B$97,IF(Q147=98%,N147*O147*P147*F!$B$98,IF(Q147=99%,N147*O147*P147*F!$B$99,IF(Q147&gt;99%,N147*O147*P147*F!$B$100,))))))))))))))))))))))))))))))))))))))))))))))))))))))))+IF(U147&lt;30%,0,IF(U147&lt;35%,R147*S147*T147*F!$B$33,IF(U147&lt;40%,R147*S147*T147*F!$B$38,IF(U147&lt;45%,R147*S147*T147*F!$B$43,IF(U147&lt;50%,R147*S147*T147*F!$B$48,IF(U147=50%,R147*S147*T147*F!$B$50,IF(U147=51%,R147*S147*T147*F!$B$51,IF(U147=52%,R147*S147*T147*F!$B$52,IF(U147=53%,R147*S147*T147*F!$B$53,IF(U147=54%,R147*S147*T147*F!$B$54,IF(U147=55%,R147*S147*T147*F!$B$55,IF(U147=56%,R147*S147*T147*F!$B$56,IF(U147=57%,R147*S147*T147*F!$B$57,IF(U147=58%,R147*S147*T147*F!$B$58,IF(U147=59%,R147*S147*T147*F!$B$59,IF(U147=60%,R147*S147*T147*F!$B$60,IF(U147=61%,R147*S147*T147*F!$B$61,IF(U147=62%,R147*S147*T147*F!$B$62,IF(U147=63%,R147*S147*T147*F!$B$63,IF(U147=64%,R147*S147*T147*F!$B$64,IF(U147=65%,R147*S147*T147*F!$B$65,IF(U147=66%,R147*S147*T147*F!$B$66,IF(U147=67%,R147*S147*T147*F!$B$67,IF(U147=68%,R147*S147*T147*F!$B$68,IF(U147=69%,R147*S147*T147*F!$B$69,IF(U147=70%,R147*S147*T147*F!$B$70,IF(U147=71%,R147*S147*T147*F!$B$71,IF(U147=72%,R147*S147*T147*F!$B$72,IF(U147=73%,R147*S147*T147*F!$B$73,IF(U147=74%,R147*S147*T147*F!$B$74,IF(U147=75%,R147*S147*T147*F!$B$75,IF(U147=76%,R147*S147*T147*F!$B$76,IF(U147=77%,R147*S147*T147*F!$B$77,IF(U147=78%,R147*S147*T147*F!$B$78,IF(U147=79%,R147*S147*T147*F!$B$79,IF(U147=80%,R147*S147*T147*F!$B$80,IF(U147=81%,R147*S147*T147*F!$B$81,IF(U147=82%,R147*S147*T147*F!$B$82,IF(U147=83%,R147*S147*T147*F!$B$83,IF(U147=84%,R147*S147*T147*F!$B$84,IF(U147=85%,R147*S147*T147*F!$B$85,IF(U147=86%,R147*S147*T147*F!$B$86,IF(U147=87%,R147*S147*T147*F!$B$87,IF(U147=88%,R147*S147*T147*F!$B$88,IF(U147=89%,R147*S147*T147*F!$B$89,IF(U147=90%,R147*S147*T147*F!$B$90,IF(U147=91%,R147*S147*T147*F!$B$91,IF(U147=92%,R147*S147*T147*F!$B$92,IF(U147=93%,R147*S147*T147*F!$B$93,IF(U147=94%,R147*S147*T147*F!$B$94,IF(U147=95%,R147*S147*T147*F!$B$95,IF(U147=96%,R147*S147*T147*F!$B$96,IF(U147=97%,R147*S147*T147*F!$B$97,IF(U147=98%,R147*S147*T147*F!$B$98,IF(U147=99%,R147*S147*T147*F!$B$99,IF(U147&gt;99%,R147*S147*T147*F!$B$100)))))))))))))))))))))))))))))))))))))))))))))))))))))))))*IF(ISNUMBER(E147),E147,1)*IF(ISNUMBER(D147),D147,1)</f>
        <v>0</v>
      </c>
      <c r="AA147" s="62">
        <f t="shared" si="211"/>
        <v>0</v>
      </c>
      <c r="AB147" s="63">
        <f t="shared" si="212"/>
        <v>0</v>
      </c>
      <c r="AC147" s="23"/>
      <c r="AF147" s="127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</row>
    <row r="148" spans="1:49" ht="15.75" thickBot="1" x14ac:dyDescent="0.3">
      <c r="A148" s="326"/>
      <c r="B148" s="216" t="str">
        <f t="shared" si="217"/>
        <v/>
      </c>
      <c r="C148" s="231" t="str">
        <f t="shared" si="217"/>
        <v/>
      </c>
      <c r="D148" s="299">
        <f>ROUND(IFERROR((D142*(G142*H142+K142*L142+O142*P142+S142*T142)+D143*(G143*H143+K143*L143+O143*P143+S143*T143)+D144*(G144*H144+K144*L144+O144*P144+S144*T144)+D145*(G145*H145+K145*L145+O145*P145+S145*T145)+D146*(G146*H146+K146*L146+O146*P146+S146*T146)+D147*(G147*H147+K147*L147+O147*P147+S147*T147))/((G142*H142+K142*L142+O142*P142+S142*T142)+(G143*H143+K143*L143+O143*P143+S143*T143)+(G144*H144+K144*L144+O144*P144+S144*T144)+(G145*H145+K145*L145+O145*P145+S145*T145)+(G146*H146+K146*L146+O146*P146+S146*T146)+(G147*H147+K147*L147+O147*P147+S147*T147)),0),2)</f>
        <v>0.97</v>
      </c>
      <c r="E148" s="220" t="str">
        <f t="shared" si="217"/>
        <v/>
      </c>
      <c r="F148" s="306" t="s">
        <v>67</v>
      </c>
      <c r="G148" s="316">
        <f>V114+V115+V117+V130+V142+V144+V146</f>
        <v>21570</v>
      </c>
      <c r="H148" s="316">
        <f>AA114+AA115+AA117+AA130+AA142+AA144+AA146</f>
        <v>204</v>
      </c>
      <c r="I148" s="317">
        <f>Z114+Z115+Z117+Z130+Z142+Z144+Z146</f>
        <v>14047.299999999997</v>
      </c>
      <c r="J148" s="306" t="s">
        <v>99</v>
      </c>
      <c r="K148" s="316">
        <f>V121+V122+V123+V124+V135+V136+V137+V138</f>
        <v>18140</v>
      </c>
      <c r="L148" s="227">
        <f>AA121+AA122+AA123+AA124+AA135+AA136+AA137+AA138</f>
        <v>211</v>
      </c>
      <c r="M148" s="317">
        <f>Z121+Z122+Z123+Z124+Z135+Z136+Z137+Z138</f>
        <v>13823.804999999998</v>
      </c>
      <c r="N148" s="306" t="s">
        <v>100</v>
      </c>
      <c r="O148" s="316">
        <f>V116+V128+V129+V131+V132+V143+V145</f>
        <v>15472.5</v>
      </c>
      <c r="P148" s="227">
        <f>AA116+AA128+AA129+AA131+AA132+AA143+AA145</f>
        <v>190</v>
      </c>
      <c r="Q148" s="317">
        <f>Z116+Z128+Z129+Z131+Z132+Z143+Z145</f>
        <v>10378.58</v>
      </c>
      <c r="R148" s="306" t="s">
        <v>101</v>
      </c>
      <c r="S148" s="316">
        <f>G148+O148</f>
        <v>37042.5</v>
      </c>
      <c r="T148" s="316">
        <f>H148+P148</f>
        <v>394</v>
      </c>
      <c r="U148" s="316">
        <f>I148+Q148</f>
        <v>24425.879999999997</v>
      </c>
      <c r="V148" s="79">
        <f>SUM(V142:V147)</f>
        <v>11075</v>
      </c>
      <c r="W148" s="21">
        <f>IFERROR(V148/AA148,0)</f>
        <v>90.778688524590166</v>
      </c>
      <c r="X148" s="80">
        <f>ROUND(IFERROR(((I142*G142*H142+M142*K142*L142+Q142*O142*P142+U142*S142*T142)+(I143*G143*H143+M143*K143*L143+Q143*O143*P143+U143*S143*T143)+(I144*G144*H144+M144*K144*L144+Q144*O144*P144+U144*S144*T144)+(I145*G145*H145+M145*K145*L145+Q145*O145*P145+U145*S145*T145)+(I146*G146*H146+M146*K146*L146+Q146*O146*P146+U146*S146*T146)+(I147*G147*H147+M147*K147*L147+Q147*O147*P147+U147*S147*T147))/((G142*H142+K142*L142+O142*P142+S142*T142)+(G143*H143+K143*L143+O143*P143+S143*T143)+(G144*H144+K144*L144+O144*P144+S144*T144)+(G145*H145+K145*L145+O145*P145+S145*T145)+(G146*H146+K146*L146+O146*P146+S146*T146)+(G147*H147+K147*L147+O147*P147+S147*T147)),0),3)</f>
        <v>0.49399999999999999</v>
      </c>
      <c r="Y148" s="81"/>
      <c r="Z148" s="21">
        <f>SUM(Z142:Z147)</f>
        <v>5569.4599999999991</v>
      </c>
      <c r="AA148" s="82">
        <f>SUM(AA142:AA147)</f>
        <v>122</v>
      </c>
      <c r="AB148" s="83">
        <f>IF(SUM(AB142:AB147)=0,TIME(,0,),TIME(,SUM(AB142:AB147)+30,))</f>
        <v>8.1250000000000003E-2</v>
      </c>
      <c r="AC148" s="23"/>
      <c r="AF148" s="127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</row>
    <row r="149" spans="1:49" ht="15.75" x14ac:dyDescent="0.25">
      <c r="A149" s="295"/>
      <c r="B149" s="296"/>
      <c r="C149" s="296"/>
      <c r="D149" s="297">
        <f>IFERROR((D157*AA157+D164*AA164+D171*AA171+D178*AA178+D185*AA185)/AA149,"")</f>
        <v>0.92844512195121942</v>
      </c>
      <c r="E149" s="296"/>
      <c r="F149" s="296"/>
      <c r="G149" s="296" t="s">
        <v>91</v>
      </c>
      <c r="H149" s="296"/>
      <c r="I149" s="296"/>
      <c r="J149" s="296"/>
      <c r="K149" s="296"/>
      <c r="L149" s="296"/>
      <c r="M149" s="296"/>
      <c r="N149" s="296"/>
      <c r="O149" s="296"/>
      <c r="P149" s="296"/>
      <c r="Q149" s="296"/>
      <c r="R149" s="296"/>
      <c r="S149" s="296"/>
      <c r="T149" s="296"/>
      <c r="U149" s="296"/>
      <c r="V149" s="34">
        <f>V157+V164+V171+V178+V185</f>
        <v>65822.5</v>
      </c>
      <c r="W149" s="292">
        <f>IFERROR(V149/AA149,0)</f>
        <v>100.3391768292683</v>
      </c>
      <c r="X149" s="35"/>
      <c r="Y149" s="215">
        <v>5.0000000000000001E-3</v>
      </c>
      <c r="Z149" s="34">
        <f>Z157+Z164+Z171+Z178+Z185</f>
        <v>53616.425000000003</v>
      </c>
      <c r="AA149" s="34">
        <f>AA157+AA164+AA171+AA178+AA185</f>
        <v>656</v>
      </c>
      <c r="AB149" s="37">
        <f>AB157+AB164+AB171+AB178+AB185</f>
        <v>0.61597222222222214</v>
      </c>
      <c r="AC149" s="23"/>
      <c r="AF149" s="127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</row>
    <row r="150" spans="1:49" ht="15.75" thickBot="1" x14ac:dyDescent="0.3">
      <c r="A150" s="39" t="s">
        <v>1</v>
      </c>
      <c r="B150" s="40" t="s">
        <v>6</v>
      </c>
      <c r="C150" s="41" t="s">
        <v>7</v>
      </c>
      <c r="D150" s="42" t="s">
        <v>16</v>
      </c>
      <c r="E150" s="42" t="s">
        <v>48</v>
      </c>
      <c r="F150" s="40" t="s">
        <v>9</v>
      </c>
      <c r="G150" s="40" t="s">
        <v>10</v>
      </c>
      <c r="H150" s="40" t="s">
        <v>11</v>
      </c>
      <c r="I150" s="40" t="s">
        <v>2</v>
      </c>
      <c r="J150" s="40" t="s">
        <v>9</v>
      </c>
      <c r="K150" s="40" t="s">
        <v>10</v>
      </c>
      <c r="L150" s="40" t="s">
        <v>11</v>
      </c>
      <c r="M150" s="40" t="s">
        <v>2</v>
      </c>
      <c r="N150" s="40" t="s">
        <v>9</v>
      </c>
      <c r="O150" s="40" t="s">
        <v>10</v>
      </c>
      <c r="P150" s="40" t="s">
        <v>11</v>
      </c>
      <c r="Q150" s="40" t="s">
        <v>2</v>
      </c>
      <c r="R150" s="40" t="s">
        <v>9</v>
      </c>
      <c r="S150" s="40" t="s">
        <v>10</v>
      </c>
      <c r="T150" s="40" t="s">
        <v>11</v>
      </c>
      <c r="U150" s="40" t="s">
        <v>2</v>
      </c>
      <c r="V150" s="40" t="s">
        <v>3</v>
      </c>
      <c r="W150" s="42" t="s">
        <v>12</v>
      </c>
      <c r="X150" s="42" t="s">
        <v>23</v>
      </c>
      <c r="Y150" s="43" t="s">
        <v>4</v>
      </c>
      <c r="Z150" s="44" t="s">
        <v>15</v>
      </c>
      <c r="AA150" s="40" t="s">
        <v>5</v>
      </c>
      <c r="AB150" s="45" t="s">
        <v>13</v>
      </c>
      <c r="AC150" s="23"/>
      <c r="AF150" s="127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</row>
    <row r="151" spans="1:49" ht="15.75" customHeight="1" x14ac:dyDescent="0.35">
      <c r="A151" s="318">
        <f>A152</f>
        <v>42233</v>
      </c>
      <c r="B151" s="158" t="s">
        <v>86</v>
      </c>
      <c r="C151" s="159" t="str">
        <f>IF(C114="","",C114)</f>
        <v>Присед</v>
      </c>
      <c r="D151" s="160">
        <f>D114</f>
        <v>1.2</v>
      </c>
      <c r="E151" s="161" t="str">
        <f>IF(E114="","",E114)</f>
        <v/>
      </c>
      <c r="F151" s="302">
        <f>IF(I151&lt;&gt;0,(IFERROR(IF($Y151&gt;50,MROUND($Y151*I151,2.5),IF($Y151&lt;15,MROUND($Y151*I151,0.1),MROUND($Y151*I151,1))),)),"")</f>
        <v>137.5</v>
      </c>
      <c r="G151" s="162">
        <v>5</v>
      </c>
      <c r="H151" s="162">
        <v>1</v>
      </c>
      <c r="I151" s="163">
        <v>0.52</v>
      </c>
      <c r="J151" s="302">
        <f>IF(M151&lt;&gt;0,(IFERROR(IF($Y151&gt;50,MROUND($Y151*M151,2.5),IF($Y151&lt;15,MROUND($Y151*M151,0.1),MROUND($Y151*M151,1))),)),"")</f>
        <v>172.5</v>
      </c>
      <c r="K151" s="162">
        <v>4</v>
      </c>
      <c r="L151" s="162">
        <v>1</v>
      </c>
      <c r="M151" s="163">
        <v>0.65</v>
      </c>
      <c r="N151" s="302">
        <f>IF(Q151&lt;&gt;0,(IFERROR(IF($Y151&gt;50,MROUND($Y151*Q151,2.5),IF($Y151&lt;15,MROUND($Y151*Q151,0.1),MROUND($Y151*Q151,1))),)),"")</f>
        <v>197.5</v>
      </c>
      <c r="O151" s="162">
        <v>3</v>
      </c>
      <c r="P151" s="162">
        <v>4</v>
      </c>
      <c r="Q151" s="163">
        <v>0.74</v>
      </c>
      <c r="R151" s="302">
        <f>IF(U151&lt;&gt;0,(IFERROR(IF($Y151&gt;50,MROUND($Y151*U151,2.5),IF($Y151&lt;15,MROUND($Y151*U151,0.1),MROUND($Y151*U151,1))),)),"")</f>
        <v>215</v>
      </c>
      <c r="S151" s="162">
        <v>2</v>
      </c>
      <c r="T151" s="162">
        <v>4</v>
      </c>
      <c r="U151" s="164">
        <v>0.81</v>
      </c>
      <c r="V151" s="47">
        <f t="shared" ref="V151:V156" si="222">(IF(ISNUMBER(F151),F151,1)*G151*H151+IF(ISNUMBER(J151),J151,1)*K151*L151+IF(ISNUMBER(N151),N151,1)*O151*P151+IF(ISNUMBER(R151),R151,1)*S151*T151)*IF(ISNUMBER(E151),E151,1)</f>
        <v>5467.5</v>
      </c>
      <c r="W151" s="48">
        <f>IFERROR((IF(ISNUMBER(F151),F151,1)*G151*H151+IF(ISNUMBER(J151),J151,1)*K151*L151+IF(ISNUMBER(N151),N151,1)*O151*P151+IF(ISNUMBER(R151),R151,1)*S151*T151)*IF(ISNUMBER(E151),E151,1)/(G151*H151+K151*L151+O151*P151+S151*T151),0)</f>
        <v>188.5344827586207</v>
      </c>
      <c r="X151" s="213">
        <f>ROUND(IFERROR((W151/(Y151*IF(ISNUMBER(E151),E151,1))),0),2)</f>
        <v>0.71</v>
      </c>
      <c r="Y151" s="202">
        <f>IF(ISNUMBER(Y114), Y114+(Y114*$Y$149),"")</f>
        <v>265.23913016250003</v>
      </c>
      <c r="Z151" s="16">
        <f>(IF(I151&lt;30%,0,IF(I151&lt;35%,F151*G151*H151*F!$B$33,IF(I151&lt;40%,F151*G151*H151*F!$B$38,IF(I151&lt;45%,F151*G151*H151*F!$B$43,IF(I151&lt;50%,F151*G151*H151*F!$B$48,IF(I151=50%,F151*G151*H151*F!$B$50,IF(I151=51%,F151*G151*H151*F!$B$51,IF(I151=52%,F151*G151*H151*F!$B$52,IF(I151=53%,F151*G151*H151*F!$B$53,IF(I151=54%,F151*G151*H151*F!$B$54,IF(I151=55%,F151*G151*H151*F!$B$55,IF(I151=56%,F151*G151*H151*F!$B$56,IF(I151=57%,F151*G151*H151*F!$B$57,IF(I151=58%,F151*G151*H151*F!$B$58,IF(I151=59%,F151*G151*H151*F!$B$59,IF(I151=60%,F151*G151*H151*F!$B$60,IF(I151=61%,F151*G151*H151*F!$B$61,IF(I151=62%,F151*G151*H151*F!$B$62,IF(I151=63%,F151*G151*H151*F!$B$63,IF(I151=64%,F151*G151*H151*F!$B$64,IF(I151=65%,F151*G151*H151*F!$B$65,IF(I151=66%,F151*G151*H151*F!$B$66,IF(I151=67%,F151*G151*H151*F!$B$67,IF(I151=68%,F151*G151*H151*F!$B$68,IF(I151=69%,F151*G151*H151*F!$B$69,IF(I151=70%,F151*G151*H151*F!$B$70,IF(I151=71%,F151*G151*H151*F!$B$71,IF(I151=72%,F151*G151*H151*F!$B$72,IF(I151=73%,F151*G151*H151*F!$B$73,IF(I151=74%,F151*G151*H151*F!$B$74,IF(I151=75%,F151*G151*H151*F!$B$75,IF(I151=76%,F151*G151*H151*F!$B$76,IF(I151=77%,F151*G151*H151*F!$B$77,IF(I151=78%,F151*G151*H151*F!$B$78,IF(I151=79%,F151*G151*H151*F!$B$79,IF(I151=80%,F151*G151*H151*F!$B$80,IF(I151=81%,F151*G151*H151*F!$B$81,IF(I151=82%,F151*G151*H151*F!$B$82,IF(I151=83%,F151*G151*H151*F!$B$83,IF(I151=84%,F151*G151*H151*F!$B$84,IF(I151=85%,F151*G151*H151*F!$B$85,IF(I151=86%,F151*G151*H151*F!$B$86,IF(I151=87%,F151*G151*H151*F!$B$87,IF(I151=88%,F151*G151*H151*F!$B$88,IF(I151=89%,F151*G151*H151*F!$B$89,IF(I151=90%,F151*G151*H151*F!$B$90,IF(I151=91%,F151*G151*H151*F!$B$91,IF(I151=92%,F151*G151*H151*F!$B$92,IF(I151=93%,F151*G151*H151*F!$B$93,IF(I151=94%,F151*G151*H151*F!$B$94,IF(I151=95%,F151*G151*H151*F!$B$95,IF(I151=96%,F151*G151*H151*F!$B$96,IF(I151=97%,F151*G151*H151*F!$B$97,IF(I151=98%,F151*G151*H151*F!$B$98,IF(I151=99%,F151*G151*H151*F!$B$99,IF(I151&gt;99%,F151*G151*H151*F!$B$100,))))))))))))))))))))))))))))))))))))))))))))))))))))))))+IF(M151&lt;30%,0,IF(M151&lt;35%,J151*K151*L151*F!$B$33,IF(M151&lt;40%,J151*K151*L151*F!$B$38,IF(M151&lt;45%,J151*K151*L151*F!$B$43,IF(M151&lt;50%,J151*K151*L151*F!$B$48,IF(M151=50%,J151*K151*L151*F!$B$50,IF(M151=51%,J151*K151*L151*F!$B$51,IF(M151=52%,J151*K151*L151*F!$B$52,IF(M151=53%,J151*K151*L151*F!$B$53,IF(M151=54%,J151*K151*L151*F!$B$54,IF(M151=55%,J151*K151*L151*F!$B$55,IF(M151=56%,J151*K151*L151*F!$B$56,IF(M151=57%,J151*K151*L151*F!$B$57,IF(M151=58%,J151*K151*L151*F!$B$58,IF(M151=59%,J151*K151*L151*F!$B$59,IF(M151=60%,J151*K151*L151*F!$B$60,IF(M151=61%,J151*K151*L151*F!$B$61,IF(M151=62%,J151*K151*L151*F!$B$62,IF(M151=63%,J151*K151*L151*F!$B$63,IF(M151=64%,J151*K151*L151*F!$B$64,IF(M151=65%,J151*K151*L151*F!$B$65,IF(M151=66%,J151*K151*L151*F!$B$66,IF(M151=67%,J151*K151*L151*F!$B$67,IF(M151=68%,J151*K151*L151*F!$B$68,IF(M151=69%,J151*K151*L151*F!$B$69,IF(M151=70%,J151*K151*L151*F!$B$70,IF(M151=71%,J151*K151*L151*F!$B$71,IF(M151=72%,J151*K151*L151*F!$B$72,IF(M151=73%,J151*K151*L151*F!$B$73,IF(M151=74%,J151*K151*L151*F!$B$74,IF(M151=75%,J151*K151*L151*F!$B$75,IF(M151=76%,J151*K151*L151*F!$B$76,IF(M151=77%,J151*K151*L151*F!$B$77,IF(M151=78%,J151*K151*L151*F!$B$78,IF(M151=79%,J151*K151*L151*F!$B$79,IF(M151=80%,J151*K151*L151*F!$B$80,IF(M151=81%,J151*K151*L151*F!$B$81,IF(M151=82%,J151*K151*L151*F!$B$82,IF(M151=83%,J151*K151*L151*F!$B$83,IF(M151=84%,J151*K151*L151*F!$B$84,IF(M151=85%,J151*K151*L151*F!$B$85,IF(M151=86%,J151*K151*L151*F!$B$86,IF(M151=87%,J151*K151*L151*F!$B$87,IF(M151=88%,J151*K151*L151*F!$B$88,IF(M151=89%,J151*K151*L151*F!$B$89,IF(M151=90%,J151*K151*L151*F!$B$90,IF(M151=91%,J151*K151*L151*F!$B$91,IF(M151=92%,J151*K151*L151*F!$B$92,IF(M151=93%,J151*K151*L151*F!$B$93,IF(M151=94%,J151*K151*L151*F!$B$94,IF(M151=95%,J151*K151*L151*F!$B$95,IF(M151=96%,J151*K151*L151*F!$B$96,IF(M151=97%,J151*K151*L151*F!$B$97,IF(M151=98%,J151*K151*L151*F!$B$98,IF(M151=99%,J151*K151*L151*F!$B$99,IF(M151&gt;99%,J151*K151*L151*F!$B$100,))))))))))))))))))))))))))))))))))))))))))))))))))))))))+IF(Q151&lt;30%,0,IF(Q151&lt;35%,N151*O151*P151*F!$B$33,IF(Q151&lt;40%,N151*O151*P151*F!$B$38,IF(Q151&lt;45%,N151*O151*P151*F!$B$43,IF(Q151&lt;50%,N151*O151*P151*F!$B$48,IF(Q151=50%,N151*O151*P151*F!$B$50,IF(Q151=51%,N151*O151*P151*F!$B$51,IF(Q151=52%,N151*O151*P151*F!$B$52,IF(Q151=53%,N151*O151*P151*F!$B$53,IF(Q151=54%,N151*O151*P151*F!$B$54,IF(Q151=55%,N151*O151*P151*F!$B$55,IF(Q151=56%,N151*O151*P151*F!$B$56,IF(Q151=57%,N151*O151*P151*F!$B$57,IF(Q151=58%,N151*O151*P151*F!$B$58,IF(Q151=59%,N151*O151*P151*F!$B$59,IF(Q151=60%,N151*O151*P151*F!$B$60,IF(Q151=61%,N151*O151*P151*F!$B$61,IF(Q151=62%,N151*O151*P151*F!$B$62,IF(Q151=63%,N151*O151*P151*F!$B$63,IF(Q151=64%,N151*O151*P151*F!$B$64,IF(Q151=65%,N151*O151*P151*F!$B$65,IF(Q151=66%,N151*O151*P151*F!$B$66,IF(Q151=67%,N151*O151*P151*F!$B$67,IF(Q151=68%,N151*O151*P151*F!$B$68,IF(Q151=69%,N151*O151*P151*F!$B$69,IF(Q151=70%,N151*O151*P151*F!$B$70,IF(Q151=71%,N151*O151*P151*F!$B$71,IF(Q151=72%,N151*O151*P151*F!$B$72,IF(Q151=73%,N151*O151*P151*F!$B$73,IF(Q151=74%,N151*O151*P151*F!$B$74,IF(Q151=75%,N151*O151*P151*F!$B$75,IF(Q151=76%,N151*O151*P151*F!$B$76,IF(Q151=77%,N151*O151*P151*F!$B$77,IF(Q151=78%,N151*O151*P151*F!$B$78,IF(Q151=79%,N151*O151*P151*F!$B$79,IF(Q151=80%,N151*O151*P151*F!$B$80,IF(Q151=81%,N151*O151*P151*F!$B$81,IF(Q151=82%,N151*O151*P151*F!$B$82,IF(Q151=83%,N151*O151*P151*F!$B$83,IF(Q151=84%,N151*O151*P151*F!$B$84,IF(Q151=85%,N151*O151*P151*F!$B$85,IF(Q151=86%,N151*O151*P151*F!$B$86,IF(Q151=87%,N151*O151*P151*F!$B$87,IF(Q151=88%,N151*O151*P151*F!$B$88,IF(Q151=89%,N151*O151*P151*F!$B$89,IF(Q151=90%,N151*O151*P151*F!$B$90,IF(Q151=91%,N151*O151*P151*F!$B$91,IF(Q151=92%,N151*O151*P151*F!$B$92,IF(Q151=93%,N151*O151*P151*F!$B$93,IF(Q151=94%,N151*O151*P151*F!$B$94,IF(Q151=95%,N151*O151*P151*F!$B$95,IF(Q151=96%,N151*O151*P151*F!$B$96,IF(Q151=97%,N151*O151*P151*F!$B$97,IF(Q151=98%,N151*O151*P151*F!$B$98,IF(Q151=99%,N151*O151*P151*F!$B$99,IF(Q151&gt;99%,N151*O151*P151*F!$B$100,))))))))))))))))))))))))))))))))))))))))))))))))))))))))+IF(U151&lt;30%,0,IF(U151&lt;35%,R151*S151*T151*F!$B$33,IF(U151&lt;40%,R151*S151*T151*F!$B$38,IF(U151&lt;45%,R151*S151*T151*F!$B$43,IF(U151&lt;50%,R151*S151*T151*F!$B$48,IF(U151=50%,R151*S151*T151*F!$B$50,IF(U151=51%,R151*S151*T151*F!$B$51,IF(U151=52%,R151*S151*T151*F!$B$52,IF(U151=53%,R151*S151*T151*F!$B$53,IF(U151=54%,R151*S151*T151*F!$B$54,IF(U151=55%,R151*S151*T151*F!$B$55,IF(U151=56%,R151*S151*T151*F!$B$56,IF(U151=57%,R151*S151*T151*F!$B$57,IF(U151=58%,R151*S151*T151*F!$B$58,IF(U151=59%,R151*S151*T151*F!$B$59,IF(U151=60%,R151*S151*T151*F!$B$60,IF(U151=61%,R151*S151*T151*F!$B$61,IF(U151=62%,R151*S151*T151*F!$B$62,IF(U151=63%,R151*S151*T151*F!$B$63,IF(U151=64%,R151*S151*T151*F!$B$64,IF(U151=65%,R151*S151*T151*F!$B$65,IF(U151=66%,R151*S151*T151*F!$B$66,IF(U151=67%,R151*S151*T151*F!$B$67,IF(U151=68%,R151*S151*T151*F!$B$68,IF(U151=69%,R151*S151*T151*F!$B$69,IF(U151=70%,R151*S151*T151*F!$B$70,IF(U151=71%,R151*S151*T151*F!$B$71,IF(U151=72%,R151*S151*T151*F!$B$72,IF(U151=73%,R151*S151*T151*F!$B$73,IF(U151=74%,R151*S151*T151*F!$B$74,IF(U151=75%,R151*S151*T151*F!$B$75,IF(U151=76%,R151*S151*T151*F!$B$76,IF(U151=77%,R151*S151*T151*F!$B$77,IF(U151=78%,R151*S151*T151*F!$B$78,IF(U151=79%,R151*S151*T151*F!$B$79,IF(U151=80%,R151*S151*T151*F!$B$80,IF(U151=81%,R151*S151*T151*F!$B$81,IF(U151=82%,R151*S151*T151*F!$B$82,IF(U151=83%,R151*S151*T151*F!$B$83,IF(U151=84%,R151*S151*T151*F!$B$84,IF(U151=85%,R151*S151*T151*F!$B$85,IF(U151=86%,R151*S151*T151*F!$B$86,IF(U151=87%,R151*S151*T151*F!$B$87,IF(U151=88%,R151*S151*T151*F!$B$88,IF(U151=89%,R151*S151*T151*F!$B$89,IF(U151=90%,R151*S151*T151*F!$B$90,IF(U151=91%,R151*S151*T151*F!$B$91,IF(U151=92%,R151*S151*T151*F!$B$92,IF(U151=93%,R151*S151*T151*F!$B$93,IF(U151=94%,R151*S151*T151*F!$B$94,IF(U151=95%,R151*S151*T151*F!$B$95,IF(U151=96%,R151*S151*T151*F!$B$96,IF(U151=97%,R151*S151*T151*F!$B$97,IF(U151=98%,R151*S151*T151*F!$B$98,IF(U151=99%,R151*S151*T151*F!$B$99,IF(U151&gt;99%,R151*S151*T151*F!$B$100)))))))))))))))))))))))))))))))))))))))))))))))))))))))))*IF(ISNUMBER(E151),E151,1)*IF(ISNUMBER(D151),D151,1)</f>
        <v>7644.2099999999991</v>
      </c>
      <c r="AA151" s="50">
        <f t="shared" ref="AA151:AA156" si="223">G151*H151+K151*L151+O151*P151+S151*T151</f>
        <v>29</v>
      </c>
      <c r="AB151" s="51">
        <f t="shared" ref="AB151:AB156" si="224">(H151*(IF(I151&lt;45%,0.5,IF(I151&lt;55%,0.8,IF(I151&lt;65%,0.9,IF(I151&lt;75%,1,IF(I151&lt;85%,1.1,1.2))))))+L151*(IF(M151&lt;45%,0.5,IF(M151&lt;55%,0.8,IF(M151&lt;65%,0.9,IF(M151&lt;75%,1,IF(M151&lt;85%,1.1,1.2))))))+P151*(IF(Q151&lt;45%,0.5,IF(Q151&lt;55%,0.8,IF(Q151&lt;65%,0.9,IF(Q151&lt;75%,1,IF(Q151&lt;85%,1.1,1.2))))))+T151*(IF(U151&lt;45%,0.5,IF(U151&lt;55%,0.8,IF(U151&lt;65%,0.9,IF(U151&lt;75%,1,IF(U151&lt;85%,1.1,1.2)))))))*IF(D151&gt;=0.8,6,IF(D151&lt;=0.4,1.5,3))</f>
        <v>61.199999999999996</v>
      </c>
      <c r="AC151" s="23"/>
      <c r="AF151" s="127"/>
      <c r="AG151" s="23"/>
      <c r="AH151" s="23"/>
      <c r="AI151" s="23"/>
      <c r="AJ151" s="23"/>
      <c r="AK151" s="23"/>
      <c r="AL151" s="23"/>
      <c r="AM151" s="23"/>
      <c r="AN151" s="155"/>
      <c r="AO151" s="23"/>
      <c r="AP151" s="23"/>
      <c r="AQ151" s="23"/>
      <c r="AR151" s="23"/>
      <c r="AS151" s="23"/>
      <c r="AT151" s="23"/>
      <c r="AV151" s="313"/>
      <c r="AW151" s="157"/>
    </row>
    <row r="152" spans="1:49" ht="14.25" customHeight="1" x14ac:dyDescent="0.35">
      <c r="A152" s="325">
        <f>A115+7</f>
        <v>42233</v>
      </c>
      <c r="B152" s="165" t="str">
        <f t="shared" ref="B152:E167" si="225">IF(B115="","",B115)</f>
        <v>Средняя</v>
      </c>
      <c r="C152" s="166" t="str">
        <f t="shared" si="225"/>
        <v>Присед на груди</v>
      </c>
      <c r="D152" s="167">
        <f t="shared" ref="D152" si="226">D115</f>
        <v>1.2</v>
      </c>
      <c r="E152" s="168" t="str">
        <f t="shared" si="225"/>
        <v/>
      </c>
      <c r="F152" s="303">
        <f>IF(I152&lt;&gt;0,(IFERROR(IF($Y152&gt;50,MROUND($Y152*I152,2.5),IF($Y152&lt;15,MROUND($Y152*I152,0.1),MROUND($Y152*I152,1))),)),"")</f>
        <v>107.5</v>
      </c>
      <c r="G152" s="170">
        <v>5</v>
      </c>
      <c r="H152" s="170">
        <v>1</v>
      </c>
      <c r="I152" s="171">
        <v>0.51</v>
      </c>
      <c r="J152" s="303">
        <f>IF(M152&lt;&gt;0,(IFERROR(IF($Y152&gt;50,MROUND($Y152*M152,2.5),IF($Y152&lt;15,MROUND($Y152*M152,0.1),MROUND($Y152*M152,1))),)),"")</f>
        <v>130</v>
      </c>
      <c r="K152" s="170">
        <v>4</v>
      </c>
      <c r="L152" s="170">
        <v>1</v>
      </c>
      <c r="M152" s="171">
        <v>0.61</v>
      </c>
      <c r="N152" s="303">
        <f>IF(Q152&lt;&gt;0,(IFERROR(IF($Y152&gt;50,MROUND($Y152*Q152,2.5),IF($Y152&lt;15,MROUND($Y152*Q152,0.1),MROUND($Y152*Q152,1))),)),"")</f>
        <v>147.5</v>
      </c>
      <c r="O152" s="170">
        <v>3</v>
      </c>
      <c r="P152" s="170">
        <v>6</v>
      </c>
      <c r="Q152" s="171">
        <v>0.7</v>
      </c>
      <c r="R152" s="303" t="str">
        <f>IF(U152&lt;&gt;0,(IFERROR(IF($Y152&gt;50,MROUND($Y152*U152,2.5),IF($Y152&lt;15,MROUND($Y152*U152,0.1),MROUND($Y152*U152,1))),)),"")</f>
        <v/>
      </c>
      <c r="S152" s="170"/>
      <c r="T152" s="170"/>
      <c r="U152" s="172">
        <v>0</v>
      </c>
      <c r="V152" s="59">
        <f t="shared" si="222"/>
        <v>3712.5</v>
      </c>
      <c r="W152" s="60">
        <f t="shared" ref="W152:W155" si="227">IFERROR((IF(ISNUMBER(F152),F152,1)*G152*H152+IF(ISNUMBER(J152),J152,1)*K152*L152+IF(ISNUMBER(N152),N152,1)*O152*P152+IF(ISNUMBER(R152),R152,1)*S152*T152)*IF(ISNUMBER(E152),E152,1)/(G152*H152+K152*L152+O152*P152+S152*T152),0)</f>
        <v>137.5</v>
      </c>
      <c r="X152" s="61">
        <f t="shared" ref="X152:X153" si="228">ROUND(IFERROR((W152/(Y152*IF(ISNUMBER(E152),E152,1))),0),2)</f>
        <v>0.65</v>
      </c>
      <c r="Y152" s="203">
        <f t="shared" ref="Y152:Y184" si="229">IF(ISNUMBER(Y115), Y115+(Y115*$Y$149),"")</f>
        <v>212.19130412999996</v>
      </c>
      <c r="Z152" s="17">
        <f>(IF(I152&lt;30%,0,IF(I152&lt;35%,F152*G152*H152*F!$B$33,IF(I152&lt;40%,F152*G152*H152*F!$B$38,IF(I152&lt;45%,F152*G152*H152*F!$B$43,IF(I152&lt;50%,F152*G152*H152*F!$B$48,IF(I152=50%,F152*G152*H152*F!$B$50,IF(I152=51%,F152*G152*H152*F!$B$51,IF(I152=52%,F152*G152*H152*F!$B$52,IF(I152=53%,F152*G152*H152*F!$B$53,IF(I152=54%,F152*G152*H152*F!$B$54,IF(I152=55%,F152*G152*H152*F!$B$55,IF(I152=56%,F152*G152*H152*F!$B$56,IF(I152=57%,F152*G152*H152*F!$B$57,IF(I152=58%,F152*G152*H152*F!$B$58,IF(I152=59%,F152*G152*H152*F!$B$59,IF(I152=60%,F152*G152*H152*F!$B$60,IF(I152=61%,F152*G152*H152*F!$B$61,IF(I152=62%,F152*G152*H152*F!$B$62,IF(I152=63%,F152*G152*H152*F!$B$63,IF(I152=64%,F152*G152*H152*F!$B$64,IF(I152=65%,F152*G152*H152*F!$B$65,IF(I152=66%,F152*G152*H152*F!$B$66,IF(I152=67%,F152*G152*H152*F!$B$67,IF(I152=68%,F152*G152*H152*F!$B$68,IF(I152=69%,F152*G152*H152*F!$B$69,IF(I152=70%,F152*G152*H152*F!$B$70,IF(I152=71%,F152*G152*H152*F!$B$71,IF(I152=72%,F152*G152*H152*F!$B$72,IF(I152=73%,F152*G152*H152*F!$B$73,IF(I152=74%,F152*G152*H152*F!$B$74,IF(I152=75%,F152*G152*H152*F!$B$75,IF(I152=76%,F152*G152*H152*F!$B$76,IF(I152=77%,F152*G152*H152*F!$B$77,IF(I152=78%,F152*G152*H152*F!$B$78,IF(I152=79%,F152*G152*H152*F!$B$79,IF(I152=80%,F152*G152*H152*F!$B$80,IF(I152=81%,F152*G152*H152*F!$B$81,IF(I152=82%,F152*G152*H152*F!$B$82,IF(I152=83%,F152*G152*H152*F!$B$83,IF(I152=84%,F152*G152*H152*F!$B$84,IF(I152=85%,F152*G152*H152*F!$B$85,IF(I152=86%,F152*G152*H152*F!$B$86,IF(I152=87%,F152*G152*H152*F!$B$87,IF(I152=88%,F152*G152*H152*F!$B$88,IF(I152=89%,F152*G152*H152*F!$B$89,IF(I152=90%,F152*G152*H152*F!$B$90,IF(I152=91%,F152*G152*H152*F!$B$91,IF(I152=92%,F152*G152*H152*F!$B$92,IF(I152=93%,F152*G152*H152*F!$B$93,IF(I152=94%,F152*G152*H152*F!$B$94,IF(I152=95%,F152*G152*H152*F!$B$95,IF(I152=96%,F152*G152*H152*F!$B$96,IF(I152=97%,F152*G152*H152*F!$B$97,IF(I152=98%,F152*G152*H152*F!$B$98,IF(I152=99%,F152*G152*H152*F!$B$99,IF(I152&gt;99%,F152*G152*H152*F!$B$100,))))))))))))))))))))))))))))))))))))))))))))))))))))))))+IF(M152&lt;30%,0,IF(M152&lt;35%,J152*K152*L152*F!$B$33,IF(M152&lt;40%,J152*K152*L152*F!$B$38,IF(M152&lt;45%,J152*K152*L152*F!$B$43,IF(M152&lt;50%,J152*K152*L152*F!$B$48,IF(M152=50%,J152*K152*L152*F!$B$50,IF(M152=51%,J152*K152*L152*F!$B$51,IF(M152=52%,J152*K152*L152*F!$B$52,IF(M152=53%,J152*K152*L152*F!$B$53,IF(M152=54%,J152*K152*L152*F!$B$54,IF(M152=55%,J152*K152*L152*F!$B$55,IF(M152=56%,J152*K152*L152*F!$B$56,IF(M152=57%,J152*K152*L152*F!$B$57,IF(M152=58%,J152*K152*L152*F!$B$58,IF(M152=59%,J152*K152*L152*F!$B$59,IF(M152=60%,J152*K152*L152*F!$B$60,IF(M152=61%,J152*K152*L152*F!$B$61,IF(M152=62%,J152*K152*L152*F!$B$62,IF(M152=63%,J152*K152*L152*F!$B$63,IF(M152=64%,J152*K152*L152*F!$B$64,IF(M152=65%,J152*K152*L152*F!$B$65,IF(M152=66%,J152*K152*L152*F!$B$66,IF(M152=67%,J152*K152*L152*F!$B$67,IF(M152=68%,J152*K152*L152*F!$B$68,IF(M152=69%,J152*K152*L152*F!$B$69,IF(M152=70%,J152*K152*L152*F!$B$70,IF(M152=71%,J152*K152*L152*F!$B$71,IF(M152=72%,J152*K152*L152*F!$B$72,IF(M152=73%,J152*K152*L152*F!$B$73,IF(M152=74%,J152*K152*L152*F!$B$74,IF(M152=75%,J152*K152*L152*F!$B$75,IF(M152=76%,J152*K152*L152*F!$B$76,IF(M152=77%,J152*K152*L152*F!$B$77,IF(M152=78%,J152*K152*L152*F!$B$78,IF(M152=79%,J152*K152*L152*F!$B$79,IF(M152=80%,J152*K152*L152*F!$B$80,IF(M152=81%,J152*K152*L152*F!$B$81,IF(M152=82%,J152*K152*L152*F!$B$82,IF(M152=83%,J152*K152*L152*F!$B$83,IF(M152=84%,J152*K152*L152*F!$B$84,IF(M152=85%,J152*K152*L152*F!$B$85,IF(M152=86%,J152*K152*L152*F!$B$86,IF(M152=87%,J152*K152*L152*F!$B$87,IF(M152=88%,J152*K152*L152*F!$B$88,IF(M152=89%,J152*K152*L152*F!$B$89,IF(M152=90%,J152*K152*L152*F!$B$90,IF(M152=91%,J152*K152*L152*F!$B$91,IF(M152=92%,J152*K152*L152*F!$B$92,IF(M152=93%,J152*K152*L152*F!$B$93,IF(M152=94%,J152*K152*L152*F!$B$94,IF(M152=95%,J152*K152*L152*F!$B$95,IF(M152=96%,J152*K152*L152*F!$B$96,IF(M152=97%,J152*K152*L152*F!$B$97,IF(M152=98%,J152*K152*L152*F!$B$98,IF(M152=99%,J152*K152*L152*F!$B$99,IF(M152&gt;99%,J152*K152*L152*F!$B$100,))))))))))))))))))))))))))))))))))))))))))))))))))))))))+IF(Q152&lt;30%,0,IF(Q152&lt;35%,N152*O152*P152*F!$B$33,IF(Q152&lt;40%,N152*O152*P152*F!$B$38,IF(Q152&lt;45%,N152*O152*P152*F!$B$43,IF(Q152&lt;50%,N152*O152*P152*F!$B$48,IF(Q152=50%,N152*O152*P152*F!$B$50,IF(Q152=51%,N152*O152*P152*F!$B$51,IF(Q152=52%,N152*O152*P152*F!$B$52,IF(Q152=53%,N152*O152*P152*F!$B$53,IF(Q152=54%,N152*O152*P152*F!$B$54,IF(Q152=55%,N152*O152*P152*F!$B$55,IF(Q152=56%,N152*O152*P152*F!$B$56,IF(Q152=57%,N152*O152*P152*F!$B$57,IF(Q152=58%,N152*O152*P152*F!$B$58,IF(Q152=59%,N152*O152*P152*F!$B$59,IF(Q152=60%,N152*O152*P152*F!$B$60,IF(Q152=61%,N152*O152*P152*F!$B$61,IF(Q152=62%,N152*O152*P152*F!$B$62,IF(Q152=63%,N152*O152*P152*F!$B$63,IF(Q152=64%,N152*O152*P152*F!$B$64,IF(Q152=65%,N152*O152*P152*F!$B$65,IF(Q152=66%,N152*O152*P152*F!$B$66,IF(Q152=67%,N152*O152*P152*F!$B$67,IF(Q152=68%,N152*O152*P152*F!$B$68,IF(Q152=69%,N152*O152*P152*F!$B$69,IF(Q152=70%,N152*O152*P152*F!$B$70,IF(Q152=71%,N152*O152*P152*F!$B$71,IF(Q152=72%,N152*O152*P152*F!$B$72,IF(Q152=73%,N152*O152*P152*F!$B$73,IF(Q152=74%,N152*O152*P152*F!$B$74,IF(Q152=75%,N152*O152*P152*F!$B$75,IF(Q152=76%,N152*O152*P152*F!$B$76,IF(Q152=77%,N152*O152*P152*F!$B$77,IF(Q152=78%,N152*O152*P152*F!$B$78,IF(Q152=79%,N152*O152*P152*F!$B$79,IF(Q152=80%,N152*O152*P152*F!$B$80,IF(Q152=81%,N152*O152*P152*F!$B$81,IF(Q152=82%,N152*O152*P152*F!$B$82,IF(Q152=83%,N152*O152*P152*F!$B$83,IF(Q152=84%,N152*O152*P152*F!$B$84,IF(Q152=85%,N152*O152*P152*F!$B$85,IF(Q152=86%,N152*O152*P152*F!$B$86,IF(Q152=87%,N152*O152*P152*F!$B$87,IF(Q152=88%,N152*O152*P152*F!$B$88,IF(Q152=89%,N152*O152*P152*F!$B$89,IF(Q152=90%,N152*O152*P152*F!$B$90,IF(Q152=91%,N152*O152*P152*F!$B$91,IF(Q152=92%,N152*O152*P152*F!$B$92,IF(Q152=93%,N152*O152*P152*F!$B$93,IF(Q152=94%,N152*O152*P152*F!$B$94,IF(Q152=95%,N152*O152*P152*F!$B$95,IF(Q152=96%,N152*O152*P152*F!$B$96,IF(Q152=97%,N152*O152*P152*F!$B$97,IF(Q152=98%,N152*O152*P152*F!$B$98,IF(Q152=99%,N152*O152*P152*F!$B$99,IF(Q152&gt;99%,N152*O152*P152*F!$B$100,))))))))))))))))))))))))))))))))))))))))))))))))))))))))+IF(U152&lt;30%,0,IF(U152&lt;35%,R152*S152*T152*F!$B$33,IF(U152&lt;40%,R152*S152*T152*F!$B$38,IF(U152&lt;45%,R152*S152*T152*F!$B$43,IF(U152&lt;50%,R152*S152*T152*F!$B$48,IF(U152=50%,R152*S152*T152*F!$B$50,IF(U152=51%,R152*S152*T152*F!$B$51,IF(U152=52%,R152*S152*T152*F!$B$52,IF(U152=53%,R152*S152*T152*F!$B$53,IF(U152=54%,R152*S152*T152*F!$B$54,IF(U152=55%,R152*S152*T152*F!$B$55,IF(U152=56%,R152*S152*T152*F!$B$56,IF(U152=57%,R152*S152*T152*F!$B$57,IF(U152=58%,R152*S152*T152*F!$B$58,IF(U152=59%,R152*S152*T152*F!$B$59,IF(U152=60%,R152*S152*T152*F!$B$60,IF(U152=61%,R152*S152*T152*F!$B$61,IF(U152=62%,R152*S152*T152*F!$B$62,IF(U152=63%,R152*S152*T152*F!$B$63,IF(U152=64%,R152*S152*T152*F!$B$64,IF(U152=65%,R152*S152*T152*F!$B$65,IF(U152=66%,R152*S152*T152*F!$B$66,IF(U152=67%,R152*S152*T152*F!$B$67,IF(U152=68%,R152*S152*T152*F!$B$68,IF(U152=69%,R152*S152*T152*F!$B$69,IF(U152=70%,R152*S152*T152*F!$B$70,IF(U152=71%,R152*S152*T152*F!$B$71,IF(U152=72%,R152*S152*T152*F!$B$72,IF(U152=73%,R152*S152*T152*F!$B$73,IF(U152=74%,R152*S152*T152*F!$B$74,IF(U152=75%,R152*S152*T152*F!$B$75,IF(U152=76%,R152*S152*T152*F!$B$76,IF(U152=77%,R152*S152*T152*F!$B$77,IF(U152=78%,R152*S152*T152*F!$B$78,IF(U152=79%,R152*S152*T152*F!$B$79,IF(U152=80%,R152*S152*T152*F!$B$80,IF(U152=81%,R152*S152*T152*F!$B$81,IF(U152=82%,R152*S152*T152*F!$B$82,IF(U152=83%,R152*S152*T152*F!$B$83,IF(U152=84%,R152*S152*T152*F!$B$84,IF(U152=85%,R152*S152*T152*F!$B$85,IF(U152=86%,R152*S152*T152*F!$B$86,IF(U152=87%,R152*S152*T152*F!$B$87,IF(U152=88%,R152*S152*T152*F!$B$88,IF(U152=89%,R152*S152*T152*F!$B$89,IF(U152=90%,R152*S152*T152*F!$B$90,IF(U152=91%,R152*S152*T152*F!$B$91,IF(U152=92%,R152*S152*T152*F!$B$92,IF(U152=93%,R152*S152*T152*F!$B$93,IF(U152=94%,R152*S152*T152*F!$B$94,IF(U152=95%,R152*S152*T152*F!$B$95,IF(U152=96%,R152*S152*T152*F!$B$96,IF(U152=97%,R152*S152*T152*F!$B$97,IF(U152=98%,R152*S152*T152*F!$B$98,IF(U152=99%,R152*S152*T152*F!$B$99,IF(U152&gt;99%,R152*S152*T152*F!$B$100)))))))))))))))))))))))))))))))))))))))))))))))))))))))))*IF(ISNUMBER(E152),E152,1)*IF(ISNUMBER(D152),D152,1)</f>
        <v>3639.39</v>
      </c>
      <c r="AA152" s="62">
        <f t="shared" si="223"/>
        <v>27</v>
      </c>
      <c r="AB152" s="63">
        <f t="shared" si="224"/>
        <v>46.2</v>
      </c>
      <c r="AC152" s="23"/>
      <c r="AF152" s="127"/>
      <c r="AG152" s="23"/>
      <c r="AH152" s="23"/>
      <c r="AI152" s="23"/>
      <c r="AJ152" s="23"/>
      <c r="AK152" s="23"/>
      <c r="AL152" s="23"/>
      <c r="AM152" s="23"/>
      <c r="AN152" s="155"/>
      <c r="AO152" s="23"/>
      <c r="AP152" s="23"/>
      <c r="AQ152" s="23"/>
      <c r="AR152" s="23"/>
      <c r="AS152" s="23"/>
      <c r="AT152" s="23"/>
    </row>
    <row r="153" spans="1:49" x14ac:dyDescent="0.25">
      <c r="A153" s="325"/>
      <c r="B153" s="165" t="str">
        <f t="shared" si="225"/>
        <v>Легкая</v>
      </c>
      <c r="C153" s="166" t="str">
        <f t="shared" si="225"/>
        <v>Наклоны</v>
      </c>
      <c r="D153" s="167">
        <f t="shared" ref="D153" si="230">D116</f>
        <v>1</v>
      </c>
      <c r="E153" s="168" t="str">
        <f t="shared" si="225"/>
        <v/>
      </c>
      <c r="F153" s="304">
        <f>IF(I153&lt;&gt;0,(IFERROR(IF($Y153&gt;50,MROUND($Y153*I153,2.5),IF($Y153&lt;15,MROUND($Y153*I153,0.1),MROUND($Y153*I153,1))),)),"")</f>
        <v>57.5</v>
      </c>
      <c r="G153" s="173">
        <v>5</v>
      </c>
      <c r="H153" s="173">
        <v>3</v>
      </c>
      <c r="I153" s="174">
        <v>0.43</v>
      </c>
      <c r="J153" s="304">
        <f>IF(M153&lt;&gt;0,(IFERROR(IF($Y153&gt;50,MROUND($Y153*M153,2.5),IF($Y153&lt;15,MROUND($Y153*M153,0.1),MROUND($Y153*M153,1))),)),"")</f>
        <v>65</v>
      </c>
      <c r="K153" s="173">
        <v>4</v>
      </c>
      <c r="L153" s="173">
        <v>3</v>
      </c>
      <c r="M153" s="174">
        <v>0.48</v>
      </c>
      <c r="N153" s="304" t="str">
        <f>IF(Q153&lt;&gt;0,(IFERROR(IF($Y153&gt;50,MROUND($Y153*Q153,2.5),IF($Y153&lt;15,MROUND($Y153*Q153,0.1),MROUND($Y153*Q153,1))),)),"")</f>
        <v/>
      </c>
      <c r="O153" s="173"/>
      <c r="P153" s="173"/>
      <c r="Q153" s="174">
        <v>0</v>
      </c>
      <c r="R153" s="304" t="str">
        <f>IF(U153&lt;&gt;0,(IFERROR(IF($Y153&gt;50,MROUND($Y153*U153,2.5),IF($Y153&lt;15,MROUND($Y153*U153,0.1),MROUND($Y153*U153,1))),)),"")</f>
        <v/>
      </c>
      <c r="S153" s="173"/>
      <c r="T153" s="173"/>
      <c r="U153" s="175">
        <v>0</v>
      </c>
      <c r="V153" s="66">
        <f t="shared" si="222"/>
        <v>1642.5</v>
      </c>
      <c r="W153" s="67">
        <f t="shared" si="227"/>
        <v>60.833333333333336</v>
      </c>
      <c r="X153" s="68">
        <f t="shared" si="228"/>
        <v>0.45</v>
      </c>
      <c r="Y153" s="203">
        <f t="shared" si="229"/>
        <v>134.6598660825</v>
      </c>
      <c r="Z153" s="18">
        <f>(IF(I153&lt;30%,0,IF(I153&lt;35%,F153*G153*H153*F!$B$33,IF(I153&lt;40%,F153*G153*H153*F!$B$38,IF(I153&lt;45%,F153*G153*H153*F!$B$43,IF(I153&lt;50%,F153*G153*H153*F!$B$48,IF(I153=50%,F153*G153*H153*F!$B$50,IF(I153=51%,F153*G153*H153*F!$B$51,IF(I153=52%,F153*G153*H153*F!$B$52,IF(I153=53%,F153*G153*H153*F!$B$53,IF(I153=54%,F153*G153*H153*F!$B$54,IF(I153=55%,F153*G153*H153*F!$B$55,IF(I153=56%,F153*G153*H153*F!$B$56,IF(I153=57%,F153*G153*H153*F!$B$57,IF(I153=58%,F153*G153*H153*F!$B$58,IF(I153=59%,F153*G153*H153*F!$B$59,IF(I153=60%,F153*G153*H153*F!$B$60,IF(I153=61%,F153*G153*H153*F!$B$61,IF(I153=62%,F153*G153*H153*F!$B$62,IF(I153=63%,F153*G153*H153*F!$B$63,IF(I153=64%,F153*G153*H153*F!$B$64,IF(I153=65%,F153*G153*H153*F!$B$65,IF(I153=66%,F153*G153*H153*F!$B$66,IF(I153=67%,F153*G153*H153*F!$B$67,IF(I153=68%,F153*G153*H153*F!$B$68,IF(I153=69%,F153*G153*H153*F!$B$69,IF(I153=70%,F153*G153*H153*F!$B$70,IF(I153=71%,F153*G153*H153*F!$B$71,IF(I153=72%,F153*G153*H153*F!$B$72,IF(I153=73%,F153*G153*H153*F!$B$73,IF(I153=74%,F153*G153*H153*F!$B$74,IF(I153=75%,F153*G153*H153*F!$B$75,IF(I153=76%,F153*G153*H153*F!$B$76,IF(I153=77%,F153*G153*H153*F!$B$77,IF(I153=78%,F153*G153*H153*F!$B$78,IF(I153=79%,F153*G153*H153*F!$B$79,IF(I153=80%,F153*G153*H153*F!$B$80,IF(I153=81%,F153*G153*H153*F!$B$81,IF(I153=82%,F153*G153*H153*F!$B$82,IF(I153=83%,F153*G153*H153*F!$B$83,IF(I153=84%,F153*G153*H153*F!$B$84,IF(I153=85%,F153*G153*H153*F!$B$85,IF(I153=86%,F153*G153*H153*F!$B$86,IF(I153=87%,F153*G153*H153*F!$B$87,IF(I153=88%,F153*G153*H153*F!$B$88,IF(I153=89%,F153*G153*H153*F!$B$89,IF(I153=90%,F153*G153*H153*F!$B$90,IF(I153=91%,F153*G153*H153*F!$B$91,IF(I153=92%,F153*G153*H153*F!$B$92,IF(I153=93%,F153*G153*H153*F!$B$93,IF(I153=94%,F153*G153*H153*F!$B$94,IF(I153=95%,F153*G153*H153*F!$B$95,IF(I153=96%,F153*G153*H153*F!$B$96,IF(I153=97%,F153*G153*H153*F!$B$97,IF(I153=98%,F153*G153*H153*F!$B$98,IF(I153=99%,F153*G153*H153*F!$B$99,IF(I153&gt;99%,F153*G153*H153*F!$B$100,))))))))))))))))))))))))))))))))))))))))))))))))))))))))+IF(M153&lt;30%,0,IF(M153&lt;35%,J153*K153*L153*F!$B$33,IF(M153&lt;40%,J153*K153*L153*F!$B$38,IF(M153&lt;45%,J153*K153*L153*F!$B$43,IF(M153&lt;50%,J153*K153*L153*F!$B$48,IF(M153=50%,J153*K153*L153*F!$B$50,IF(M153=51%,J153*K153*L153*F!$B$51,IF(M153=52%,J153*K153*L153*F!$B$52,IF(M153=53%,J153*K153*L153*F!$B$53,IF(M153=54%,J153*K153*L153*F!$B$54,IF(M153=55%,J153*K153*L153*F!$B$55,IF(M153=56%,J153*K153*L153*F!$B$56,IF(M153=57%,J153*K153*L153*F!$B$57,IF(M153=58%,J153*K153*L153*F!$B$58,IF(M153=59%,J153*K153*L153*F!$B$59,IF(M153=60%,J153*K153*L153*F!$B$60,IF(M153=61%,J153*K153*L153*F!$B$61,IF(M153=62%,J153*K153*L153*F!$B$62,IF(M153=63%,J153*K153*L153*F!$B$63,IF(M153=64%,J153*K153*L153*F!$B$64,IF(M153=65%,J153*K153*L153*F!$B$65,IF(M153=66%,J153*K153*L153*F!$B$66,IF(M153=67%,J153*K153*L153*F!$B$67,IF(M153=68%,J153*K153*L153*F!$B$68,IF(M153=69%,J153*K153*L153*F!$B$69,IF(M153=70%,J153*K153*L153*F!$B$70,IF(M153=71%,J153*K153*L153*F!$B$71,IF(M153=72%,J153*K153*L153*F!$B$72,IF(M153=73%,J153*K153*L153*F!$B$73,IF(M153=74%,J153*K153*L153*F!$B$74,IF(M153=75%,J153*K153*L153*F!$B$75,IF(M153=76%,J153*K153*L153*F!$B$76,IF(M153=77%,J153*K153*L153*F!$B$77,IF(M153=78%,J153*K153*L153*F!$B$78,IF(M153=79%,J153*K153*L153*F!$B$79,IF(M153=80%,J153*K153*L153*F!$B$80,IF(M153=81%,J153*K153*L153*F!$B$81,IF(M153=82%,J153*K153*L153*F!$B$82,IF(M153=83%,J153*K153*L153*F!$B$83,IF(M153=84%,J153*K153*L153*F!$B$84,IF(M153=85%,J153*K153*L153*F!$B$85,IF(M153=86%,J153*K153*L153*F!$B$86,IF(M153=87%,J153*K153*L153*F!$B$87,IF(M153=88%,J153*K153*L153*F!$B$88,IF(M153=89%,J153*K153*L153*F!$B$89,IF(M153=90%,J153*K153*L153*F!$B$90,IF(M153=91%,J153*K153*L153*F!$B$91,IF(M153=92%,J153*K153*L153*F!$B$92,IF(M153=93%,J153*K153*L153*F!$B$93,IF(M153=94%,J153*K153*L153*F!$B$94,IF(M153=95%,J153*K153*L153*F!$B$95,IF(M153=96%,J153*K153*L153*F!$B$96,IF(M153=97%,J153*K153*L153*F!$B$97,IF(M153=98%,J153*K153*L153*F!$B$98,IF(M153=99%,J153*K153*L153*F!$B$99,IF(M153&gt;99%,J153*K153*L153*F!$B$100,))))))))))))))))))))))))))))))))))))))))))))))))))))))))+IF(Q153&lt;30%,0,IF(Q153&lt;35%,N153*O153*P153*F!$B$33,IF(Q153&lt;40%,N153*O153*P153*F!$B$38,IF(Q153&lt;45%,N153*O153*P153*F!$B$43,IF(Q153&lt;50%,N153*O153*P153*F!$B$48,IF(Q153=50%,N153*O153*P153*F!$B$50,IF(Q153=51%,N153*O153*P153*F!$B$51,IF(Q153=52%,N153*O153*P153*F!$B$52,IF(Q153=53%,N153*O153*P153*F!$B$53,IF(Q153=54%,N153*O153*P153*F!$B$54,IF(Q153=55%,N153*O153*P153*F!$B$55,IF(Q153=56%,N153*O153*P153*F!$B$56,IF(Q153=57%,N153*O153*P153*F!$B$57,IF(Q153=58%,N153*O153*P153*F!$B$58,IF(Q153=59%,N153*O153*P153*F!$B$59,IF(Q153=60%,N153*O153*P153*F!$B$60,IF(Q153=61%,N153*O153*P153*F!$B$61,IF(Q153=62%,N153*O153*P153*F!$B$62,IF(Q153=63%,N153*O153*P153*F!$B$63,IF(Q153=64%,N153*O153*P153*F!$B$64,IF(Q153=65%,N153*O153*P153*F!$B$65,IF(Q153=66%,N153*O153*P153*F!$B$66,IF(Q153=67%,N153*O153*P153*F!$B$67,IF(Q153=68%,N153*O153*P153*F!$B$68,IF(Q153=69%,N153*O153*P153*F!$B$69,IF(Q153=70%,N153*O153*P153*F!$B$70,IF(Q153=71%,N153*O153*P153*F!$B$71,IF(Q153=72%,N153*O153*P153*F!$B$72,IF(Q153=73%,N153*O153*P153*F!$B$73,IF(Q153=74%,N153*O153*P153*F!$B$74,IF(Q153=75%,N153*O153*P153*F!$B$75,IF(Q153=76%,N153*O153*P153*F!$B$76,IF(Q153=77%,N153*O153*P153*F!$B$77,IF(Q153=78%,N153*O153*P153*F!$B$78,IF(Q153=79%,N153*O153*P153*F!$B$79,IF(Q153=80%,N153*O153*P153*F!$B$80,IF(Q153=81%,N153*O153*P153*F!$B$81,IF(Q153=82%,N153*O153*P153*F!$B$82,IF(Q153=83%,N153*O153*P153*F!$B$83,IF(Q153=84%,N153*O153*P153*F!$B$84,IF(Q153=85%,N153*O153*P153*F!$B$85,IF(Q153=86%,N153*O153*P153*F!$B$86,IF(Q153=87%,N153*O153*P153*F!$B$87,IF(Q153=88%,N153*O153*P153*F!$B$88,IF(Q153=89%,N153*O153*P153*F!$B$89,IF(Q153=90%,N153*O153*P153*F!$B$90,IF(Q153=91%,N153*O153*P153*F!$B$91,IF(Q153=92%,N153*O153*P153*F!$B$92,IF(Q153=93%,N153*O153*P153*F!$B$93,IF(Q153=94%,N153*O153*P153*F!$B$94,IF(Q153=95%,N153*O153*P153*F!$B$95,IF(Q153=96%,N153*O153*P153*F!$B$96,IF(Q153=97%,N153*O153*P153*F!$B$97,IF(Q153=98%,N153*O153*P153*F!$B$98,IF(Q153=99%,N153*O153*P153*F!$B$99,IF(Q153&gt;99%,N153*O153*P153*F!$B$100,))))))))))))))))))))))))))))))))))))))))))))))))))))))))+IF(U153&lt;30%,0,IF(U153&lt;35%,R153*S153*T153*F!$B$33,IF(U153&lt;40%,R153*S153*T153*F!$B$38,IF(U153&lt;45%,R153*S153*T153*F!$B$43,IF(U153&lt;50%,R153*S153*T153*F!$B$48,IF(U153=50%,R153*S153*T153*F!$B$50,IF(U153=51%,R153*S153*T153*F!$B$51,IF(U153=52%,R153*S153*T153*F!$B$52,IF(U153=53%,R153*S153*T153*F!$B$53,IF(U153=54%,R153*S153*T153*F!$B$54,IF(U153=55%,R153*S153*T153*F!$B$55,IF(U153=56%,R153*S153*T153*F!$B$56,IF(U153=57%,R153*S153*T153*F!$B$57,IF(U153=58%,R153*S153*T153*F!$B$58,IF(U153=59%,R153*S153*T153*F!$B$59,IF(U153=60%,R153*S153*T153*F!$B$60,IF(U153=61%,R153*S153*T153*F!$B$61,IF(U153=62%,R153*S153*T153*F!$B$62,IF(U153=63%,R153*S153*T153*F!$B$63,IF(U153=64%,R153*S153*T153*F!$B$64,IF(U153=65%,R153*S153*T153*F!$B$65,IF(U153=66%,R153*S153*T153*F!$B$66,IF(U153=67%,R153*S153*T153*F!$B$67,IF(U153=68%,R153*S153*T153*F!$B$68,IF(U153=69%,R153*S153*T153*F!$B$69,IF(U153=70%,R153*S153*T153*F!$B$70,IF(U153=71%,R153*S153*T153*F!$B$71,IF(U153=72%,R153*S153*T153*F!$B$72,IF(U153=73%,R153*S153*T153*F!$B$73,IF(U153=74%,R153*S153*T153*F!$B$74,IF(U153=75%,R153*S153*T153*F!$B$75,IF(U153=76%,R153*S153*T153*F!$B$76,IF(U153=77%,R153*S153*T153*F!$B$77,IF(U153=78%,R153*S153*T153*F!$B$78,IF(U153=79%,R153*S153*T153*F!$B$79,IF(U153=80%,R153*S153*T153*F!$B$80,IF(U153=81%,R153*S153*T153*F!$B$81,IF(U153=82%,R153*S153*T153*F!$B$82,IF(U153=83%,R153*S153*T153*F!$B$83,IF(U153=84%,R153*S153*T153*F!$B$84,IF(U153=85%,R153*S153*T153*F!$B$85,IF(U153=86%,R153*S153*T153*F!$B$86,IF(U153=87%,R153*S153*T153*F!$B$87,IF(U153=88%,R153*S153*T153*F!$B$88,IF(U153=89%,R153*S153*T153*F!$B$89,IF(U153=90%,R153*S153*T153*F!$B$90,IF(U153=91%,R153*S153*T153*F!$B$91,IF(U153=92%,R153*S153*T153*F!$B$92,IF(U153=93%,R153*S153*T153*F!$B$93,IF(U153=94%,R153*S153*T153*F!$B$94,IF(U153=95%,R153*S153*T153*F!$B$95,IF(U153=96%,R153*S153*T153*F!$B$96,IF(U153=97%,R153*S153*T153*F!$B$97,IF(U153=98%,R153*S153*T153*F!$B$98,IF(U153=99%,R153*S153*T153*F!$B$99,IF(U153&gt;99%,R153*S153*T153*F!$B$100)))))))))))))))))))))))))))))))))))))))))))))))))))))))))*IF(ISNUMBER(E153),E153,1)*IF(ISNUMBER(D153),D153,1)</f>
        <v>694.34999999999991</v>
      </c>
      <c r="AA153" s="69">
        <f t="shared" si="223"/>
        <v>27</v>
      </c>
      <c r="AB153" s="70">
        <f t="shared" si="224"/>
        <v>23.400000000000002</v>
      </c>
      <c r="AC153" s="23"/>
      <c r="AF153" s="127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</row>
    <row r="154" spans="1:49" x14ac:dyDescent="0.25">
      <c r="A154" s="325"/>
      <c r="B154" s="165" t="str">
        <f t="shared" si="225"/>
        <v>Средняя</v>
      </c>
      <c r="C154" s="166" t="str">
        <f t="shared" si="225"/>
        <v>Разгибания ног</v>
      </c>
      <c r="D154" s="167">
        <f t="shared" ref="D154" si="231">D117</f>
        <v>0.4</v>
      </c>
      <c r="E154" s="168">
        <f t="shared" si="225"/>
        <v>5</v>
      </c>
      <c r="F154" s="305">
        <f>IF(I154&lt;&gt;0,(IFERROR(IF($Y154&gt;50,MROUND($Y154*I154,2.5),IF($Y154&lt;15,MROUND($Y154*I154,0.1),MROUND($Y154*I154,1))),)),"")</f>
        <v>14</v>
      </c>
      <c r="G154" s="170">
        <v>5</v>
      </c>
      <c r="H154" s="170">
        <v>1</v>
      </c>
      <c r="I154" s="171">
        <v>0.54</v>
      </c>
      <c r="J154" s="305">
        <f>IF(M154&lt;&gt;0,(IFERROR(IF($Y154&gt;50,MROUND($Y154*M154,2.5),IF($Y154&lt;15,MROUND($Y154*M154,0.1),MROUND($Y154*M154,1))),)),"")</f>
        <v>16</v>
      </c>
      <c r="K154" s="170">
        <v>5</v>
      </c>
      <c r="L154" s="170">
        <v>4</v>
      </c>
      <c r="M154" s="171">
        <v>0.64</v>
      </c>
      <c r="N154" s="305" t="str">
        <f>IF(Q154&lt;&gt;0,(IFERROR(IF($Y154&gt;50,MROUND($Y154*Q154,2.5),IF($Y154&lt;15,MROUND($Y154*Q154,0.1),MROUND($Y154*Q154,1))),)),"")</f>
        <v/>
      </c>
      <c r="O154" s="170"/>
      <c r="P154" s="170"/>
      <c r="Q154" s="171">
        <v>0</v>
      </c>
      <c r="R154" s="305" t="str">
        <f>IF(U154&lt;&gt;0,(IFERROR(IF($Y154&gt;50,MROUND($Y154*U154,2.5),IF($Y154&lt;15,MROUND($Y154*U154,0.1),MROUND($Y154*U154,1))),)),"")</f>
        <v/>
      </c>
      <c r="S154" s="170"/>
      <c r="T154" s="170"/>
      <c r="U154" s="172">
        <v>0</v>
      </c>
      <c r="V154" s="59">
        <f t="shared" si="222"/>
        <v>1950</v>
      </c>
      <c r="W154" s="60">
        <f t="shared" si="227"/>
        <v>78</v>
      </c>
      <c r="X154" s="61">
        <f>ROUND(IFERROR((W154/(Y154*IF(ISNUMBER(E154),E154,1))),0),2)</f>
        <v>0.61</v>
      </c>
      <c r="Y154" s="203">
        <f t="shared" si="229"/>
        <v>25.503762515625002</v>
      </c>
      <c r="Z154" s="17">
        <f>(IF(I154&lt;30%,0,IF(I154&lt;35%,F154*G154*H154*F!$B$33,IF(I154&lt;40%,F154*G154*H154*F!$B$38,IF(I154&lt;45%,F154*G154*H154*F!$B$43,IF(I154&lt;50%,F154*G154*H154*F!$B$48,IF(I154=50%,F154*G154*H154*F!$B$50,IF(I154=51%,F154*G154*H154*F!$B$51,IF(I154=52%,F154*G154*H154*F!$B$52,IF(I154=53%,F154*G154*H154*F!$B$53,IF(I154=54%,F154*G154*H154*F!$B$54,IF(I154=55%,F154*G154*H154*F!$B$55,IF(I154=56%,F154*G154*H154*F!$B$56,IF(I154=57%,F154*G154*H154*F!$B$57,IF(I154=58%,F154*G154*H154*F!$B$58,IF(I154=59%,F154*G154*H154*F!$B$59,IF(I154=60%,F154*G154*H154*F!$B$60,IF(I154=61%,F154*G154*H154*F!$B$61,IF(I154=62%,F154*G154*H154*F!$B$62,IF(I154=63%,F154*G154*H154*F!$B$63,IF(I154=64%,F154*G154*H154*F!$B$64,IF(I154=65%,F154*G154*H154*F!$B$65,IF(I154=66%,F154*G154*H154*F!$B$66,IF(I154=67%,F154*G154*H154*F!$B$67,IF(I154=68%,F154*G154*H154*F!$B$68,IF(I154=69%,F154*G154*H154*F!$B$69,IF(I154=70%,F154*G154*H154*F!$B$70,IF(I154=71%,F154*G154*H154*F!$B$71,IF(I154=72%,F154*G154*H154*F!$B$72,IF(I154=73%,F154*G154*H154*F!$B$73,IF(I154=74%,F154*G154*H154*F!$B$74,IF(I154=75%,F154*G154*H154*F!$B$75,IF(I154=76%,F154*G154*H154*F!$B$76,IF(I154=77%,F154*G154*H154*F!$B$77,IF(I154=78%,F154*G154*H154*F!$B$78,IF(I154=79%,F154*G154*H154*F!$B$79,IF(I154=80%,F154*G154*H154*F!$B$80,IF(I154=81%,F154*G154*H154*F!$B$81,IF(I154=82%,F154*G154*H154*F!$B$82,IF(I154=83%,F154*G154*H154*F!$B$83,IF(I154=84%,F154*G154*H154*F!$B$84,IF(I154=85%,F154*G154*H154*F!$B$85,IF(I154=86%,F154*G154*H154*F!$B$86,IF(I154=87%,F154*G154*H154*F!$B$87,IF(I154=88%,F154*G154*H154*F!$B$88,IF(I154=89%,F154*G154*H154*F!$B$89,IF(I154=90%,F154*G154*H154*F!$B$90,IF(I154=91%,F154*G154*H154*F!$B$91,IF(I154=92%,F154*G154*H154*F!$B$92,IF(I154=93%,F154*G154*H154*F!$B$93,IF(I154=94%,F154*G154*H154*F!$B$94,IF(I154=95%,F154*G154*H154*F!$B$95,IF(I154=96%,F154*G154*H154*F!$B$96,IF(I154=97%,F154*G154*H154*F!$B$97,IF(I154=98%,F154*G154*H154*F!$B$98,IF(I154=99%,F154*G154*H154*F!$B$99,IF(I154&gt;99%,F154*G154*H154*F!$B$100,))))))))))))))))))))))))))))))))))))))))))))))))))))))))+IF(M154&lt;30%,0,IF(M154&lt;35%,J154*K154*L154*F!$B$33,IF(M154&lt;40%,J154*K154*L154*F!$B$38,IF(M154&lt;45%,J154*K154*L154*F!$B$43,IF(M154&lt;50%,J154*K154*L154*F!$B$48,IF(M154=50%,J154*K154*L154*F!$B$50,IF(M154=51%,J154*K154*L154*F!$B$51,IF(M154=52%,J154*K154*L154*F!$B$52,IF(M154=53%,J154*K154*L154*F!$B$53,IF(M154=54%,J154*K154*L154*F!$B$54,IF(M154=55%,J154*K154*L154*F!$B$55,IF(M154=56%,J154*K154*L154*F!$B$56,IF(M154=57%,J154*K154*L154*F!$B$57,IF(M154=58%,J154*K154*L154*F!$B$58,IF(M154=59%,J154*K154*L154*F!$B$59,IF(M154=60%,J154*K154*L154*F!$B$60,IF(M154=61%,J154*K154*L154*F!$B$61,IF(M154=62%,J154*K154*L154*F!$B$62,IF(M154=63%,J154*K154*L154*F!$B$63,IF(M154=64%,J154*K154*L154*F!$B$64,IF(M154=65%,J154*K154*L154*F!$B$65,IF(M154=66%,J154*K154*L154*F!$B$66,IF(M154=67%,J154*K154*L154*F!$B$67,IF(M154=68%,J154*K154*L154*F!$B$68,IF(M154=69%,J154*K154*L154*F!$B$69,IF(M154=70%,J154*K154*L154*F!$B$70,IF(M154=71%,J154*K154*L154*F!$B$71,IF(M154=72%,J154*K154*L154*F!$B$72,IF(M154=73%,J154*K154*L154*F!$B$73,IF(M154=74%,J154*K154*L154*F!$B$74,IF(M154=75%,J154*K154*L154*F!$B$75,IF(M154=76%,J154*K154*L154*F!$B$76,IF(M154=77%,J154*K154*L154*F!$B$77,IF(M154=78%,J154*K154*L154*F!$B$78,IF(M154=79%,J154*K154*L154*F!$B$79,IF(M154=80%,J154*K154*L154*F!$B$80,IF(M154=81%,J154*K154*L154*F!$B$81,IF(M154=82%,J154*K154*L154*F!$B$82,IF(M154=83%,J154*K154*L154*F!$B$83,IF(M154=84%,J154*K154*L154*F!$B$84,IF(M154=85%,J154*K154*L154*F!$B$85,IF(M154=86%,J154*K154*L154*F!$B$86,IF(M154=87%,J154*K154*L154*F!$B$87,IF(M154=88%,J154*K154*L154*F!$B$88,IF(M154=89%,J154*K154*L154*F!$B$89,IF(M154=90%,J154*K154*L154*F!$B$90,IF(M154=91%,J154*K154*L154*F!$B$91,IF(M154=92%,J154*K154*L154*F!$B$92,IF(M154=93%,J154*K154*L154*F!$B$93,IF(M154=94%,J154*K154*L154*F!$B$94,IF(M154=95%,J154*K154*L154*F!$B$95,IF(M154=96%,J154*K154*L154*F!$B$96,IF(M154=97%,J154*K154*L154*F!$B$97,IF(M154=98%,J154*K154*L154*F!$B$98,IF(M154=99%,J154*K154*L154*F!$B$99,IF(M154&gt;99%,J154*K154*L154*F!$B$100,))))))))))))))))))))))))))))))))))))))))))))))))))))))))+IF(Q154&lt;30%,0,IF(Q154&lt;35%,N154*O154*P154*F!$B$33,IF(Q154&lt;40%,N154*O154*P154*F!$B$38,IF(Q154&lt;45%,N154*O154*P154*F!$B$43,IF(Q154&lt;50%,N154*O154*P154*F!$B$48,IF(Q154=50%,N154*O154*P154*F!$B$50,IF(Q154=51%,N154*O154*P154*F!$B$51,IF(Q154=52%,N154*O154*P154*F!$B$52,IF(Q154=53%,N154*O154*P154*F!$B$53,IF(Q154=54%,N154*O154*P154*F!$B$54,IF(Q154=55%,N154*O154*P154*F!$B$55,IF(Q154=56%,N154*O154*P154*F!$B$56,IF(Q154=57%,N154*O154*P154*F!$B$57,IF(Q154=58%,N154*O154*P154*F!$B$58,IF(Q154=59%,N154*O154*P154*F!$B$59,IF(Q154=60%,N154*O154*P154*F!$B$60,IF(Q154=61%,N154*O154*P154*F!$B$61,IF(Q154=62%,N154*O154*P154*F!$B$62,IF(Q154=63%,N154*O154*P154*F!$B$63,IF(Q154=64%,N154*O154*P154*F!$B$64,IF(Q154=65%,N154*O154*P154*F!$B$65,IF(Q154=66%,N154*O154*P154*F!$B$66,IF(Q154=67%,N154*O154*P154*F!$B$67,IF(Q154=68%,N154*O154*P154*F!$B$68,IF(Q154=69%,N154*O154*P154*F!$B$69,IF(Q154=70%,N154*O154*P154*F!$B$70,IF(Q154=71%,N154*O154*P154*F!$B$71,IF(Q154=72%,N154*O154*P154*F!$B$72,IF(Q154=73%,N154*O154*P154*F!$B$73,IF(Q154=74%,N154*O154*P154*F!$B$74,IF(Q154=75%,N154*O154*P154*F!$B$75,IF(Q154=76%,N154*O154*P154*F!$B$76,IF(Q154=77%,N154*O154*P154*F!$B$77,IF(Q154=78%,N154*O154*P154*F!$B$78,IF(Q154=79%,N154*O154*P154*F!$B$79,IF(Q154=80%,N154*O154*P154*F!$B$80,IF(Q154=81%,N154*O154*P154*F!$B$81,IF(Q154=82%,N154*O154*P154*F!$B$82,IF(Q154=83%,N154*O154*P154*F!$B$83,IF(Q154=84%,N154*O154*P154*F!$B$84,IF(Q154=85%,N154*O154*P154*F!$B$85,IF(Q154=86%,N154*O154*P154*F!$B$86,IF(Q154=87%,N154*O154*P154*F!$B$87,IF(Q154=88%,N154*O154*P154*F!$B$88,IF(Q154=89%,N154*O154*P154*F!$B$89,IF(Q154=90%,N154*O154*P154*F!$B$90,IF(Q154=91%,N154*O154*P154*F!$B$91,IF(Q154=92%,N154*O154*P154*F!$B$92,IF(Q154=93%,N154*O154*P154*F!$B$93,IF(Q154=94%,N154*O154*P154*F!$B$94,IF(Q154=95%,N154*O154*P154*F!$B$95,IF(Q154=96%,N154*O154*P154*F!$B$96,IF(Q154=97%,N154*O154*P154*F!$B$97,IF(Q154=98%,N154*O154*P154*F!$B$98,IF(Q154=99%,N154*O154*P154*F!$B$99,IF(Q154&gt;99%,N154*O154*P154*F!$B$100,))))))))))))))))))))))))))))))))))))))))))))))))))))))))+IF(U154&lt;30%,0,IF(U154&lt;35%,R154*S154*T154*F!$B$33,IF(U154&lt;40%,R154*S154*T154*F!$B$38,IF(U154&lt;45%,R154*S154*T154*F!$B$43,IF(U154&lt;50%,R154*S154*T154*F!$B$48,IF(U154=50%,R154*S154*T154*F!$B$50,IF(U154=51%,R154*S154*T154*F!$B$51,IF(U154=52%,R154*S154*T154*F!$B$52,IF(U154=53%,R154*S154*T154*F!$B$53,IF(U154=54%,R154*S154*T154*F!$B$54,IF(U154=55%,R154*S154*T154*F!$B$55,IF(U154=56%,R154*S154*T154*F!$B$56,IF(U154=57%,R154*S154*T154*F!$B$57,IF(U154=58%,R154*S154*T154*F!$B$58,IF(U154=59%,R154*S154*T154*F!$B$59,IF(U154=60%,R154*S154*T154*F!$B$60,IF(U154=61%,R154*S154*T154*F!$B$61,IF(U154=62%,R154*S154*T154*F!$B$62,IF(U154=63%,R154*S154*T154*F!$B$63,IF(U154=64%,R154*S154*T154*F!$B$64,IF(U154=65%,R154*S154*T154*F!$B$65,IF(U154=66%,R154*S154*T154*F!$B$66,IF(U154=67%,R154*S154*T154*F!$B$67,IF(U154=68%,R154*S154*T154*F!$B$68,IF(U154=69%,R154*S154*T154*F!$B$69,IF(U154=70%,R154*S154*T154*F!$B$70,IF(U154=71%,R154*S154*T154*F!$B$71,IF(U154=72%,R154*S154*T154*F!$B$72,IF(U154=73%,R154*S154*T154*F!$B$73,IF(U154=74%,R154*S154*T154*F!$B$74,IF(U154=75%,R154*S154*T154*F!$B$75,IF(U154=76%,R154*S154*T154*F!$B$76,IF(U154=77%,R154*S154*T154*F!$B$77,IF(U154=78%,R154*S154*T154*F!$B$78,IF(U154=79%,R154*S154*T154*F!$B$79,IF(U154=80%,R154*S154*T154*F!$B$80,IF(U154=81%,R154*S154*T154*F!$B$81,IF(U154=82%,R154*S154*T154*F!$B$82,IF(U154=83%,R154*S154*T154*F!$B$83,IF(U154=84%,R154*S154*T154*F!$B$84,IF(U154=85%,R154*S154*T154*F!$B$85,IF(U154=86%,R154*S154*T154*F!$B$86,IF(U154=87%,R154*S154*T154*F!$B$87,IF(U154=88%,R154*S154*T154*F!$B$88,IF(U154=89%,R154*S154*T154*F!$B$89,IF(U154=90%,R154*S154*T154*F!$B$90,IF(U154=91%,R154*S154*T154*F!$B$91,IF(U154=92%,R154*S154*T154*F!$B$92,IF(U154=93%,R154*S154*T154*F!$B$93,IF(U154=94%,R154*S154*T154*F!$B$94,IF(U154=95%,R154*S154*T154*F!$B$95,IF(U154=96%,R154*S154*T154*F!$B$96,IF(U154=97%,R154*S154*T154*F!$B$97,IF(U154=98%,R154*S154*T154*F!$B$98,IF(U154=99%,R154*S154*T154*F!$B$99,IF(U154&gt;99%,R154*S154*T154*F!$B$100)))))))))))))))))))))))))))))))))))))))))))))))))))))))))*IF(ISNUMBER(E154),E154,1)*IF(ISNUMBER(D154),D154,1)</f>
        <v>577.6</v>
      </c>
      <c r="AA154" s="62">
        <f t="shared" si="223"/>
        <v>25</v>
      </c>
      <c r="AB154" s="63">
        <f t="shared" si="224"/>
        <v>6.6000000000000005</v>
      </c>
      <c r="AC154" s="23"/>
      <c r="AF154" s="127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</row>
    <row r="155" spans="1:49" x14ac:dyDescent="0.25">
      <c r="A155" s="325"/>
      <c r="B155" s="165" t="str">
        <f t="shared" si="225"/>
        <v/>
      </c>
      <c r="C155" s="166" t="str">
        <f t="shared" si="225"/>
        <v/>
      </c>
      <c r="D155" s="167">
        <f t="shared" ref="D155" si="232">D118</f>
        <v>0</v>
      </c>
      <c r="E155" s="168" t="str">
        <f t="shared" si="225"/>
        <v/>
      </c>
      <c r="F155" s="304"/>
      <c r="G155" s="173"/>
      <c r="H155" s="173"/>
      <c r="I155" s="174">
        <f t="shared" ref="I155:I156" si="233">IFERROR(ROUND(F155/$Y155,2),)</f>
        <v>0</v>
      </c>
      <c r="J155" s="304"/>
      <c r="K155" s="173"/>
      <c r="L155" s="173"/>
      <c r="M155" s="174">
        <f t="shared" ref="M155:M156" si="234">IFERROR(ROUND(J155/$Y155,2),)</f>
        <v>0</v>
      </c>
      <c r="N155" s="304"/>
      <c r="O155" s="173"/>
      <c r="P155" s="173"/>
      <c r="Q155" s="174">
        <f t="shared" ref="Q155:Q156" si="235">IFERROR(ROUND(N155/$Y155,2),)</f>
        <v>0</v>
      </c>
      <c r="R155" s="304"/>
      <c r="S155" s="173"/>
      <c r="T155" s="173"/>
      <c r="U155" s="175">
        <f t="shared" ref="U155:U156" si="236">IFERROR(ROUND(R155/$Y155,2),)</f>
        <v>0</v>
      </c>
      <c r="V155" s="66">
        <f t="shared" si="222"/>
        <v>0</v>
      </c>
      <c r="W155" s="67">
        <f t="shared" si="227"/>
        <v>0</v>
      </c>
      <c r="X155" s="72">
        <f t="shared" ref="X155:X156" si="237">ROUND(IFERROR((W155/(Y155*IF(ISNUMBER(E155),E155,1))),0),2)</f>
        <v>0</v>
      </c>
      <c r="Y155" s="203" t="str">
        <f t="shared" si="229"/>
        <v/>
      </c>
      <c r="Z155" s="18">
        <f>(IF(I155&lt;30%,0,IF(I155&lt;35%,F155*G155*H155*F!$B$33,IF(I155&lt;40%,F155*G155*H155*F!$B$38,IF(I155&lt;45%,F155*G155*H155*F!$B$43,IF(I155&lt;50%,F155*G155*H155*F!$B$48,IF(I155=50%,F155*G155*H155*F!$B$50,IF(I155=51%,F155*G155*H155*F!$B$51,IF(I155=52%,F155*G155*H155*F!$B$52,IF(I155=53%,F155*G155*H155*F!$B$53,IF(I155=54%,F155*G155*H155*F!$B$54,IF(I155=55%,F155*G155*H155*F!$B$55,IF(I155=56%,F155*G155*H155*F!$B$56,IF(I155=57%,F155*G155*H155*F!$B$57,IF(I155=58%,F155*G155*H155*F!$B$58,IF(I155=59%,F155*G155*H155*F!$B$59,IF(I155=60%,F155*G155*H155*F!$B$60,IF(I155=61%,F155*G155*H155*F!$B$61,IF(I155=62%,F155*G155*H155*F!$B$62,IF(I155=63%,F155*G155*H155*F!$B$63,IF(I155=64%,F155*G155*H155*F!$B$64,IF(I155=65%,F155*G155*H155*F!$B$65,IF(I155=66%,F155*G155*H155*F!$B$66,IF(I155=67%,F155*G155*H155*F!$B$67,IF(I155=68%,F155*G155*H155*F!$B$68,IF(I155=69%,F155*G155*H155*F!$B$69,IF(I155=70%,F155*G155*H155*F!$B$70,IF(I155=71%,F155*G155*H155*F!$B$71,IF(I155=72%,F155*G155*H155*F!$B$72,IF(I155=73%,F155*G155*H155*F!$B$73,IF(I155=74%,F155*G155*H155*F!$B$74,IF(I155=75%,F155*G155*H155*F!$B$75,IF(I155=76%,F155*G155*H155*F!$B$76,IF(I155=77%,F155*G155*H155*F!$B$77,IF(I155=78%,F155*G155*H155*F!$B$78,IF(I155=79%,F155*G155*H155*F!$B$79,IF(I155=80%,F155*G155*H155*F!$B$80,IF(I155=81%,F155*G155*H155*F!$B$81,IF(I155=82%,F155*G155*H155*F!$B$82,IF(I155=83%,F155*G155*H155*F!$B$83,IF(I155=84%,F155*G155*H155*F!$B$84,IF(I155=85%,F155*G155*H155*F!$B$85,IF(I155=86%,F155*G155*H155*F!$B$86,IF(I155=87%,F155*G155*H155*F!$B$87,IF(I155=88%,F155*G155*H155*F!$B$88,IF(I155=89%,F155*G155*H155*F!$B$89,IF(I155=90%,F155*G155*H155*F!$B$90,IF(I155=91%,F155*G155*H155*F!$B$91,IF(I155=92%,F155*G155*H155*F!$B$92,IF(I155=93%,F155*G155*H155*F!$B$93,IF(I155=94%,F155*G155*H155*F!$B$94,IF(I155=95%,F155*G155*H155*F!$B$95,IF(I155=96%,F155*G155*H155*F!$B$96,IF(I155=97%,F155*G155*H155*F!$B$97,IF(I155=98%,F155*G155*H155*F!$B$98,IF(I155=99%,F155*G155*H155*F!$B$99,IF(I155&gt;99%,F155*G155*H155*F!$B$100,))))))))))))))))))))))))))))))))))))))))))))))))))))))))+IF(M155&lt;30%,0,IF(M155&lt;35%,J155*K155*L155*F!$B$33,IF(M155&lt;40%,J155*K155*L155*F!$B$38,IF(M155&lt;45%,J155*K155*L155*F!$B$43,IF(M155&lt;50%,J155*K155*L155*F!$B$48,IF(M155=50%,J155*K155*L155*F!$B$50,IF(M155=51%,J155*K155*L155*F!$B$51,IF(M155=52%,J155*K155*L155*F!$B$52,IF(M155=53%,J155*K155*L155*F!$B$53,IF(M155=54%,J155*K155*L155*F!$B$54,IF(M155=55%,J155*K155*L155*F!$B$55,IF(M155=56%,J155*K155*L155*F!$B$56,IF(M155=57%,J155*K155*L155*F!$B$57,IF(M155=58%,J155*K155*L155*F!$B$58,IF(M155=59%,J155*K155*L155*F!$B$59,IF(M155=60%,J155*K155*L155*F!$B$60,IF(M155=61%,J155*K155*L155*F!$B$61,IF(M155=62%,J155*K155*L155*F!$B$62,IF(M155=63%,J155*K155*L155*F!$B$63,IF(M155=64%,J155*K155*L155*F!$B$64,IF(M155=65%,J155*K155*L155*F!$B$65,IF(M155=66%,J155*K155*L155*F!$B$66,IF(M155=67%,J155*K155*L155*F!$B$67,IF(M155=68%,J155*K155*L155*F!$B$68,IF(M155=69%,J155*K155*L155*F!$B$69,IF(M155=70%,J155*K155*L155*F!$B$70,IF(M155=71%,J155*K155*L155*F!$B$71,IF(M155=72%,J155*K155*L155*F!$B$72,IF(M155=73%,J155*K155*L155*F!$B$73,IF(M155=74%,J155*K155*L155*F!$B$74,IF(M155=75%,J155*K155*L155*F!$B$75,IF(M155=76%,J155*K155*L155*F!$B$76,IF(M155=77%,J155*K155*L155*F!$B$77,IF(M155=78%,J155*K155*L155*F!$B$78,IF(M155=79%,J155*K155*L155*F!$B$79,IF(M155=80%,J155*K155*L155*F!$B$80,IF(M155=81%,J155*K155*L155*F!$B$81,IF(M155=82%,J155*K155*L155*F!$B$82,IF(M155=83%,J155*K155*L155*F!$B$83,IF(M155=84%,J155*K155*L155*F!$B$84,IF(M155=85%,J155*K155*L155*F!$B$85,IF(M155=86%,J155*K155*L155*F!$B$86,IF(M155=87%,J155*K155*L155*F!$B$87,IF(M155=88%,J155*K155*L155*F!$B$88,IF(M155=89%,J155*K155*L155*F!$B$89,IF(M155=90%,J155*K155*L155*F!$B$90,IF(M155=91%,J155*K155*L155*F!$B$91,IF(M155=92%,J155*K155*L155*F!$B$92,IF(M155=93%,J155*K155*L155*F!$B$93,IF(M155=94%,J155*K155*L155*F!$B$94,IF(M155=95%,J155*K155*L155*F!$B$95,IF(M155=96%,J155*K155*L155*F!$B$96,IF(M155=97%,J155*K155*L155*F!$B$97,IF(M155=98%,J155*K155*L155*F!$B$98,IF(M155=99%,J155*K155*L155*F!$B$99,IF(M155&gt;99%,J155*K155*L155*F!$B$100,))))))))))))))))))))))))))))))))))))))))))))))))))))))))+IF(Q155&lt;30%,0,IF(Q155&lt;35%,N155*O155*P155*F!$B$33,IF(Q155&lt;40%,N155*O155*P155*F!$B$38,IF(Q155&lt;45%,N155*O155*P155*F!$B$43,IF(Q155&lt;50%,N155*O155*P155*F!$B$48,IF(Q155=50%,N155*O155*P155*F!$B$50,IF(Q155=51%,N155*O155*P155*F!$B$51,IF(Q155=52%,N155*O155*P155*F!$B$52,IF(Q155=53%,N155*O155*P155*F!$B$53,IF(Q155=54%,N155*O155*P155*F!$B$54,IF(Q155=55%,N155*O155*P155*F!$B$55,IF(Q155=56%,N155*O155*P155*F!$B$56,IF(Q155=57%,N155*O155*P155*F!$B$57,IF(Q155=58%,N155*O155*P155*F!$B$58,IF(Q155=59%,N155*O155*P155*F!$B$59,IF(Q155=60%,N155*O155*P155*F!$B$60,IF(Q155=61%,N155*O155*P155*F!$B$61,IF(Q155=62%,N155*O155*P155*F!$B$62,IF(Q155=63%,N155*O155*P155*F!$B$63,IF(Q155=64%,N155*O155*P155*F!$B$64,IF(Q155=65%,N155*O155*P155*F!$B$65,IF(Q155=66%,N155*O155*P155*F!$B$66,IF(Q155=67%,N155*O155*P155*F!$B$67,IF(Q155=68%,N155*O155*P155*F!$B$68,IF(Q155=69%,N155*O155*P155*F!$B$69,IF(Q155=70%,N155*O155*P155*F!$B$70,IF(Q155=71%,N155*O155*P155*F!$B$71,IF(Q155=72%,N155*O155*P155*F!$B$72,IF(Q155=73%,N155*O155*P155*F!$B$73,IF(Q155=74%,N155*O155*P155*F!$B$74,IF(Q155=75%,N155*O155*P155*F!$B$75,IF(Q155=76%,N155*O155*P155*F!$B$76,IF(Q155=77%,N155*O155*P155*F!$B$77,IF(Q155=78%,N155*O155*P155*F!$B$78,IF(Q155=79%,N155*O155*P155*F!$B$79,IF(Q155=80%,N155*O155*P155*F!$B$80,IF(Q155=81%,N155*O155*P155*F!$B$81,IF(Q155=82%,N155*O155*P155*F!$B$82,IF(Q155=83%,N155*O155*P155*F!$B$83,IF(Q155=84%,N155*O155*P155*F!$B$84,IF(Q155=85%,N155*O155*P155*F!$B$85,IF(Q155=86%,N155*O155*P155*F!$B$86,IF(Q155=87%,N155*O155*P155*F!$B$87,IF(Q155=88%,N155*O155*P155*F!$B$88,IF(Q155=89%,N155*O155*P155*F!$B$89,IF(Q155=90%,N155*O155*P155*F!$B$90,IF(Q155=91%,N155*O155*P155*F!$B$91,IF(Q155=92%,N155*O155*P155*F!$B$92,IF(Q155=93%,N155*O155*P155*F!$B$93,IF(Q155=94%,N155*O155*P155*F!$B$94,IF(Q155=95%,N155*O155*P155*F!$B$95,IF(Q155=96%,N155*O155*P155*F!$B$96,IF(Q155=97%,N155*O155*P155*F!$B$97,IF(Q155=98%,N155*O155*P155*F!$B$98,IF(Q155=99%,N155*O155*P155*F!$B$99,IF(Q155&gt;99%,N155*O155*P155*F!$B$100,))))))))))))))))))))))))))))))))))))))))))))))))))))))))+IF(U155&lt;30%,0,IF(U155&lt;35%,R155*S155*T155*F!$B$33,IF(U155&lt;40%,R155*S155*T155*F!$B$38,IF(U155&lt;45%,R155*S155*T155*F!$B$43,IF(U155&lt;50%,R155*S155*T155*F!$B$48,IF(U155=50%,R155*S155*T155*F!$B$50,IF(U155=51%,R155*S155*T155*F!$B$51,IF(U155=52%,R155*S155*T155*F!$B$52,IF(U155=53%,R155*S155*T155*F!$B$53,IF(U155=54%,R155*S155*T155*F!$B$54,IF(U155=55%,R155*S155*T155*F!$B$55,IF(U155=56%,R155*S155*T155*F!$B$56,IF(U155=57%,R155*S155*T155*F!$B$57,IF(U155=58%,R155*S155*T155*F!$B$58,IF(U155=59%,R155*S155*T155*F!$B$59,IF(U155=60%,R155*S155*T155*F!$B$60,IF(U155=61%,R155*S155*T155*F!$B$61,IF(U155=62%,R155*S155*T155*F!$B$62,IF(U155=63%,R155*S155*T155*F!$B$63,IF(U155=64%,R155*S155*T155*F!$B$64,IF(U155=65%,R155*S155*T155*F!$B$65,IF(U155=66%,R155*S155*T155*F!$B$66,IF(U155=67%,R155*S155*T155*F!$B$67,IF(U155=68%,R155*S155*T155*F!$B$68,IF(U155=69%,R155*S155*T155*F!$B$69,IF(U155=70%,R155*S155*T155*F!$B$70,IF(U155=71%,R155*S155*T155*F!$B$71,IF(U155=72%,R155*S155*T155*F!$B$72,IF(U155=73%,R155*S155*T155*F!$B$73,IF(U155=74%,R155*S155*T155*F!$B$74,IF(U155=75%,R155*S155*T155*F!$B$75,IF(U155=76%,R155*S155*T155*F!$B$76,IF(U155=77%,R155*S155*T155*F!$B$77,IF(U155=78%,R155*S155*T155*F!$B$78,IF(U155=79%,R155*S155*T155*F!$B$79,IF(U155=80%,R155*S155*T155*F!$B$80,IF(U155=81%,R155*S155*T155*F!$B$81,IF(U155=82%,R155*S155*T155*F!$B$82,IF(U155=83%,R155*S155*T155*F!$B$83,IF(U155=84%,R155*S155*T155*F!$B$84,IF(U155=85%,R155*S155*T155*F!$B$85,IF(U155=86%,R155*S155*T155*F!$B$86,IF(U155=87%,R155*S155*T155*F!$B$87,IF(U155=88%,R155*S155*T155*F!$B$88,IF(U155=89%,R155*S155*T155*F!$B$89,IF(U155=90%,R155*S155*T155*F!$B$90,IF(U155=91%,R155*S155*T155*F!$B$91,IF(U155=92%,R155*S155*T155*F!$B$92,IF(U155=93%,R155*S155*T155*F!$B$93,IF(U155=94%,R155*S155*T155*F!$B$94,IF(U155=95%,R155*S155*T155*F!$B$95,IF(U155=96%,R155*S155*T155*F!$B$96,IF(U155=97%,R155*S155*T155*F!$B$97,IF(U155=98%,R155*S155*T155*F!$B$98,IF(U155=99%,R155*S155*T155*F!$B$99,IF(U155&gt;99%,R155*S155*T155*F!$B$100)))))))))))))))))))))))))))))))))))))))))))))))))))))))))*IF(ISNUMBER(E155),E155,1)*IF(ISNUMBER(D155),D155,1)</f>
        <v>0</v>
      </c>
      <c r="AA155" s="69">
        <f t="shared" si="223"/>
        <v>0</v>
      </c>
      <c r="AB155" s="70">
        <f t="shared" si="224"/>
        <v>0</v>
      </c>
      <c r="AC155" s="23"/>
      <c r="AF155" s="127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</row>
    <row r="156" spans="1:49" x14ac:dyDescent="0.25">
      <c r="A156" s="325"/>
      <c r="B156" s="165" t="str">
        <f t="shared" si="225"/>
        <v/>
      </c>
      <c r="C156" s="176" t="str">
        <f t="shared" si="225"/>
        <v/>
      </c>
      <c r="D156" s="167">
        <f t="shared" ref="D156" si="238">D119</f>
        <v>0</v>
      </c>
      <c r="E156" s="177" t="str">
        <f t="shared" si="225"/>
        <v/>
      </c>
      <c r="F156" s="303"/>
      <c r="G156" s="170"/>
      <c r="H156" s="170"/>
      <c r="I156" s="171">
        <f t="shared" si="233"/>
        <v>0</v>
      </c>
      <c r="J156" s="303"/>
      <c r="K156" s="170"/>
      <c r="L156" s="170"/>
      <c r="M156" s="171">
        <f t="shared" si="234"/>
        <v>0</v>
      </c>
      <c r="N156" s="303"/>
      <c r="O156" s="170"/>
      <c r="P156" s="170"/>
      <c r="Q156" s="171">
        <f t="shared" si="235"/>
        <v>0</v>
      </c>
      <c r="R156" s="303"/>
      <c r="S156" s="170"/>
      <c r="T156" s="170"/>
      <c r="U156" s="172">
        <f t="shared" si="236"/>
        <v>0</v>
      </c>
      <c r="V156" s="59">
        <f t="shared" si="222"/>
        <v>0</v>
      </c>
      <c r="W156" s="60">
        <f>IFERROR((IF(ISNUMBER(F156),F156,1)*G156*H156+IF(ISNUMBER(J156),J156,1)*K156*L156+IF(ISNUMBER(N156),N156,1)*O156*P156+IF(ISNUMBER(R156),R156,1)*S156*T156)*IF(ISNUMBER(E156),E156,1)/(G156*H156+K156*L156+O156*P156+S156*T156),0)</f>
        <v>0</v>
      </c>
      <c r="X156" s="61">
        <f t="shared" si="237"/>
        <v>0</v>
      </c>
      <c r="Y156" s="203" t="str">
        <f t="shared" si="229"/>
        <v/>
      </c>
      <c r="Z156" s="17">
        <f>(IF(I156&lt;30%,0,IF(I156&lt;35%,F156*G156*H156*F!$B$33,IF(I156&lt;40%,F156*G156*H156*F!$B$38,IF(I156&lt;45%,F156*G156*H156*F!$B$43,IF(I156&lt;50%,F156*G156*H156*F!$B$48,IF(I156=50%,F156*G156*H156*F!$B$50,IF(I156=51%,F156*G156*H156*F!$B$51,IF(I156=52%,F156*G156*H156*F!$B$52,IF(I156=53%,F156*G156*H156*F!$B$53,IF(I156=54%,F156*G156*H156*F!$B$54,IF(I156=55%,F156*G156*H156*F!$B$55,IF(I156=56%,F156*G156*H156*F!$B$56,IF(I156=57%,F156*G156*H156*F!$B$57,IF(I156=58%,F156*G156*H156*F!$B$58,IF(I156=59%,F156*G156*H156*F!$B$59,IF(I156=60%,F156*G156*H156*F!$B$60,IF(I156=61%,F156*G156*H156*F!$B$61,IF(I156=62%,F156*G156*H156*F!$B$62,IF(I156=63%,F156*G156*H156*F!$B$63,IF(I156=64%,F156*G156*H156*F!$B$64,IF(I156=65%,F156*G156*H156*F!$B$65,IF(I156=66%,F156*G156*H156*F!$B$66,IF(I156=67%,F156*G156*H156*F!$B$67,IF(I156=68%,F156*G156*H156*F!$B$68,IF(I156=69%,F156*G156*H156*F!$B$69,IF(I156=70%,F156*G156*H156*F!$B$70,IF(I156=71%,F156*G156*H156*F!$B$71,IF(I156=72%,F156*G156*H156*F!$B$72,IF(I156=73%,F156*G156*H156*F!$B$73,IF(I156=74%,F156*G156*H156*F!$B$74,IF(I156=75%,F156*G156*H156*F!$B$75,IF(I156=76%,F156*G156*H156*F!$B$76,IF(I156=77%,F156*G156*H156*F!$B$77,IF(I156=78%,F156*G156*H156*F!$B$78,IF(I156=79%,F156*G156*H156*F!$B$79,IF(I156=80%,F156*G156*H156*F!$B$80,IF(I156=81%,F156*G156*H156*F!$B$81,IF(I156=82%,F156*G156*H156*F!$B$82,IF(I156=83%,F156*G156*H156*F!$B$83,IF(I156=84%,F156*G156*H156*F!$B$84,IF(I156=85%,F156*G156*H156*F!$B$85,IF(I156=86%,F156*G156*H156*F!$B$86,IF(I156=87%,F156*G156*H156*F!$B$87,IF(I156=88%,F156*G156*H156*F!$B$88,IF(I156=89%,F156*G156*H156*F!$B$89,IF(I156=90%,F156*G156*H156*F!$B$90,IF(I156=91%,F156*G156*H156*F!$B$91,IF(I156=92%,F156*G156*H156*F!$B$92,IF(I156=93%,F156*G156*H156*F!$B$93,IF(I156=94%,F156*G156*H156*F!$B$94,IF(I156=95%,F156*G156*H156*F!$B$95,IF(I156=96%,F156*G156*H156*F!$B$96,IF(I156=97%,F156*G156*H156*F!$B$97,IF(I156=98%,F156*G156*H156*F!$B$98,IF(I156=99%,F156*G156*H156*F!$B$99,IF(I156&gt;99%,F156*G156*H156*F!$B$100,))))))))))))))))))))))))))))))))))))))))))))))))))))))))+IF(M156&lt;30%,0,IF(M156&lt;35%,J156*K156*L156*F!$B$33,IF(M156&lt;40%,J156*K156*L156*F!$B$38,IF(M156&lt;45%,J156*K156*L156*F!$B$43,IF(M156&lt;50%,J156*K156*L156*F!$B$48,IF(M156=50%,J156*K156*L156*F!$B$50,IF(M156=51%,J156*K156*L156*F!$B$51,IF(M156=52%,J156*K156*L156*F!$B$52,IF(M156=53%,J156*K156*L156*F!$B$53,IF(M156=54%,J156*K156*L156*F!$B$54,IF(M156=55%,J156*K156*L156*F!$B$55,IF(M156=56%,J156*K156*L156*F!$B$56,IF(M156=57%,J156*K156*L156*F!$B$57,IF(M156=58%,J156*K156*L156*F!$B$58,IF(M156=59%,J156*K156*L156*F!$B$59,IF(M156=60%,J156*K156*L156*F!$B$60,IF(M156=61%,J156*K156*L156*F!$B$61,IF(M156=62%,J156*K156*L156*F!$B$62,IF(M156=63%,J156*K156*L156*F!$B$63,IF(M156=64%,J156*K156*L156*F!$B$64,IF(M156=65%,J156*K156*L156*F!$B$65,IF(M156=66%,J156*K156*L156*F!$B$66,IF(M156=67%,J156*K156*L156*F!$B$67,IF(M156=68%,J156*K156*L156*F!$B$68,IF(M156=69%,J156*K156*L156*F!$B$69,IF(M156=70%,J156*K156*L156*F!$B$70,IF(M156=71%,J156*K156*L156*F!$B$71,IF(M156=72%,J156*K156*L156*F!$B$72,IF(M156=73%,J156*K156*L156*F!$B$73,IF(M156=74%,J156*K156*L156*F!$B$74,IF(M156=75%,J156*K156*L156*F!$B$75,IF(M156=76%,J156*K156*L156*F!$B$76,IF(M156=77%,J156*K156*L156*F!$B$77,IF(M156=78%,J156*K156*L156*F!$B$78,IF(M156=79%,J156*K156*L156*F!$B$79,IF(M156=80%,J156*K156*L156*F!$B$80,IF(M156=81%,J156*K156*L156*F!$B$81,IF(M156=82%,J156*K156*L156*F!$B$82,IF(M156=83%,J156*K156*L156*F!$B$83,IF(M156=84%,J156*K156*L156*F!$B$84,IF(M156=85%,J156*K156*L156*F!$B$85,IF(M156=86%,J156*K156*L156*F!$B$86,IF(M156=87%,J156*K156*L156*F!$B$87,IF(M156=88%,J156*K156*L156*F!$B$88,IF(M156=89%,J156*K156*L156*F!$B$89,IF(M156=90%,J156*K156*L156*F!$B$90,IF(M156=91%,J156*K156*L156*F!$B$91,IF(M156=92%,J156*K156*L156*F!$B$92,IF(M156=93%,J156*K156*L156*F!$B$93,IF(M156=94%,J156*K156*L156*F!$B$94,IF(M156=95%,J156*K156*L156*F!$B$95,IF(M156=96%,J156*K156*L156*F!$B$96,IF(M156=97%,J156*K156*L156*F!$B$97,IF(M156=98%,J156*K156*L156*F!$B$98,IF(M156=99%,J156*K156*L156*F!$B$99,IF(M156&gt;99%,J156*K156*L156*F!$B$100,))))))))))))))))))))))))))))))))))))))))))))))))))))))))+IF(Q156&lt;30%,0,IF(Q156&lt;35%,N156*O156*P156*F!$B$33,IF(Q156&lt;40%,N156*O156*P156*F!$B$38,IF(Q156&lt;45%,N156*O156*P156*F!$B$43,IF(Q156&lt;50%,N156*O156*P156*F!$B$48,IF(Q156=50%,N156*O156*P156*F!$B$50,IF(Q156=51%,N156*O156*P156*F!$B$51,IF(Q156=52%,N156*O156*P156*F!$B$52,IF(Q156=53%,N156*O156*P156*F!$B$53,IF(Q156=54%,N156*O156*P156*F!$B$54,IF(Q156=55%,N156*O156*P156*F!$B$55,IF(Q156=56%,N156*O156*P156*F!$B$56,IF(Q156=57%,N156*O156*P156*F!$B$57,IF(Q156=58%,N156*O156*P156*F!$B$58,IF(Q156=59%,N156*O156*P156*F!$B$59,IF(Q156=60%,N156*O156*P156*F!$B$60,IF(Q156=61%,N156*O156*P156*F!$B$61,IF(Q156=62%,N156*O156*P156*F!$B$62,IF(Q156=63%,N156*O156*P156*F!$B$63,IF(Q156=64%,N156*O156*P156*F!$B$64,IF(Q156=65%,N156*O156*P156*F!$B$65,IF(Q156=66%,N156*O156*P156*F!$B$66,IF(Q156=67%,N156*O156*P156*F!$B$67,IF(Q156=68%,N156*O156*P156*F!$B$68,IF(Q156=69%,N156*O156*P156*F!$B$69,IF(Q156=70%,N156*O156*P156*F!$B$70,IF(Q156=71%,N156*O156*P156*F!$B$71,IF(Q156=72%,N156*O156*P156*F!$B$72,IF(Q156=73%,N156*O156*P156*F!$B$73,IF(Q156=74%,N156*O156*P156*F!$B$74,IF(Q156=75%,N156*O156*P156*F!$B$75,IF(Q156=76%,N156*O156*P156*F!$B$76,IF(Q156=77%,N156*O156*P156*F!$B$77,IF(Q156=78%,N156*O156*P156*F!$B$78,IF(Q156=79%,N156*O156*P156*F!$B$79,IF(Q156=80%,N156*O156*P156*F!$B$80,IF(Q156=81%,N156*O156*P156*F!$B$81,IF(Q156=82%,N156*O156*P156*F!$B$82,IF(Q156=83%,N156*O156*P156*F!$B$83,IF(Q156=84%,N156*O156*P156*F!$B$84,IF(Q156=85%,N156*O156*P156*F!$B$85,IF(Q156=86%,N156*O156*P156*F!$B$86,IF(Q156=87%,N156*O156*P156*F!$B$87,IF(Q156=88%,N156*O156*P156*F!$B$88,IF(Q156=89%,N156*O156*P156*F!$B$89,IF(Q156=90%,N156*O156*P156*F!$B$90,IF(Q156=91%,N156*O156*P156*F!$B$91,IF(Q156=92%,N156*O156*P156*F!$B$92,IF(Q156=93%,N156*O156*P156*F!$B$93,IF(Q156=94%,N156*O156*P156*F!$B$94,IF(Q156=95%,N156*O156*P156*F!$B$95,IF(Q156=96%,N156*O156*P156*F!$B$96,IF(Q156=97%,N156*O156*P156*F!$B$97,IF(Q156=98%,N156*O156*P156*F!$B$98,IF(Q156=99%,N156*O156*P156*F!$B$99,IF(Q156&gt;99%,N156*O156*P156*F!$B$100,))))))))))))))))))))))))))))))))))))))))))))))))))))))))+IF(U156&lt;30%,0,IF(U156&lt;35%,R156*S156*T156*F!$B$33,IF(U156&lt;40%,R156*S156*T156*F!$B$38,IF(U156&lt;45%,R156*S156*T156*F!$B$43,IF(U156&lt;50%,R156*S156*T156*F!$B$48,IF(U156=50%,R156*S156*T156*F!$B$50,IF(U156=51%,R156*S156*T156*F!$B$51,IF(U156=52%,R156*S156*T156*F!$B$52,IF(U156=53%,R156*S156*T156*F!$B$53,IF(U156=54%,R156*S156*T156*F!$B$54,IF(U156=55%,R156*S156*T156*F!$B$55,IF(U156=56%,R156*S156*T156*F!$B$56,IF(U156=57%,R156*S156*T156*F!$B$57,IF(U156=58%,R156*S156*T156*F!$B$58,IF(U156=59%,R156*S156*T156*F!$B$59,IF(U156=60%,R156*S156*T156*F!$B$60,IF(U156=61%,R156*S156*T156*F!$B$61,IF(U156=62%,R156*S156*T156*F!$B$62,IF(U156=63%,R156*S156*T156*F!$B$63,IF(U156=64%,R156*S156*T156*F!$B$64,IF(U156=65%,R156*S156*T156*F!$B$65,IF(U156=66%,R156*S156*T156*F!$B$66,IF(U156=67%,R156*S156*T156*F!$B$67,IF(U156=68%,R156*S156*T156*F!$B$68,IF(U156=69%,R156*S156*T156*F!$B$69,IF(U156=70%,R156*S156*T156*F!$B$70,IF(U156=71%,R156*S156*T156*F!$B$71,IF(U156=72%,R156*S156*T156*F!$B$72,IF(U156=73%,R156*S156*T156*F!$B$73,IF(U156=74%,R156*S156*T156*F!$B$74,IF(U156=75%,R156*S156*T156*F!$B$75,IF(U156=76%,R156*S156*T156*F!$B$76,IF(U156=77%,R156*S156*T156*F!$B$77,IF(U156=78%,R156*S156*T156*F!$B$78,IF(U156=79%,R156*S156*T156*F!$B$79,IF(U156=80%,R156*S156*T156*F!$B$80,IF(U156=81%,R156*S156*T156*F!$B$81,IF(U156=82%,R156*S156*T156*F!$B$82,IF(U156=83%,R156*S156*T156*F!$B$83,IF(U156=84%,R156*S156*T156*F!$B$84,IF(U156=85%,R156*S156*T156*F!$B$85,IF(U156=86%,R156*S156*T156*F!$B$86,IF(U156=87%,R156*S156*T156*F!$B$87,IF(U156=88%,R156*S156*T156*F!$B$88,IF(U156=89%,R156*S156*T156*F!$B$89,IF(U156=90%,R156*S156*T156*F!$B$90,IF(U156=91%,R156*S156*T156*F!$B$91,IF(U156=92%,R156*S156*T156*F!$B$92,IF(U156=93%,R156*S156*T156*F!$B$93,IF(U156=94%,R156*S156*T156*F!$B$94,IF(U156=95%,R156*S156*T156*F!$B$95,IF(U156=96%,R156*S156*T156*F!$B$96,IF(U156=97%,R156*S156*T156*F!$B$97,IF(U156=98%,R156*S156*T156*F!$B$98,IF(U156=99%,R156*S156*T156*F!$B$99,IF(U156&gt;99%,R156*S156*T156*F!$B$100)))))))))))))))))))))))))))))))))))))))))))))))))))))))))*IF(ISNUMBER(E156),E156,1)*IF(ISNUMBER(D156),D156,1)</f>
        <v>0</v>
      </c>
      <c r="AA156" s="62">
        <f t="shared" si="223"/>
        <v>0</v>
      </c>
      <c r="AB156" s="63">
        <f t="shared" si="224"/>
        <v>0</v>
      </c>
      <c r="AC156" s="23"/>
      <c r="AF156" s="127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</row>
    <row r="157" spans="1:49" ht="15.75" thickBot="1" x14ac:dyDescent="0.3">
      <c r="A157" s="326"/>
      <c r="B157" s="216" t="str">
        <f t="shared" si="225"/>
        <v/>
      </c>
      <c r="C157" s="226" t="str">
        <f t="shared" si="225"/>
        <v/>
      </c>
      <c r="D157" s="298">
        <f>ROUND(IFERROR((D151*(G151*H151+K151*L151+O151*P151+S151*T151)+D152*(G152*H152+K152*L152+O152*P152+S152*T152)+D153*(G153*H153+K153*L153+O153*P153+S153*T153)+D154*(G154*H154+K154*L154+O154*P154+S154*T154)+D155*(G155*H155+K155*L155+O155*P155+S155*T155)+D156*(G156*H156+K156*L156+O156*P156+S156*T156))/((G151*H151+K151*L151+O151*P151+S151*T151)+(G152*H152+K152*L152+O152*P152+S152*T152)+(G153*H153+K153*L153+O153*P153+S153*T153)+(G154*H154+K154*L154+O154*P154+S154*T154)+(G155*H155+K155*L155+O155*P155+S155*T155)+(G156*H156+K156*L156+O156*P156+S156*T156)),0),2)</f>
        <v>0.96</v>
      </c>
      <c r="E157" s="220" t="str">
        <f t="shared" si="225"/>
        <v/>
      </c>
      <c r="F157" s="306"/>
      <c r="G157" s="227"/>
      <c r="H157" s="227"/>
      <c r="I157" s="221"/>
      <c r="J157" s="306"/>
      <c r="K157" s="227"/>
      <c r="L157" s="227"/>
      <c r="M157" s="221"/>
      <c r="N157" s="306"/>
      <c r="O157" s="227"/>
      <c r="P157" s="227"/>
      <c r="Q157" s="221"/>
      <c r="R157" s="306"/>
      <c r="S157" s="227"/>
      <c r="T157" s="227"/>
      <c r="U157" s="224"/>
      <c r="V157" s="79">
        <f>SUM(V151:V156)</f>
        <v>12772.5</v>
      </c>
      <c r="W157" s="21">
        <f>IFERROR(V157/AA157,0)</f>
        <v>118.26388888888889</v>
      </c>
      <c r="X157" s="80">
        <f>ROUND(IFERROR(((I151*G151*H151+M151*K151*L151+Q151*O151*P151+U151*S151*T151)+(I152*G152*H152+M152*K152*L152+Q152*O152*P152+U152*S152*T152)+(I153*G153*H153+M153*K153*L153+Q153*O153*P153+U153*S153*T153)+(I154*G154*H154+M154*K154*L154+Q154*O154*P154+U154*S154*T154)+(I155*G155*H155+M155*K155*L155+Q155*O155*P155+U155*S155*T155)+(I156*G156*H156+M156*K156*L156+Q156*O156*P156+U156*S156*T156))/((G151*H151+K151*L151+O151*P151+S151*T151)+(G152*H152+K152*L152+O152*P152+S152*T152)+(G153*H153+K153*L153+O153*P153+S153*T153)+(G154*H154+K154*L154+O154*P154+S154*T154)+(G155*H155+K155*L155+O155*P155+S155*T155)+(G156*H156+K156*L156+O156*P156+S156*T156)),0),3)</f>
        <v>0.61</v>
      </c>
      <c r="Y157" s="81"/>
      <c r="Z157" s="21">
        <f>SUM(Z151:Z156)</f>
        <v>12555.55</v>
      </c>
      <c r="AA157" s="82">
        <f>SUM(AA151:AA156)</f>
        <v>108</v>
      </c>
      <c r="AB157" s="83">
        <f>IF(SUM(AB151:AB156)=0,TIME(,0,),TIME(,SUM(AB151:AB156)+30,))</f>
        <v>0.11597222222222221</v>
      </c>
      <c r="AC157" s="23"/>
      <c r="AF157" s="127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</row>
    <row r="158" spans="1:49" x14ac:dyDescent="0.25">
      <c r="A158" s="319">
        <f>A159</f>
        <v>42234</v>
      </c>
      <c r="B158" s="178" t="s">
        <v>14</v>
      </c>
      <c r="C158" s="179" t="str">
        <f t="shared" si="225"/>
        <v>Жим лежа</v>
      </c>
      <c r="D158" s="160">
        <f>D121</f>
        <v>1</v>
      </c>
      <c r="E158" s="180" t="str">
        <f t="shared" si="225"/>
        <v/>
      </c>
      <c r="F158" s="307">
        <f>IF(I158&lt;&gt;0,(IFERROR(IF($Y158&gt;50,MROUND($Y158*I158,2.5),IF($Y158&lt;15,MROUND($Y158*I158,0.1),MROUND($Y158*I158,1))),)),"")</f>
        <v>102.5</v>
      </c>
      <c r="G158" s="181">
        <v>5</v>
      </c>
      <c r="H158" s="181">
        <v>1</v>
      </c>
      <c r="I158" s="182">
        <v>0.49</v>
      </c>
      <c r="J158" s="307">
        <f>IF(M158&lt;&gt;0,(IFERROR(IF($Y158&gt;50,MROUND($Y158*M158,2.5),IF($Y158&lt;15,MROUND($Y158*M158,0.1),MROUND($Y158*M158,1))),)),"")</f>
        <v>125</v>
      </c>
      <c r="K158" s="181">
        <v>4</v>
      </c>
      <c r="L158" s="181">
        <v>1</v>
      </c>
      <c r="M158" s="182">
        <v>0.6</v>
      </c>
      <c r="N158" s="307">
        <f>IF(Q158&lt;&gt;0,(IFERROR(IF($Y158&gt;50,MROUND($Y158*Q158,2.5),IF($Y158&lt;15,MROUND($Y158*Q158,0.1),MROUND($Y158*Q158,1))),)),"")</f>
        <v>147.5</v>
      </c>
      <c r="O158" s="181">
        <v>3</v>
      </c>
      <c r="P158" s="181">
        <v>5</v>
      </c>
      <c r="Q158" s="182">
        <v>0.71</v>
      </c>
      <c r="R158" s="307">
        <f>IF(U158&lt;&gt;0,(IFERROR(IF($Y158&gt;50,MROUND($Y158*U158,2.5),IF($Y158&lt;15,MROUND($Y158*U158,0.1),MROUND($Y158*U158,1))),)),"")</f>
        <v>160</v>
      </c>
      <c r="S158" s="181">
        <v>1</v>
      </c>
      <c r="T158" s="181">
        <v>4</v>
      </c>
      <c r="U158" s="182">
        <v>0.76</v>
      </c>
      <c r="V158" s="90">
        <f t="shared" ref="V158:V184" si="239">(IF(ISNUMBER(F158),F158,1)*G158*H158+IF(ISNUMBER(J158),J158,1)*K158*L158+IF(ISNUMBER(N158),N158,1)*O158*P158+IF(ISNUMBER(R158),R158,1)*S158*T158)*IF(ISNUMBER(E158),E158,1)</f>
        <v>3865</v>
      </c>
      <c r="W158" s="91">
        <f>IFERROR((IF(ISNUMBER(F158),F158,1)*G158*H158+IF(ISNUMBER(J158),J158,1)*K158*L158+IF(ISNUMBER(N158),N158,1)*O158*P158+IF(ISNUMBER(R158),R158,1)*S158*T158)*IF(ISNUMBER(E158),E158,1)/(G158*H158+K158*L158+O158*P158+S158*T158),0)</f>
        <v>138.03571428571428</v>
      </c>
      <c r="X158" s="92">
        <f>ROUND(IFERROR((W158/(Y158*IF(ISNUMBER(E158),E158,1))),0),2)</f>
        <v>0.66</v>
      </c>
      <c r="Y158" s="202">
        <f t="shared" si="229"/>
        <v>209.13085262812501</v>
      </c>
      <c r="Z158" s="19">
        <f>(IF(I158&lt;30%,0,IF(I158&lt;35%,F158*G158*H158*F!$B$33,IF(I158&lt;40%,F158*G158*H158*F!$B$38,IF(I158&lt;45%,F158*G158*H158*F!$B$43,IF(I158&lt;50%,F158*G158*H158*F!$B$48,IF(I158=50%,F158*G158*H158*F!$B$50,IF(I158=51%,F158*G158*H158*F!$B$51,IF(I158=52%,F158*G158*H158*F!$B$52,IF(I158=53%,F158*G158*H158*F!$B$53,IF(I158=54%,F158*G158*H158*F!$B$54,IF(I158=55%,F158*G158*H158*F!$B$55,IF(I158=56%,F158*G158*H158*F!$B$56,IF(I158=57%,F158*G158*H158*F!$B$57,IF(I158=58%,F158*G158*H158*F!$B$58,IF(I158=59%,F158*G158*H158*F!$B$59,IF(I158=60%,F158*G158*H158*F!$B$60,IF(I158=61%,F158*G158*H158*F!$B$61,IF(I158=62%,F158*G158*H158*F!$B$62,IF(I158=63%,F158*G158*H158*F!$B$63,IF(I158=64%,F158*G158*H158*F!$B$64,IF(I158=65%,F158*G158*H158*F!$B$65,IF(I158=66%,F158*G158*H158*F!$B$66,IF(I158=67%,F158*G158*H158*F!$B$67,IF(I158=68%,F158*G158*H158*F!$B$68,IF(I158=69%,F158*G158*H158*F!$B$69,IF(I158=70%,F158*G158*H158*F!$B$70,IF(I158=71%,F158*G158*H158*F!$B$71,IF(I158=72%,F158*G158*H158*F!$B$72,IF(I158=73%,F158*G158*H158*F!$B$73,IF(I158=74%,F158*G158*H158*F!$B$74,IF(I158=75%,F158*G158*H158*F!$B$75,IF(I158=76%,F158*G158*H158*F!$B$76,IF(I158=77%,F158*G158*H158*F!$B$77,IF(I158=78%,F158*G158*H158*F!$B$78,IF(I158=79%,F158*G158*H158*F!$B$79,IF(I158=80%,F158*G158*H158*F!$B$80,IF(I158=81%,F158*G158*H158*F!$B$81,IF(I158=82%,F158*G158*H158*F!$B$82,IF(I158=83%,F158*G158*H158*F!$B$83,IF(I158=84%,F158*G158*H158*F!$B$84,IF(I158=85%,F158*G158*H158*F!$B$85,IF(I158=86%,F158*G158*H158*F!$B$86,IF(I158=87%,F158*G158*H158*F!$B$87,IF(I158=88%,F158*G158*H158*F!$B$88,IF(I158=89%,F158*G158*H158*F!$B$89,IF(I158=90%,F158*G158*H158*F!$B$90,IF(I158=91%,F158*G158*H158*F!$B$91,IF(I158=92%,F158*G158*H158*F!$B$92,IF(I158=93%,F158*G158*H158*F!$B$93,IF(I158=94%,F158*G158*H158*F!$B$94,IF(I158=95%,F158*G158*H158*F!$B$95,IF(I158=96%,F158*G158*H158*F!$B$96,IF(I158=97%,F158*G158*H158*F!$B$97,IF(I158=98%,F158*G158*H158*F!$B$98,IF(I158=99%,F158*G158*H158*F!$B$99,IF(I158&gt;99%,F158*G158*H158*F!$B$100,))))))))))))))))))))))))))))))))))))))))))))))))))))))))+IF(M158&lt;30%,0,IF(M158&lt;35%,J158*K158*L158*F!$B$33,IF(M158&lt;40%,J158*K158*L158*F!$B$38,IF(M158&lt;45%,J158*K158*L158*F!$B$43,IF(M158&lt;50%,J158*K158*L158*F!$B$48,IF(M158=50%,J158*K158*L158*F!$B$50,IF(M158=51%,J158*K158*L158*F!$B$51,IF(M158=52%,J158*K158*L158*F!$B$52,IF(M158=53%,J158*K158*L158*F!$B$53,IF(M158=54%,J158*K158*L158*F!$B$54,IF(M158=55%,J158*K158*L158*F!$B$55,IF(M158=56%,J158*K158*L158*F!$B$56,IF(M158=57%,J158*K158*L158*F!$B$57,IF(M158=58%,J158*K158*L158*F!$B$58,IF(M158=59%,J158*K158*L158*F!$B$59,IF(M158=60%,J158*K158*L158*F!$B$60,IF(M158=61%,J158*K158*L158*F!$B$61,IF(M158=62%,J158*K158*L158*F!$B$62,IF(M158=63%,J158*K158*L158*F!$B$63,IF(M158=64%,J158*K158*L158*F!$B$64,IF(M158=65%,J158*K158*L158*F!$B$65,IF(M158=66%,J158*K158*L158*F!$B$66,IF(M158=67%,J158*K158*L158*F!$B$67,IF(M158=68%,J158*K158*L158*F!$B$68,IF(M158=69%,J158*K158*L158*F!$B$69,IF(M158=70%,J158*K158*L158*F!$B$70,IF(M158=71%,J158*K158*L158*F!$B$71,IF(M158=72%,J158*K158*L158*F!$B$72,IF(M158=73%,J158*K158*L158*F!$B$73,IF(M158=74%,J158*K158*L158*F!$B$74,IF(M158=75%,J158*K158*L158*F!$B$75,IF(M158=76%,J158*K158*L158*F!$B$76,IF(M158=77%,J158*K158*L158*F!$B$77,IF(M158=78%,J158*K158*L158*F!$B$78,IF(M158=79%,J158*K158*L158*F!$B$79,IF(M158=80%,J158*K158*L158*F!$B$80,IF(M158=81%,J158*K158*L158*F!$B$81,IF(M158=82%,J158*K158*L158*F!$B$82,IF(M158=83%,J158*K158*L158*F!$B$83,IF(M158=84%,J158*K158*L158*F!$B$84,IF(M158=85%,J158*K158*L158*F!$B$85,IF(M158=86%,J158*K158*L158*F!$B$86,IF(M158=87%,J158*K158*L158*F!$B$87,IF(M158=88%,J158*K158*L158*F!$B$88,IF(M158=89%,J158*K158*L158*F!$B$89,IF(M158=90%,J158*K158*L158*F!$B$90,IF(M158=91%,J158*K158*L158*F!$B$91,IF(M158=92%,J158*K158*L158*F!$B$92,IF(M158=93%,J158*K158*L158*F!$B$93,IF(M158=94%,J158*K158*L158*F!$B$94,IF(M158=95%,J158*K158*L158*F!$B$95,IF(M158=96%,J158*K158*L158*F!$B$96,IF(M158=97%,J158*K158*L158*F!$B$97,IF(M158=98%,J158*K158*L158*F!$B$98,IF(M158=99%,J158*K158*L158*F!$B$99,IF(M158&gt;99%,J158*K158*L158*F!$B$100,))))))))))))))))))))))))))))))))))))))))))))))))))))))))+IF(Q158&lt;30%,0,IF(Q158&lt;35%,N158*O158*P158*F!$B$33,IF(Q158&lt;40%,N158*O158*P158*F!$B$38,IF(Q158&lt;45%,N158*O158*P158*F!$B$43,IF(Q158&lt;50%,N158*O158*P158*F!$B$48,IF(Q158=50%,N158*O158*P158*F!$B$50,IF(Q158=51%,N158*O158*P158*F!$B$51,IF(Q158=52%,N158*O158*P158*F!$B$52,IF(Q158=53%,N158*O158*P158*F!$B$53,IF(Q158=54%,N158*O158*P158*F!$B$54,IF(Q158=55%,N158*O158*P158*F!$B$55,IF(Q158=56%,N158*O158*P158*F!$B$56,IF(Q158=57%,N158*O158*P158*F!$B$57,IF(Q158=58%,N158*O158*P158*F!$B$58,IF(Q158=59%,N158*O158*P158*F!$B$59,IF(Q158=60%,N158*O158*P158*F!$B$60,IF(Q158=61%,N158*O158*P158*F!$B$61,IF(Q158=62%,N158*O158*P158*F!$B$62,IF(Q158=63%,N158*O158*P158*F!$B$63,IF(Q158=64%,N158*O158*P158*F!$B$64,IF(Q158=65%,N158*O158*P158*F!$B$65,IF(Q158=66%,N158*O158*P158*F!$B$66,IF(Q158=67%,N158*O158*P158*F!$B$67,IF(Q158=68%,N158*O158*P158*F!$B$68,IF(Q158=69%,N158*O158*P158*F!$B$69,IF(Q158=70%,N158*O158*P158*F!$B$70,IF(Q158=71%,N158*O158*P158*F!$B$71,IF(Q158=72%,N158*O158*P158*F!$B$72,IF(Q158=73%,N158*O158*P158*F!$B$73,IF(Q158=74%,N158*O158*P158*F!$B$74,IF(Q158=75%,N158*O158*P158*F!$B$75,IF(Q158=76%,N158*O158*P158*F!$B$76,IF(Q158=77%,N158*O158*P158*F!$B$77,IF(Q158=78%,N158*O158*P158*F!$B$78,IF(Q158=79%,N158*O158*P158*F!$B$79,IF(Q158=80%,N158*O158*P158*F!$B$80,IF(Q158=81%,N158*O158*P158*F!$B$81,IF(Q158=82%,N158*O158*P158*F!$B$82,IF(Q158=83%,N158*O158*P158*F!$B$83,IF(Q158=84%,N158*O158*P158*F!$B$84,IF(Q158=85%,N158*O158*P158*F!$B$85,IF(Q158=86%,N158*O158*P158*F!$B$86,IF(Q158=87%,N158*O158*P158*F!$B$87,IF(Q158=88%,N158*O158*P158*F!$B$88,IF(Q158=89%,N158*O158*P158*F!$B$89,IF(Q158=90%,N158*O158*P158*F!$B$90,IF(Q158=91%,N158*O158*P158*F!$B$91,IF(Q158=92%,N158*O158*P158*F!$B$92,IF(Q158=93%,N158*O158*P158*F!$B$93,IF(Q158=94%,N158*O158*P158*F!$B$94,IF(Q158=95%,N158*O158*P158*F!$B$95,IF(Q158=96%,N158*O158*P158*F!$B$96,IF(Q158=97%,N158*O158*P158*F!$B$97,IF(Q158=98%,N158*O158*P158*F!$B$98,IF(Q158=99%,N158*O158*P158*F!$B$99,IF(Q158&gt;99%,N158*O158*P158*F!$B$100,))))))))))))))))))))))))))))))))))))))))))))))))))))))))+IF(U158&lt;30%,0,IF(U158&lt;35%,R158*S158*T158*F!$B$33,IF(U158&lt;40%,R158*S158*T158*F!$B$38,IF(U158&lt;45%,R158*S158*T158*F!$B$43,IF(U158&lt;50%,R158*S158*T158*F!$B$48,IF(U158=50%,R158*S158*T158*F!$B$50,IF(U158=51%,R158*S158*T158*F!$B$51,IF(U158=52%,R158*S158*T158*F!$B$52,IF(U158=53%,R158*S158*T158*F!$B$53,IF(U158=54%,R158*S158*T158*F!$B$54,IF(U158=55%,R158*S158*T158*F!$B$55,IF(U158=56%,R158*S158*T158*F!$B$56,IF(U158=57%,R158*S158*T158*F!$B$57,IF(U158=58%,R158*S158*T158*F!$B$58,IF(U158=59%,R158*S158*T158*F!$B$59,IF(U158=60%,R158*S158*T158*F!$B$60,IF(U158=61%,R158*S158*T158*F!$B$61,IF(U158=62%,R158*S158*T158*F!$B$62,IF(U158=63%,R158*S158*T158*F!$B$63,IF(U158=64%,R158*S158*T158*F!$B$64,IF(U158=65%,R158*S158*T158*F!$B$65,IF(U158=66%,R158*S158*T158*F!$B$66,IF(U158=67%,R158*S158*T158*F!$B$67,IF(U158=68%,R158*S158*T158*F!$B$68,IF(U158=69%,R158*S158*T158*F!$B$69,IF(U158=70%,R158*S158*T158*F!$B$70,IF(U158=71%,R158*S158*T158*F!$B$71,IF(U158=72%,R158*S158*T158*F!$B$72,IF(U158=73%,R158*S158*T158*F!$B$73,IF(U158=74%,R158*S158*T158*F!$B$74,IF(U158=75%,R158*S158*T158*F!$B$75,IF(U158=76%,R158*S158*T158*F!$B$76,IF(U158=77%,R158*S158*T158*F!$B$77,IF(U158=78%,R158*S158*T158*F!$B$78,IF(U158=79%,R158*S158*T158*F!$B$79,IF(U158=80%,R158*S158*T158*F!$B$80,IF(U158=81%,R158*S158*T158*F!$B$81,IF(U158=82%,R158*S158*T158*F!$B$82,IF(U158=83%,R158*S158*T158*F!$B$83,IF(U158=84%,R158*S158*T158*F!$B$84,IF(U158=85%,R158*S158*T158*F!$B$85,IF(U158=86%,R158*S158*T158*F!$B$86,IF(U158=87%,R158*S158*T158*F!$B$87,IF(U158=88%,R158*S158*T158*F!$B$88,IF(U158=89%,R158*S158*T158*F!$B$89,IF(U158=90%,R158*S158*T158*F!$B$90,IF(U158=91%,R158*S158*T158*F!$B$91,IF(U158=92%,R158*S158*T158*F!$B$92,IF(U158=93%,R158*S158*T158*F!$B$93,IF(U158=94%,R158*S158*T158*F!$B$94,IF(U158=95%,R158*S158*T158*F!$B$95,IF(U158=96%,R158*S158*T158*F!$B$96,IF(U158=97%,R158*S158*T158*F!$B$97,IF(U158=98%,R158*S158*T158*F!$B$98,IF(U158=99%,R158*S158*T158*F!$B$99,IF(U158&gt;99%,R158*S158*T158*F!$B$100)))))))))))))))))))))))))))))))))))))))))))))))))))))))))*IF(ISNUMBER(E158),E158,1)*IF(ISNUMBER(D158),D158,1)</f>
        <v>3505.55</v>
      </c>
      <c r="AA158" s="93">
        <f t="shared" ref="AA158:AA163" si="240">G158*H158+K158*L158+O158*P158+S158*T158</f>
        <v>28</v>
      </c>
      <c r="AB158" s="94">
        <f t="shared" ref="AB158:AB163" si="241">(H158*(IF(I158&lt;45%,0.5,IF(I158&lt;55%,0.8,IF(I158&lt;65%,0.9,IF(I158&lt;75%,1,IF(I158&lt;85%,1.1,1.2))))))+L158*(IF(M158&lt;45%,0.5,IF(M158&lt;55%,0.8,IF(M158&lt;65%,0.9,IF(M158&lt;75%,1,IF(M158&lt;85%,1.1,1.2))))))+P158*(IF(Q158&lt;45%,0.5,IF(Q158&lt;55%,0.8,IF(Q158&lt;65%,0.9,IF(Q158&lt;75%,1,IF(Q158&lt;85%,1.1,1.2))))))+T158*(IF(U158&lt;45%,0.5,IF(U158&lt;55%,0.8,IF(U158&lt;65%,0.9,IF(U158&lt;75%,1,IF(U158&lt;85%,1.1,1.2)))))))*IF(D158&gt;=0.8,6,IF(D158&lt;=0.4,1.5,3))</f>
        <v>66.600000000000009</v>
      </c>
      <c r="AC158" s="23"/>
      <c r="AF158" s="127"/>
      <c r="AG158" s="23"/>
      <c r="AH158" s="23" t="s">
        <v>0</v>
      </c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</row>
    <row r="159" spans="1:49" ht="15" customHeight="1" x14ac:dyDescent="0.25">
      <c r="A159" s="325">
        <f>A152+1</f>
        <v>42234</v>
      </c>
      <c r="B159" s="183" t="str">
        <f t="shared" si="225"/>
        <v>Средняя</v>
      </c>
      <c r="C159" s="184" t="str">
        <f t="shared" si="225"/>
        <v>Жим стоя</v>
      </c>
      <c r="D159" s="167">
        <f t="shared" ref="D159:D163" si="242">D122</f>
        <v>1</v>
      </c>
      <c r="E159" s="185" t="str">
        <f t="shared" si="225"/>
        <v/>
      </c>
      <c r="F159" s="308">
        <f>IF(I159&lt;&gt;0,(IFERROR(IF($Y159&gt;50,MROUND($Y159*I159,2.5),IF($Y159&lt;15,MROUND($Y159*I159,0.1),MROUND($Y159*I159,1))),)),"")</f>
        <v>65</v>
      </c>
      <c r="G159" s="186">
        <v>5</v>
      </c>
      <c r="H159" s="186">
        <v>1</v>
      </c>
      <c r="I159" s="174">
        <v>0.52</v>
      </c>
      <c r="J159" s="308">
        <f>IF(M159&lt;&gt;0,(IFERROR(IF($Y159&gt;50,MROUND($Y159*M159,2.5),IF($Y159&lt;15,MROUND($Y159*M159,0.1),MROUND($Y159*M159,1))),)),"")</f>
        <v>82.5</v>
      </c>
      <c r="K159" s="186">
        <v>4</v>
      </c>
      <c r="L159" s="186">
        <v>4</v>
      </c>
      <c r="M159" s="174">
        <v>0.65</v>
      </c>
      <c r="N159" s="308">
        <f>IF(Q159&lt;&gt;0,(IFERROR(IF($Y159&gt;50,MROUND($Y159*Q159,2.5),IF($Y159&lt;15,MROUND($Y159*Q159,0.1),MROUND($Y159*Q159,1))),)),"")</f>
        <v>92.5</v>
      </c>
      <c r="O159" s="186">
        <v>3</v>
      </c>
      <c r="P159" s="186">
        <v>4</v>
      </c>
      <c r="Q159" s="174">
        <v>0.73</v>
      </c>
      <c r="R159" s="308" t="str">
        <f>IF(U159&lt;&gt;0,(IFERROR(IF($Y159&gt;50,MROUND($Y159*U159,2.5),IF($Y159&lt;15,MROUND($Y159*U159,0.1),MROUND($Y159*U159,1))),)),"")</f>
        <v/>
      </c>
      <c r="S159" s="186"/>
      <c r="T159" s="186"/>
      <c r="U159" s="174">
        <v>0</v>
      </c>
      <c r="V159" s="98">
        <f t="shared" si="239"/>
        <v>2755</v>
      </c>
      <c r="W159" s="99">
        <f t="shared" ref="W159:W163" si="243">IFERROR((IF(ISNUMBER(F159),F159,1)*G159*H159+IF(ISNUMBER(J159),J159,1)*K159*L159+IF(ISNUMBER(N159),N159,1)*O159*P159+IF(ISNUMBER(R159),R159,1)*S159*T159)*IF(ISNUMBER(E159),E159,1)/(G159*H159+K159*L159+O159*P159+S159*T159),0)</f>
        <v>83.484848484848484</v>
      </c>
      <c r="X159" s="68">
        <f t="shared" ref="X159:X160" si="244">ROUND(IFERROR((W159/(Y159*IF(ISNUMBER(E159),E159,1))),0),2)</f>
        <v>0.67</v>
      </c>
      <c r="Y159" s="203">
        <f t="shared" si="229"/>
        <v>125.47851157687501</v>
      </c>
      <c r="Z159" s="18">
        <f>(IF(I159&lt;30%,0,IF(I159&lt;35%,F159*G159*H159*F!$B$33,IF(I159&lt;40%,F159*G159*H159*F!$B$38,IF(I159&lt;45%,F159*G159*H159*F!$B$43,IF(I159&lt;50%,F159*G159*H159*F!$B$48,IF(I159=50%,F159*G159*H159*F!$B$50,IF(I159=51%,F159*G159*H159*F!$B$51,IF(I159=52%,F159*G159*H159*F!$B$52,IF(I159=53%,F159*G159*H159*F!$B$53,IF(I159=54%,F159*G159*H159*F!$B$54,IF(I159=55%,F159*G159*H159*F!$B$55,IF(I159=56%,F159*G159*H159*F!$B$56,IF(I159=57%,F159*G159*H159*F!$B$57,IF(I159=58%,F159*G159*H159*F!$B$58,IF(I159=59%,F159*G159*H159*F!$B$59,IF(I159=60%,F159*G159*H159*F!$B$60,IF(I159=61%,F159*G159*H159*F!$B$61,IF(I159=62%,F159*G159*H159*F!$B$62,IF(I159=63%,F159*G159*H159*F!$B$63,IF(I159=64%,F159*G159*H159*F!$B$64,IF(I159=65%,F159*G159*H159*F!$B$65,IF(I159=66%,F159*G159*H159*F!$B$66,IF(I159=67%,F159*G159*H159*F!$B$67,IF(I159=68%,F159*G159*H159*F!$B$68,IF(I159=69%,F159*G159*H159*F!$B$69,IF(I159=70%,F159*G159*H159*F!$B$70,IF(I159=71%,F159*G159*H159*F!$B$71,IF(I159=72%,F159*G159*H159*F!$B$72,IF(I159=73%,F159*G159*H159*F!$B$73,IF(I159=74%,F159*G159*H159*F!$B$74,IF(I159=75%,F159*G159*H159*F!$B$75,IF(I159=76%,F159*G159*H159*F!$B$76,IF(I159=77%,F159*G159*H159*F!$B$77,IF(I159=78%,F159*G159*H159*F!$B$78,IF(I159=79%,F159*G159*H159*F!$B$79,IF(I159=80%,F159*G159*H159*F!$B$80,IF(I159=81%,F159*G159*H159*F!$B$81,IF(I159=82%,F159*G159*H159*F!$B$82,IF(I159=83%,F159*G159*H159*F!$B$83,IF(I159=84%,F159*G159*H159*F!$B$84,IF(I159=85%,F159*G159*H159*F!$B$85,IF(I159=86%,F159*G159*H159*F!$B$86,IF(I159=87%,F159*G159*H159*F!$B$87,IF(I159=88%,F159*G159*H159*F!$B$88,IF(I159=89%,F159*G159*H159*F!$B$89,IF(I159=90%,F159*G159*H159*F!$B$90,IF(I159=91%,F159*G159*H159*F!$B$91,IF(I159=92%,F159*G159*H159*F!$B$92,IF(I159=93%,F159*G159*H159*F!$B$93,IF(I159=94%,F159*G159*H159*F!$B$94,IF(I159=95%,F159*G159*H159*F!$B$95,IF(I159=96%,F159*G159*H159*F!$B$96,IF(I159=97%,F159*G159*H159*F!$B$97,IF(I159=98%,F159*G159*H159*F!$B$98,IF(I159=99%,F159*G159*H159*F!$B$99,IF(I159&gt;99%,F159*G159*H159*F!$B$100,))))))))))))))))))))))))))))))))))))))))))))))))))))))))+IF(M159&lt;30%,0,IF(M159&lt;35%,J159*K159*L159*F!$B$33,IF(M159&lt;40%,J159*K159*L159*F!$B$38,IF(M159&lt;45%,J159*K159*L159*F!$B$43,IF(M159&lt;50%,J159*K159*L159*F!$B$48,IF(M159=50%,J159*K159*L159*F!$B$50,IF(M159=51%,J159*K159*L159*F!$B$51,IF(M159=52%,J159*K159*L159*F!$B$52,IF(M159=53%,J159*K159*L159*F!$B$53,IF(M159=54%,J159*K159*L159*F!$B$54,IF(M159=55%,J159*K159*L159*F!$B$55,IF(M159=56%,J159*K159*L159*F!$B$56,IF(M159=57%,J159*K159*L159*F!$B$57,IF(M159=58%,J159*K159*L159*F!$B$58,IF(M159=59%,J159*K159*L159*F!$B$59,IF(M159=60%,J159*K159*L159*F!$B$60,IF(M159=61%,J159*K159*L159*F!$B$61,IF(M159=62%,J159*K159*L159*F!$B$62,IF(M159=63%,J159*K159*L159*F!$B$63,IF(M159=64%,J159*K159*L159*F!$B$64,IF(M159=65%,J159*K159*L159*F!$B$65,IF(M159=66%,J159*K159*L159*F!$B$66,IF(M159=67%,J159*K159*L159*F!$B$67,IF(M159=68%,J159*K159*L159*F!$B$68,IF(M159=69%,J159*K159*L159*F!$B$69,IF(M159=70%,J159*K159*L159*F!$B$70,IF(M159=71%,J159*K159*L159*F!$B$71,IF(M159=72%,J159*K159*L159*F!$B$72,IF(M159=73%,J159*K159*L159*F!$B$73,IF(M159=74%,J159*K159*L159*F!$B$74,IF(M159=75%,J159*K159*L159*F!$B$75,IF(M159=76%,J159*K159*L159*F!$B$76,IF(M159=77%,J159*K159*L159*F!$B$77,IF(M159=78%,J159*K159*L159*F!$B$78,IF(M159=79%,J159*K159*L159*F!$B$79,IF(M159=80%,J159*K159*L159*F!$B$80,IF(M159=81%,J159*K159*L159*F!$B$81,IF(M159=82%,J159*K159*L159*F!$B$82,IF(M159=83%,J159*K159*L159*F!$B$83,IF(M159=84%,J159*K159*L159*F!$B$84,IF(M159=85%,J159*K159*L159*F!$B$85,IF(M159=86%,J159*K159*L159*F!$B$86,IF(M159=87%,J159*K159*L159*F!$B$87,IF(M159=88%,J159*K159*L159*F!$B$88,IF(M159=89%,J159*K159*L159*F!$B$89,IF(M159=90%,J159*K159*L159*F!$B$90,IF(M159=91%,J159*K159*L159*F!$B$91,IF(M159=92%,J159*K159*L159*F!$B$92,IF(M159=93%,J159*K159*L159*F!$B$93,IF(M159=94%,J159*K159*L159*F!$B$94,IF(M159=95%,J159*K159*L159*F!$B$95,IF(M159=96%,J159*K159*L159*F!$B$96,IF(M159=97%,J159*K159*L159*F!$B$97,IF(M159=98%,J159*K159*L159*F!$B$98,IF(M159=99%,J159*K159*L159*F!$B$99,IF(M159&gt;99%,J159*K159*L159*F!$B$100,))))))))))))))))))))))))))))))))))))))))))))))))))))))))+IF(Q159&lt;30%,0,IF(Q159&lt;35%,N159*O159*P159*F!$B$33,IF(Q159&lt;40%,N159*O159*P159*F!$B$38,IF(Q159&lt;45%,N159*O159*P159*F!$B$43,IF(Q159&lt;50%,N159*O159*P159*F!$B$48,IF(Q159=50%,N159*O159*P159*F!$B$50,IF(Q159=51%,N159*O159*P159*F!$B$51,IF(Q159=52%,N159*O159*P159*F!$B$52,IF(Q159=53%,N159*O159*P159*F!$B$53,IF(Q159=54%,N159*O159*P159*F!$B$54,IF(Q159=55%,N159*O159*P159*F!$B$55,IF(Q159=56%,N159*O159*P159*F!$B$56,IF(Q159=57%,N159*O159*P159*F!$B$57,IF(Q159=58%,N159*O159*P159*F!$B$58,IF(Q159=59%,N159*O159*P159*F!$B$59,IF(Q159=60%,N159*O159*P159*F!$B$60,IF(Q159=61%,N159*O159*P159*F!$B$61,IF(Q159=62%,N159*O159*P159*F!$B$62,IF(Q159=63%,N159*O159*P159*F!$B$63,IF(Q159=64%,N159*O159*P159*F!$B$64,IF(Q159=65%,N159*O159*P159*F!$B$65,IF(Q159=66%,N159*O159*P159*F!$B$66,IF(Q159=67%,N159*O159*P159*F!$B$67,IF(Q159=68%,N159*O159*P159*F!$B$68,IF(Q159=69%,N159*O159*P159*F!$B$69,IF(Q159=70%,N159*O159*P159*F!$B$70,IF(Q159=71%,N159*O159*P159*F!$B$71,IF(Q159=72%,N159*O159*P159*F!$B$72,IF(Q159=73%,N159*O159*P159*F!$B$73,IF(Q159=74%,N159*O159*P159*F!$B$74,IF(Q159=75%,N159*O159*P159*F!$B$75,IF(Q159=76%,N159*O159*P159*F!$B$76,IF(Q159=77%,N159*O159*P159*F!$B$77,IF(Q159=78%,N159*O159*P159*F!$B$78,IF(Q159=79%,N159*O159*P159*F!$B$79,IF(Q159=80%,N159*O159*P159*F!$B$80,IF(Q159=81%,N159*O159*P159*F!$B$81,IF(Q159=82%,N159*O159*P159*F!$B$82,IF(Q159=83%,N159*O159*P159*F!$B$83,IF(Q159=84%,N159*O159*P159*F!$B$84,IF(Q159=85%,N159*O159*P159*F!$B$85,IF(Q159=86%,N159*O159*P159*F!$B$86,IF(Q159=87%,N159*O159*P159*F!$B$87,IF(Q159=88%,N159*O159*P159*F!$B$88,IF(Q159=89%,N159*O159*P159*F!$B$89,IF(Q159=90%,N159*O159*P159*F!$B$90,IF(Q159=91%,N159*O159*P159*F!$B$91,IF(Q159=92%,N159*O159*P159*F!$B$92,IF(Q159=93%,N159*O159*P159*F!$B$93,IF(Q159=94%,N159*O159*P159*F!$B$94,IF(Q159=95%,N159*O159*P159*F!$B$95,IF(Q159=96%,N159*O159*P159*F!$B$96,IF(Q159=97%,N159*O159*P159*F!$B$97,IF(Q159=98%,N159*O159*P159*F!$B$98,IF(Q159=99%,N159*O159*P159*F!$B$99,IF(Q159&gt;99%,N159*O159*P159*F!$B$100,))))))))))))))))))))))))))))))))))))))))))))))))))))))))+IF(U159&lt;30%,0,IF(U159&lt;35%,R159*S159*T159*F!$B$33,IF(U159&lt;40%,R159*S159*T159*F!$B$38,IF(U159&lt;45%,R159*S159*T159*F!$B$43,IF(U159&lt;50%,R159*S159*T159*F!$B$48,IF(U159=50%,R159*S159*T159*F!$B$50,IF(U159=51%,R159*S159*T159*F!$B$51,IF(U159=52%,R159*S159*T159*F!$B$52,IF(U159=53%,R159*S159*T159*F!$B$53,IF(U159=54%,R159*S159*T159*F!$B$54,IF(U159=55%,R159*S159*T159*F!$B$55,IF(U159=56%,R159*S159*T159*F!$B$56,IF(U159=57%,R159*S159*T159*F!$B$57,IF(U159=58%,R159*S159*T159*F!$B$58,IF(U159=59%,R159*S159*T159*F!$B$59,IF(U159=60%,R159*S159*T159*F!$B$60,IF(U159=61%,R159*S159*T159*F!$B$61,IF(U159=62%,R159*S159*T159*F!$B$62,IF(U159=63%,R159*S159*T159*F!$B$63,IF(U159=64%,R159*S159*T159*F!$B$64,IF(U159=65%,R159*S159*T159*F!$B$65,IF(U159=66%,R159*S159*T159*F!$B$66,IF(U159=67%,R159*S159*T159*F!$B$67,IF(U159=68%,R159*S159*T159*F!$B$68,IF(U159=69%,R159*S159*T159*F!$B$69,IF(U159=70%,R159*S159*T159*F!$B$70,IF(U159=71%,R159*S159*T159*F!$B$71,IF(U159=72%,R159*S159*T159*F!$B$72,IF(U159=73%,R159*S159*T159*F!$B$73,IF(U159=74%,R159*S159*T159*F!$B$74,IF(U159=75%,R159*S159*T159*F!$B$75,IF(U159=76%,R159*S159*T159*F!$B$76,IF(U159=77%,R159*S159*T159*F!$B$77,IF(U159=78%,R159*S159*T159*F!$B$78,IF(U159=79%,R159*S159*T159*F!$B$79,IF(U159=80%,R159*S159*T159*F!$B$80,IF(U159=81%,R159*S159*T159*F!$B$81,IF(U159=82%,R159*S159*T159*F!$B$82,IF(U159=83%,R159*S159*T159*F!$B$83,IF(U159=84%,R159*S159*T159*F!$B$84,IF(U159=85%,R159*S159*T159*F!$B$85,IF(U159=86%,R159*S159*T159*F!$B$86,IF(U159=87%,R159*S159*T159*F!$B$87,IF(U159=88%,R159*S159*T159*F!$B$88,IF(U159=89%,R159*S159*T159*F!$B$89,IF(U159=90%,R159*S159*T159*F!$B$90,IF(U159=91%,R159*S159*T159*F!$B$91,IF(U159=92%,R159*S159*T159*F!$B$92,IF(U159=93%,R159*S159*T159*F!$B$93,IF(U159=94%,R159*S159*T159*F!$B$94,IF(U159=95%,R159*S159*T159*F!$B$95,IF(U159=96%,R159*S159*T159*F!$B$96,IF(U159=97%,R159*S159*T159*F!$B$97,IF(U159=98%,R159*S159*T159*F!$B$98,IF(U159=99%,R159*S159*T159*F!$B$99,IF(U159&gt;99%,R159*S159*T159*F!$B$100)))))))))))))))))))))))))))))))))))))))))))))))))))))))))*IF(ISNUMBER(E159),E159,1)*IF(ISNUMBER(D159),D159,1)</f>
        <v>2415.9499999999998</v>
      </c>
      <c r="AA159" s="69">
        <f t="shared" si="240"/>
        <v>33</v>
      </c>
      <c r="AB159" s="70">
        <f t="shared" si="241"/>
        <v>52.800000000000004</v>
      </c>
      <c r="AC159" s="23"/>
      <c r="AF159" s="127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</row>
    <row r="160" spans="1:49" x14ac:dyDescent="0.25">
      <c r="A160" s="325"/>
      <c r="B160" s="183" t="str">
        <f t="shared" si="225"/>
        <v>Средняя</v>
      </c>
      <c r="C160" s="184" t="str">
        <f t="shared" si="225"/>
        <v>Жим средним хватом</v>
      </c>
      <c r="D160" s="167">
        <f t="shared" si="242"/>
        <v>1</v>
      </c>
      <c r="E160" s="187" t="str">
        <f t="shared" si="225"/>
        <v/>
      </c>
      <c r="F160" s="309">
        <f>IF(I160&lt;&gt;0,(IFERROR(IF($Y160&gt;50,MROUND($Y160*I160,2.5),IF($Y160&lt;15,MROUND($Y160*I160,0.1),MROUND($Y160*I160,1))),)),"")</f>
        <v>82.5</v>
      </c>
      <c r="G160" s="188">
        <v>5</v>
      </c>
      <c r="H160" s="188">
        <v>1</v>
      </c>
      <c r="I160" s="189">
        <v>0.5</v>
      </c>
      <c r="J160" s="309">
        <f>IF(M160&lt;&gt;0,(IFERROR(IF($Y160&gt;50,MROUND($Y160*M160,2.5),IF($Y160&lt;15,MROUND($Y160*M160,0.1),MROUND($Y160*M160,1))),)),"")</f>
        <v>97.5</v>
      </c>
      <c r="K160" s="188">
        <v>6</v>
      </c>
      <c r="L160" s="188">
        <v>5</v>
      </c>
      <c r="M160" s="189">
        <v>0.57999999999999996</v>
      </c>
      <c r="N160" s="309">
        <f>IF(Q160&lt;&gt;0,(IFERROR(IF($Y160&gt;50,MROUND($Y160*Q160,2.5),IF($Y160&lt;15,MROUND($Y160*Q160,0.1),MROUND($Y160*Q160,1))),)),"")</f>
        <v>107.5</v>
      </c>
      <c r="O160" s="188">
        <v>5</v>
      </c>
      <c r="P160" s="188">
        <v>5</v>
      </c>
      <c r="Q160" s="189">
        <v>0.64</v>
      </c>
      <c r="R160" s="309" t="str">
        <f>IF(U160&lt;&gt;0,(IFERROR(IF($Y160&gt;50,MROUND($Y160*U160,2.5),IF($Y160&lt;15,MROUND($Y160*U160,0.1),MROUND($Y160*U160,1))),)),"")</f>
        <v/>
      </c>
      <c r="S160" s="188"/>
      <c r="T160" s="188"/>
      <c r="U160" s="189">
        <v>0</v>
      </c>
      <c r="V160" s="101">
        <f t="shared" si="239"/>
        <v>6025</v>
      </c>
      <c r="W160" s="102">
        <f t="shared" si="243"/>
        <v>100.41666666666667</v>
      </c>
      <c r="X160" s="103">
        <f t="shared" si="244"/>
        <v>0.6</v>
      </c>
      <c r="Y160" s="203">
        <f t="shared" si="229"/>
        <v>167.30468210249995</v>
      </c>
      <c r="Z160" s="20">
        <f>(IF(I160&lt;30%,0,IF(I160&lt;35%,F160*G160*H160*F!$B$33,IF(I160&lt;40%,F160*G160*H160*F!$B$38,IF(I160&lt;45%,F160*G160*H160*F!$B$43,IF(I160&lt;50%,F160*G160*H160*F!$B$48,IF(I160=50%,F160*G160*H160*F!$B$50,IF(I160=51%,F160*G160*H160*F!$B$51,IF(I160=52%,F160*G160*H160*F!$B$52,IF(I160=53%,F160*G160*H160*F!$B$53,IF(I160=54%,F160*G160*H160*F!$B$54,IF(I160=55%,F160*G160*H160*F!$B$55,IF(I160=56%,F160*G160*H160*F!$B$56,IF(I160=57%,F160*G160*H160*F!$B$57,IF(I160=58%,F160*G160*H160*F!$B$58,IF(I160=59%,F160*G160*H160*F!$B$59,IF(I160=60%,F160*G160*H160*F!$B$60,IF(I160=61%,F160*G160*H160*F!$B$61,IF(I160=62%,F160*G160*H160*F!$B$62,IF(I160=63%,F160*G160*H160*F!$B$63,IF(I160=64%,F160*G160*H160*F!$B$64,IF(I160=65%,F160*G160*H160*F!$B$65,IF(I160=66%,F160*G160*H160*F!$B$66,IF(I160=67%,F160*G160*H160*F!$B$67,IF(I160=68%,F160*G160*H160*F!$B$68,IF(I160=69%,F160*G160*H160*F!$B$69,IF(I160=70%,F160*G160*H160*F!$B$70,IF(I160=71%,F160*G160*H160*F!$B$71,IF(I160=72%,F160*G160*H160*F!$B$72,IF(I160=73%,F160*G160*H160*F!$B$73,IF(I160=74%,F160*G160*H160*F!$B$74,IF(I160=75%,F160*G160*H160*F!$B$75,IF(I160=76%,F160*G160*H160*F!$B$76,IF(I160=77%,F160*G160*H160*F!$B$77,IF(I160=78%,F160*G160*H160*F!$B$78,IF(I160=79%,F160*G160*H160*F!$B$79,IF(I160=80%,F160*G160*H160*F!$B$80,IF(I160=81%,F160*G160*H160*F!$B$81,IF(I160=82%,F160*G160*H160*F!$B$82,IF(I160=83%,F160*G160*H160*F!$B$83,IF(I160=84%,F160*G160*H160*F!$B$84,IF(I160=85%,F160*G160*H160*F!$B$85,IF(I160=86%,F160*G160*H160*F!$B$86,IF(I160=87%,F160*G160*H160*F!$B$87,IF(I160=88%,F160*G160*H160*F!$B$88,IF(I160=89%,F160*G160*H160*F!$B$89,IF(I160=90%,F160*G160*H160*F!$B$90,IF(I160=91%,F160*G160*H160*F!$B$91,IF(I160=92%,F160*G160*H160*F!$B$92,IF(I160=93%,F160*G160*H160*F!$B$93,IF(I160=94%,F160*G160*H160*F!$B$94,IF(I160=95%,F160*G160*H160*F!$B$95,IF(I160=96%,F160*G160*H160*F!$B$96,IF(I160=97%,F160*G160*H160*F!$B$97,IF(I160=98%,F160*G160*H160*F!$B$98,IF(I160=99%,F160*G160*H160*F!$B$99,IF(I160&gt;99%,F160*G160*H160*F!$B$100,))))))))))))))))))))))))))))))))))))))))))))))))))))))))+IF(M160&lt;30%,0,IF(M160&lt;35%,J160*K160*L160*F!$B$33,IF(M160&lt;40%,J160*K160*L160*F!$B$38,IF(M160&lt;45%,J160*K160*L160*F!$B$43,IF(M160&lt;50%,J160*K160*L160*F!$B$48,IF(M160=50%,J160*K160*L160*F!$B$50,IF(M160=51%,J160*K160*L160*F!$B$51,IF(M160=52%,J160*K160*L160*F!$B$52,IF(M160=53%,J160*K160*L160*F!$B$53,IF(M160=54%,J160*K160*L160*F!$B$54,IF(M160=55%,J160*K160*L160*F!$B$55,IF(M160=56%,J160*K160*L160*F!$B$56,IF(M160=57%,J160*K160*L160*F!$B$57,IF(M160=58%,J160*K160*L160*F!$B$58,IF(M160=59%,J160*K160*L160*F!$B$59,IF(M160=60%,J160*K160*L160*F!$B$60,IF(M160=61%,J160*K160*L160*F!$B$61,IF(M160=62%,J160*K160*L160*F!$B$62,IF(M160=63%,J160*K160*L160*F!$B$63,IF(M160=64%,J160*K160*L160*F!$B$64,IF(M160=65%,J160*K160*L160*F!$B$65,IF(M160=66%,J160*K160*L160*F!$B$66,IF(M160=67%,J160*K160*L160*F!$B$67,IF(M160=68%,J160*K160*L160*F!$B$68,IF(M160=69%,J160*K160*L160*F!$B$69,IF(M160=70%,J160*K160*L160*F!$B$70,IF(M160=71%,J160*K160*L160*F!$B$71,IF(M160=72%,J160*K160*L160*F!$B$72,IF(M160=73%,J160*K160*L160*F!$B$73,IF(M160=74%,J160*K160*L160*F!$B$74,IF(M160=75%,J160*K160*L160*F!$B$75,IF(M160=76%,J160*K160*L160*F!$B$76,IF(M160=77%,J160*K160*L160*F!$B$77,IF(M160=78%,J160*K160*L160*F!$B$78,IF(M160=79%,J160*K160*L160*F!$B$79,IF(M160=80%,J160*K160*L160*F!$B$80,IF(M160=81%,J160*K160*L160*F!$B$81,IF(M160=82%,J160*K160*L160*F!$B$82,IF(M160=83%,J160*K160*L160*F!$B$83,IF(M160=84%,J160*K160*L160*F!$B$84,IF(M160=85%,J160*K160*L160*F!$B$85,IF(M160=86%,J160*K160*L160*F!$B$86,IF(M160=87%,J160*K160*L160*F!$B$87,IF(M160=88%,J160*K160*L160*F!$B$88,IF(M160=89%,J160*K160*L160*F!$B$89,IF(M160=90%,J160*K160*L160*F!$B$90,IF(M160=91%,J160*K160*L160*F!$B$91,IF(M160=92%,J160*K160*L160*F!$B$92,IF(M160=93%,J160*K160*L160*F!$B$93,IF(M160=94%,J160*K160*L160*F!$B$94,IF(M160=95%,J160*K160*L160*F!$B$95,IF(M160=96%,J160*K160*L160*F!$B$96,IF(M160=97%,J160*K160*L160*F!$B$97,IF(M160=98%,J160*K160*L160*F!$B$98,IF(M160=99%,J160*K160*L160*F!$B$99,IF(M160&gt;99%,J160*K160*L160*F!$B$100,))))))))))))))))))))))))))))))))))))))))))))))))))))))))+IF(Q160&lt;30%,0,IF(Q160&lt;35%,N160*O160*P160*F!$B$33,IF(Q160&lt;40%,N160*O160*P160*F!$B$38,IF(Q160&lt;45%,N160*O160*P160*F!$B$43,IF(Q160&lt;50%,N160*O160*P160*F!$B$48,IF(Q160=50%,N160*O160*P160*F!$B$50,IF(Q160=51%,N160*O160*P160*F!$B$51,IF(Q160=52%,N160*O160*P160*F!$B$52,IF(Q160=53%,N160*O160*P160*F!$B$53,IF(Q160=54%,N160*O160*P160*F!$B$54,IF(Q160=55%,N160*O160*P160*F!$B$55,IF(Q160=56%,N160*O160*P160*F!$B$56,IF(Q160=57%,N160*O160*P160*F!$B$57,IF(Q160=58%,N160*O160*P160*F!$B$58,IF(Q160=59%,N160*O160*P160*F!$B$59,IF(Q160=60%,N160*O160*P160*F!$B$60,IF(Q160=61%,N160*O160*P160*F!$B$61,IF(Q160=62%,N160*O160*P160*F!$B$62,IF(Q160=63%,N160*O160*P160*F!$B$63,IF(Q160=64%,N160*O160*P160*F!$B$64,IF(Q160=65%,N160*O160*P160*F!$B$65,IF(Q160=66%,N160*O160*P160*F!$B$66,IF(Q160=67%,N160*O160*P160*F!$B$67,IF(Q160=68%,N160*O160*P160*F!$B$68,IF(Q160=69%,N160*O160*P160*F!$B$69,IF(Q160=70%,N160*O160*P160*F!$B$70,IF(Q160=71%,N160*O160*P160*F!$B$71,IF(Q160=72%,N160*O160*P160*F!$B$72,IF(Q160=73%,N160*O160*P160*F!$B$73,IF(Q160=74%,N160*O160*P160*F!$B$74,IF(Q160=75%,N160*O160*P160*F!$B$75,IF(Q160=76%,N160*O160*P160*F!$B$76,IF(Q160=77%,N160*O160*P160*F!$B$77,IF(Q160=78%,N160*O160*P160*F!$B$78,IF(Q160=79%,N160*O160*P160*F!$B$79,IF(Q160=80%,N160*O160*P160*F!$B$80,IF(Q160=81%,N160*O160*P160*F!$B$81,IF(Q160=82%,N160*O160*P160*F!$B$82,IF(Q160=83%,N160*O160*P160*F!$B$83,IF(Q160=84%,N160*O160*P160*F!$B$84,IF(Q160=85%,N160*O160*P160*F!$B$85,IF(Q160=86%,N160*O160*P160*F!$B$86,IF(Q160=87%,N160*O160*P160*F!$B$87,IF(Q160=88%,N160*O160*P160*F!$B$88,IF(Q160=89%,N160*O160*P160*F!$B$89,IF(Q160=90%,N160*O160*P160*F!$B$90,IF(Q160=91%,N160*O160*P160*F!$B$91,IF(Q160=92%,N160*O160*P160*F!$B$92,IF(Q160=93%,N160*O160*P160*F!$B$93,IF(Q160=94%,N160*O160*P160*F!$B$94,IF(Q160=95%,N160*O160*P160*F!$B$95,IF(Q160=96%,N160*O160*P160*F!$B$96,IF(Q160=97%,N160*O160*P160*F!$B$97,IF(Q160=98%,N160*O160*P160*F!$B$98,IF(Q160=99%,N160*O160*P160*F!$B$99,IF(Q160&gt;99%,N160*O160*P160*F!$B$100,))))))))))))))))))))))))))))))))))))))))))))))))))))))))+IF(U160&lt;30%,0,IF(U160&lt;35%,R160*S160*T160*F!$B$33,IF(U160&lt;40%,R160*S160*T160*F!$B$38,IF(U160&lt;45%,R160*S160*T160*F!$B$43,IF(U160&lt;50%,R160*S160*T160*F!$B$48,IF(U160=50%,R160*S160*T160*F!$B$50,IF(U160=51%,R160*S160*T160*F!$B$51,IF(U160=52%,R160*S160*T160*F!$B$52,IF(U160=53%,R160*S160*T160*F!$B$53,IF(U160=54%,R160*S160*T160*F!$B$54,IF(U160=55%,R160*S160*T160*F!$B$55,IF(U160=56%,R160*S160*T160*F!$B$56,IF(U160=57%,R160*S160*T160*F!$B$57,IF(U160=58%,R160*S160*T160*F!$B$58,IF(U160=59%,R160*S160*T160*F!$B$59,IF(U160=60%,R160*S160*T160*F!$B$60,IF(U160=61%,R160*S160*T160*F!$B$61,IF(U160=62%,R160*S160*T160*F!$B$62,IF(U160=63%,R160*S160*T160*F!$B$63,IF(U160=64%,R160*S160*T160*F!$B$64,IF(U160=65%,R160*S160*T160*F!$B$65,IF(U160=66%,R160*S160*T160*F!$B$66,IF(U160=67%,R160*S160*T160*F!$B$67,IF(U160=68%,R160*S160*T160*F!$B$68,IF(U160=69%,R160*S160*T160*F!$B$69,IF(U160=70%,R160*S160*T160*F!$B$70,IF(U160=71%,R160*S160*T160*F!$B$71,IF(U160=72%,R160*S160*T160*F!$B$72,IF(U160=73%,R160*S160*T160*F!$B$73,IF(U160=74%,R160*S160*T160*F!$B$74,IF(U160=75%,R160*S160*T160*F!$B$75,IF(U160=76%,R160*S160*T160*F!$B$76,IF(U160=77%,R160*S160*T160*F!$B$77,IF(U160=78%,R160*S160*T160*F!$B$78,IF(U160=79%,R160*S160*T160*F!$B$79,IF(U160=80%,R160*S160*T160*F!$B$80,IF(U160=81%,R160*S160*T160*F!$B$81,IF(U160=82%,R160*S160*T160*F!$B$82,IF(U160=83%,R160*S160*T160*F!$B$83,IF(U160=84%,R160*S160*T160*F!$B$84,IF(U160=85%,R160*S160*T160*F!$B$85,IF(U160=86%,R160*S160*T160*F!$B$86,IF(U160=87%,R160*S160*T160*F!$B$87,IF(U160=88%,R160*S160*T160*F!$B$88,IF(U160=89%,R160*S160*T160*F!$B$89,IF(U160=90%,R160*S160*T160*F!$B$90,IF(U160=91%,R160*S160*T160*F!$B$91,IF(U160=92%,R160*S160*T160*F!$B$92,IF(U160=93%,R160*S160*T160*F!$B$93,IF(U160=94%,R160*S160*T160*F!$B$94,IF(U160=95%,R160*S160*T160*F!$B$95,IF(U160=96%,R160*S160*T160*F!$B$96,IF(U160=97%,R160*S160*T160*F!$B$97,IF(U160=98%,R160*S160*T160*F!$B$98,IF(U160=99%,R160*S160*T160*F!$B$99,IF(U160&gt;99%,R160*S160*T160*F!$B$100)))))))))))))))))))))))))))))))))))))))))))))))))))))))))*IF(ISNUMBER(E160),E160,1)*IF(ISNUMBER(D160),D160,1)</f>
        <v>4203.75</v>
      </c>
      <c r="AA160" s="104">
        <f t="shared" si="240"/>
        <v>60</v>
      </c>
      <c r="AB160" s="105">
        <f t="shared" si="241"/>
        <v>58.800000000000004</v>
      </c>
      <c r="AC160" s="23"/>
      <c r="AF160" s="127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</row>
    <row r="161" spans="1:46" x14ac:dyDescent="0.25">
      <c r="A161" s="325"/>
      <c r="B161" s="183" t="str">
        <f t="shared" si="225"/>
        <v>Средняя</v>
      </c>
      <c r="C161" s="184" t="str">
        <f t="shared" si="225"/>
        <v>Французский жим</v>
      </c>
      <c r="D161" s="167">
        <f t="shared" si="242"/>
        <v>0.4</v>
      </c>
      <c r="E161" s="185" t="str">
        <f t="shared" si="225"/>
        <v/>
      </c>
      <c r="F161" s="308">
        <f>IF(I161&lt;&gt;0,(IFERROR(IF($Y161&gt;50,MROUND($Y161*I161,2.5),IF($Y161&lt;15,MROUND($Y161*I161,0.1),MROUND($Y161*I161,1))),)),"")</f>
        <v>37.5</v>
      </c>
      <c r="G161" s="186">
        <v>6</v>
      </c>
      <c r="H161" s="186">
        <v>1</v>
      </c>
      <c r="I161" s="174">
        <v>0.5</v>
      </c>
      <c r="J161" s="308">
        <f>IF(M161&lt;&gt;0,(IFERROR(IF($Y161&gt;50,MROUND($Y161*M161,2.5),IF($Y161&lt;15,MROUND($Y161*M161,0.1),MROUND($Y161*M161,1))),)),"")</f>
        <v>50</v>
      </c>
      <c r="K161" s="186">
        <v>5</v>
      </c>
      <c r="L161" s="186">
        <v>3</v>
      </c>
      <c r="M161" s="174">
        <v>0.65</v>
      </c>
      <c r="N161" s="308" t="str">
        <f>IF(Q161&lt;&gt;0,(IFERROR(IF($Y161&gt;50,MROUND($Y161*Q161,2.5),IF($Y161&lt;15,MROUND($Y161*Q161,0.1),MROUND($Y161*Q161,1))),)),"")</f>
        <v/>
      </c>
      <c r="O161" s="186"/>
      <c r="P161" s="186"/>
      <c r="Q161" s="174">
        <v>0</v>
      </c>
      <c r="R161" s="308" t="str">
        <f>IF(U161&lt;&gt;0,(IFERROR(IF($Y161&gt;50,MROUND($Y161*U161,2.5),IF($Y161&lt;15,MROUND($Y161*U161,0.1),MROUND($Y161*U161,1))),)),"")</f>
        <v/>
      </c>
      <c r="S161" s="186"/>
      <c r="T161" s="186"/>
      <c r="U161" s="174">
        <v>0</v>
      </c>
      <c r="V161" s="98">
        <f t="shared" si="239"/>
        <v>975</v>
      </c>
      <c r="W161" s="99">
        <f t="shared" si="243"/>
        <v>46.428571428571431</v>
      </c>
      <c r="X161" s="68">
        <f>ROUND(IFERROR((W161/(Y161*IF(ISNUMBER(E161),E161,1))),0),2)</f>
        <v>0.6</v>
      </c>
      <c r="Y161" s="203">
        <f t="shared" si="229"/>
        <v>77.378415472406246</v>
      </c>
      <c r="Z161" s="18">
        <f>(IF(I161&lt;30%,0,IF(I161&lt;35%,F161*G161*H161*F!$B$33,IF(I161&lt;40%,F161*G161*H161*F!$B$38,IF(I161&lt;45%,F161*G161*H161*F!$B$43,IF(I161&lt;50%,F161*G161*H161*F!$B$48,IF(I161=50%,F161*G161*H161*F!$B$50,IF(I161=51%,F161*G161*H161*F!$B$51,IF(I161=52%,F161*G161*H161*F!$B$52,IF(I161=53%,F161*G161*H161*F!$B$53,IF(I161=54%,F161*G161*H161*F!$B$54,IF(I161=55%,F161*G161*H161*F!$B$55,IF(I161=56%,F161*G161*H161*F!$B$56,IF(I161=57%,F161*G161*H161*F!$B$57,IF(I161=58%,F161*G161*H161*F!$B$58,IF(I161=59%,F161*G161*H161*F!$B$59,IF(I161=60%,F161*G161*H161*F!$B$60,IF(I161=61%,F161*G161*H161*F!$B$61,IF(I161=62%,F161*G161*H161*F!$B$62,IF(I161=63%,F161*G161*H161*F!$B$63,IF(I161=64%,F161*G161*H161*F!$B$64,IF(I161=65%,F161*G161*H161*F!$B$65,IF(I161=66%,F161*G161*H161*F!$B$66,IF(I161=67%,F161*G161*H161*F!$B$67,IF(I161=68%,F161*G161*H161*F!$B$68,IF(I161=69%,F161*G161*H161*F!$B$69,IF(I161=70%,F161*G161*H161*F!$B$70,IF(I161=71%,F161*G161*H161*F!$B$71,IF(I161=72%,F161*G161*H161*F!$B$72,IF(I161=73%,F161*G161*H161*F!$B$73,IF(I161=74%,F161*G161*H161*F!$B$74,IF(I161=75%,F161*G161*H161*F!$B$75,IF(I161=76%,F161*G161*H161*F!$B$76,IF(I161=77%,F161*G161*H161*F!$B$77,IF(I161=78%,F161*G161*H161*F!$B$78,IF(I161=79%,F161*G161*H161*F!$B$79,IF(I161=80%,F161*G161*H161*F!$B$80,IF(I161=81%,F161*G161*H161*F!$B$81,IF(I161=82%,F161*G161*H161*F!$B$82,IF(I161=83%,F161*G161*H161*F!$B$83,IF(I161=84%,F161*G161*H161*F!$B$84,IF(I161=85%,F161*G161*H161*F!$B$85,IF(I161=86%,F161*G161*H161*F!$B$86,IF(I161=87%,F161*G161*H161*F!$B$87,IF(I161=88%,F161*G161*H161*F!$B$88,IF(I161=89%,F161*G161*H161*F!$B$89,IF(I161=90%,F161*G161*H161*F!$B$90,IF(I161=91%,F161*G161*H161*F!$B$91,IF(I161=92%,F161*G161*H161*F!$B$92,IF(I161=93%,F161*G161*H161*F!$B$93,IF(I161=94%,F161*G161*H161*F!$B$94,IF(I161=95%,F161*G161*H161*F!$B$95,IF(I161=96%,F161*G161*H161*F!$B$96,IF(I161=97%,F161*G161*H161*F!$B$97,IF(I161=98%,F161*G161*H161*F!$B$98,IF(I161=99%,F161*G161*H161*F!$B$99,IF(I161&gt;99%,F161*G161*H161*F!$B$100,))))))))))))))))))))))))))))))))))))))))))))))))))))))))+IF(M161&lt;30%,0,IF(M161&lt;35%,J161*K161*L161*F!$B$33,IF(M161&lt;40%,J161*K161*L161*F!$B$38,IF(M161&lt;45%,J161*K161*L161*F!$B$43,IF(M161&lt;50%,J161*K161*L161*F!$B$48,IF(M161=50%,J161*K161*L161*F!$B$50,IF(M161=51%,J161*K161*L161*F!$B$51,IF(M161=52%,J161*K161*L161*F!$B$52,IF(M161=53%,J161*K161*L161*F!$B$53,IF(M161=54%,J161*K161*L161*F!$B$54,IF(M161=55%,J161*K161*L161*F!$B$55,IF(M161=56%,J161*K161*L161*F!$B$56,IF(M161=57%,J161*K161*L161*F!$B$57,IF(M161=58%,J161*K161*L161*F!$B$58,IF(M161=59%,J161*K161*L161*F!$B$59,IF(M161=60%,J161*K161*L161*F!$B$60,IF(M161=61%,J161*K161*L161*F!$B$61,IF(M161=62%,J161*K161*L161*F!$B$62,IF(M161=63%,J161*K161*L161*F!$B$63,IF(M161=64%,J161*K161*L161*F!$B$64,IF(M161=65%,J161*K161*L161*F!$B$65,IF(M161=66%,J161*K161*L161*F!$B$66,IF(M161=67%,J161*K161*L161*F!$B$67,IF(M161=68%,J161*K161*L161*F!$B$68,IF(M161=69%,J161*K161*L161*F!$B$69,IF(M161=70%,J161*K161*L161*F!$B$70,IF(M161=71%,J161*K161*L161*F!$B$71,IF(M161=72%,J161*K161*L161*F!$B$72,IF(M161=73%,J161*K161*L161*F!$B$73,IF(M161=74%,J161*K161*L161*F!$B$74,IF(M161=75%,J161*K161*L161*F!$B$75,IF(M161=76%,J161*K161*L161*F!$B$76,IF(M161=77%,J161*K161*L161*F!$B$77,IF(M161=78%,J161*K161*L161*F!$B$78,IF(M161=79%,J161*K161*L161*F!$B$79,IF(M161=80%,J161*K161*L161*F!$B$80,IF(M161=81%,J161*K161*L161*F!$B$81,IF(M161=82%,J161*K161*L161*F!$B$82,IF(M161=83%,J161*K161*L161*F!$B$83,IF(M161=84%,J161*K161*L161*F!$B$84,IF(M161=85%,J161*K161*L161*F!$B$85,IF(M161=86%,J161*K161*L161*F!$B$86,IF(M161=87%,J161*K161*L161*F!$B$87,IF(M161=88%,J161*K161*L161*F!$B$88,IF(M161=89%,J161*K161*L161*F!$B$89,IF(M161=90%,J161*K161*L161*F!$B$90,IF(M161=91%,J161*K161*L161*F!$B$91,IF(M161=92%,J161*K161*L161*F!$B$92,IF(M161=93%,J161*K161*L161*F!$B$93,IF(M161=94%,J161*K161*L161*F!$B$94,IF(M161=95%,J161*K161*L161*F!$B$95,IF(M161=96%,J161*K161*L161*F!$B$96,IF(M161=97%,J161*K161*L161*F!$B$97,IF(M161=98%,J161*K161*L161*F!$B$98,IF(M161=99%,J161*K161*L161*F!$B$99,IF(M161&gt;99%,J161*K161*L161*F!$B$100,))))))))))))))))))))))))))))))))))))))))))))))))))))))))+IF(Q161&lt;30%,0,IF(Q161&lt;35%,N161*O161*P161*F!$B$33,IF(Q161&lt;40%,N161*O161*P161*F!$B$38,IF(Q161&lt;45%,N161*O161*P161*F!$B$43,IF(Q161&lt;50%,N161*O161*P161*F!$B$48,IF(Q161=50%,N161*O161*P161*F!$B$50,IF(Q161=51%,N161*O161*P161*F!$B$51,IF(Q161=52%,N161*O161*P161*F!$B$52,IF(Q161=53%,N161*O161*P161*F!$B$53,IF(Q161=54%,N161*O161*P161*F!$B$54,IF(Q161=55%,N161*O161*P161*F!$B$55,IF(Q161=56%,N161*O161*P161*F!$B$56,IF(Q161=57%,N161*O161*P161*F!$B$57,IF(Q161=58%,N161*O161*P161*F!$B$58,IF(Q161=59%,N161*O161*P161*F!$B$59,IF(Q161=60%,N161*O161*P161*F!$B$60,IF(Q161=61%,N161*O161*P161*F!$B$61,IF(Q161=62%,N161*O161*P161*F!$B$62,IF(Q161=63%,N161*O161*P161*F!$B$63,IF(Q161=64%,N161*O161*P161*F!$B$64,IF(Q161=65%,N161*O161*P161*F!$B$65,IF(Q161=66%,N161*O161*P161*F!$B$66,IF(Q161=67%,N161*O161*P161*F!$B$67,IF(Q161=68%,N161*O161*P161*F!$B$68,IF(Q161=69%,N161*O161*P161*F!$B$69,IF(Q161=70%,N161*O161*P161*F!$B$70,IF(Q161=71%,N161*O161*P161*F!$B$71,IF(Q161=72%,N161*O161*P161*F!$B$72,IF(Q161=73%,N161*O161*P161*F!$B$73,IF(Q161=74%,N161*O161*P161*F!$B$74,IF(Q161=75%,N161*O161*P161*F!$B$75,IF(Q161=76%,N161*O161*P161*F!$B$76,IF(Q161=77%,N161*O161*P161*F!$B$77,IF(Q161=78%,N161*O161*P161*F!$B$78,IF(Q161=79%,N161*O161*P161*F!$B$79,IF(Q161=80%,N161*O161*P161*F!$B$80,IF(Q161=81%,N161*O161*P161*F!$B$81,IF(Q161=82%,N161*O161*P161*F!$B$82,IF(Q161=83%,N161*O161*P161*F!$B$83,IF(Q161=84%,N161*O161*P161*F!$B$84,IF(Q161=85%,N161*O161*P161*F!$B$85,IF(Q161=86%,N161*O161*P161*F!$B$86,IF(Q161=87%,N161*O161*P161*F!$B$87,IF(Q161=88%,N161*O161*P161*F!$B$88,IF(Q161=89%,N161*O161*P161*F!$B$89,IF(Q161=90%,N161*O161*P161*F!$B$90,IF(Q161=91%,N161*O161*P161*F!$B$91,IF(Q161=92%,N161*O161*P161*F!$B$92,IF(Q161=93%,N161*O161*P161*F!$B$93,IF(Q161=94%,N161*O161*P161*F!$B$94,IF(Q161=95%,N161*O161*P161*F!$B$95,IF(Q161=96%,N161*O161*P161*F!$B$96,IF(Q161=97%,N161*O161*P161*F!$B$97,IF(Q161=98%,N161*O161*P161*F!$B$98,IF(Q161=99%,N161*O161*P161*F!$B$99,IF(Q161&gt;99%,N161*O161*P161*F!$B$100,))))))))))))))))))))))))))))))))))))))))))))))))))))))))+IF(U161&lt;30%,0,IF(U161&lt;35%,R161*S161*T161*F!$B$33,IF(U161&lt;40%,R161*S161*T161*F!$B$38,IF(U161&lt;45%,R161*S161*T161*F!$B$43,IF(U161&lt;50%,R161*S161*T161*F!$B$48,IF(U161=50%,R161*S161*T161*F!$B$50,IF(U161=51%,R161*S161*T161*F!$B$51,IF(U161=52%,R161*S161*T161*F!$B$52,IF(U161=53%,R161*S161*T161*F!$B$53,IF(U161=54%,R161*S161*T161*F!$B$54,IF(U161=55%,R161*S161*T161*F!$B$55,IF(U161=56%,R161*S161*T161*F!$B$56,IF(U161=57%,R161*S161*T161*F!$B$57,IF(U161=58%,R161*S161*T161*F!$B$58,IF(U161=59%,R161*S161*T161*F!$B$59,IF(U161=60%,R161*S161*T161*F!$B$60,IF(U161=61%,R161*S161*T161*F!$B$61,IF(U161=62%,R161*S161*T161*F!$B$62,IF(U161=63%,R161*S161*T161*F!$B$63,IF(U161=64%,R161*S161*T161*F!$B$64,IF(U161=65%,R161*S161*T161*F!$B$65,IF(U161=66%,R161*S161*T161*F!$B$66,IF(U161=67%,R161*S161*T161*F!$B$67,IF(U161=68%,R161*S161*T161*F!$B$68,IF(U161=69%,R161*S161*T161*F!$B$69,IF(U161=70%,R161*S161*T161*F!$B$70,IF(U161=71%,R161*S161*T161*F!$B$71,IF(U161=72%,R161*S161*T161*F!$B$72,IF(U161=73%,R161*S161*T161*F!$B$73,IF(U161=74%,R161*S161*T161*F!$B$74,IF(U161=75%,R161*S161*T161*F!$B$75,IF(U161=76%,R161*S161*T161*F!$B$76,IF(U161=77%,R161*S161*T161*F!$B$77,IF(U161=78%,R161*S161*T161*F!$B$78,IF(U161=79%,R161*S161*T161*F!$B$79,IF(U161=80%,R161*S161*T161*F!$B$80,IF(U161=81%,R161*S161*T161*F!$B$81,IF(U161=82%,R161*S161*T161*F!$B$82,IF(U161=83%,R161*S161*T161*F!$B$83,IF(U161=84%,R161*S161*T161*F!$B$84,IF(U161=85%,R161*S161*T161*F!$B$85,IF(U161=86%,R161*S161*T161*F!$B$86,IF(U161=87%,R161*S161*T161*F!$B$87,IF(U161=88%,R161*S161*T161*F!$B$88,IF(U161=89%,R161*S161*T161*F!$B$89,IF(U161=90%,R161*S161*T161*F!$B$90,IF(U161=91%,R161*S161*T161*F!$B$91,IF(U161=92%,R161*S161*T161*F!$B$92,IF(U161=93%,R161*S161*T161*F!$B$93,IF(U161=94%,R161*S161*T161*F!$B$94,IF(U161=95%,R161*S161*T161*F!$B$95,IF(U161=96%,R161*S161*T161*F!$B$96,IF(U161=97%,R161*S161*T161*F!$B$97,IF(U161=98%,R161*S161*T161*F!$B$98,IF(U161=99%,R161*S161*T161*F!$B$99,IF(U161&gt;99%,R161*S161*T161*F!$B$100)))))))))))))))))))))))))))))))))))))))))))))))))))))))))*IF(ISNUMBER(E161),E161,1)*IF(ISNUMBER(D161),D161,1)</f>
        <v>285</v>
      </c>
      <c r="AA161" s="69">
        <f t="shared" si="240"/>
        <v>21</v>
      </c>
      <c r="AB161" s="70">
        <f t="shared" si="241"/>
        <v>5.6999999999999993</v>
      </c>
      <c r="AC161" s="23"/>
      <c r="AF161" s="127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</row>
    <row r="162" spans="1:46" x14ac:dyDescent="0.25">
      <c r="A162" s="325"/>
      <c r="B162" s="183" t="str">
        <f t="shared" si="225"/>
        <v>Средняя</v>
      </c>
      <c r="C162" s="190" t="str">
        <f t="shared" si="225"/>
        <v>Разгибания на блоке</v>
      </c>
      <c r="D162" s="167">
        <f t="shared" si="242"/>
        <v>0.3</v>
      </c>
      <c r="E162" s="191">
        <f t="shared" si="225"/>
        <v>5</v>
      </c>
      <c r="F162" s="310">
        <f>IF(I162&lt;&gt;0,(IFERROR(IF($Y162&gt;50,MROUND($Y162*I162,2.5),IF($Y162&lt;15,MROUND($Y162*I162,0.1),MROUND($Y162*I162,1))),)),"")</f>
        <v>10</v>
      </c>
      <c r="G162" s="188">
        <v>6</v>
      </c>
      <c r="H162" s="188">
        <v>1</v>
      </c>
      <c r="I162" s="189">
        <v>0.48</v>
      </c>
      <c r="J162" s="310">
        <f>IF(M162&lt;&gt;0,(IFERROR(IF($Y162&gt;50,MROUND($Y162*M162,2.5),IF($Y162&lt;15,MROUND($Y162*M162,0.1),MROUND($Y162*M162,1))),)),"")</f>
        <v>13</v>
      </c>
      <c r="K162" s="188">
        <v>6</v>
      </c>
      <c r="L162" s="188">
        <v>3</v>
      </c>
      <c r="M162" s="189">
        <v>0.62</v>
      </c>
      <c r="N162" s="310" t="str">
        <f>IF(Q162&lt;&gt;0,(IFERROR(IF($Y162&gt;50,MROUND($Y162*Q162,2.5),IF($Y162&lt;15,MROUND($Y162*Q162,0.1),MROUND($Y162*Q162,1))),)),"")</f>
        <v/>
      </c>
      <c r="O162" s="188"/>
      <c r="P162" s="188"/>
      <c r="Q162" s="189">
        <v>0</v>
      </c>
      <c r="R162" s="310" t="str">
        <f>IF(U162&lt;&gt;0,(IFERROR(IF($Y162&gt;50,MROUND($Y162*U162,2.5),IF($Y162&lt;15,MROUND($Y162*U162,0.1),MROUND($Y162*U162,1))),)),"")</f>
        <v/>
      </c>
      <c r="S162" s="188"/>
      <c r="T162" s="188"/>
      <c r="U162" s="189">
        <v>0</v>
      </c>
      <c r="V162" s="101">
        <f t="shared" si="239"/>
        <v>1470</v>
      </c>
      <c r="W162" s="102">
        <f t="shared" si="243"/>
        <v>61.25</v>
      </c>
      <c r="X162" s="114">
        <f t="shared" ref="X162:X163" si="245">ROUND(IFERROR((W162/(Y162*IF(ISNUMBER(E162),E162,1))),0),2)</f>
        <v>0.6</v>
      </c>
      <c r="Y162" s="203">
        <f t="shared" si="229"/>
        <v>20.403010012500001</v>
      </c>
      <c r="Z162" s="20">
        <f>(IF(I162&lt;30%,0,IF(I162&lt;35%,F162*G162*H162*F!$B$33,IF(I162&lt;40%,F162*G162*H162*F!$B$38,IF(I162&lt;45%,F162*G162*H162*F!$B$43,IF(I162&lt;50%,F162*G162*H162*F!$B$48,IF(I162=50%,F162*G162*H162*F!$B$50,IF(I162=51%,F162*G162*H162*F!$B$51,IF(I162=52%,F162*G162*H162*F!$B$52,IF(I162=53%,F162*G162*H162*F!$B$53,IF(I162=54%,F162*G162*H162*F!$B$54,IF(I162=55%,F162*G162*H162*F!$B$55,IF(I162=56%,F162*G162*H162*F!$B$56,IF(I162=57%,F162*G162*H162*F!$B$57,IF(I162=58%,F162*G162*H162*F!$B$58,IF(I162=59%,F162*G162*H162*F!$B$59,IF(I162=60%,F162*G162*H162*F!$B$60,IF(I162=61%,F162*G162*H162*F!$B$61,IF(I162=62%,F162*G162*H162*F!$B$62,IF(I162=63%,F162*G162*H162*F!$B$63,IF(I162=64%,F162*G162*H162*F!$B$64,IF(I162=65%,F162*G162*H162*F!$B$65,IF(I162=66%,F162*G162*H162*F!$B$66,IF(I162=67%,F162*G162*H162*F!$B$67,IF(I162=68%,F162*G162*H162*F!$B$68,IF(I162=69%,F162*G162*H162*F!$B$69,IF(I162=70%,F162*G162*H162*F!$B$70,IF(I162=71%,F162*G162*H162*F!$B$71,IF(I162=72%,F162*G162*H162*F!$B$72,IF(I162=73%,F162*G162*H162*F!$B$73,IF(I162=74%,F162*G162*H162*F!$B$74,IF(I162=75%,F162*G162*H162*F!$B$75,IF(I162=76%,F162*G162*H162*F!$B$76,IF(I162=77%,F162*G162*H162*F!$B$77,IF(I162=78%,F162*G162*H162*F!$B$78,IF(I162=79%,F162*G162*H162*F!$B$79,IF(I162=80%,F162*G162*H162*F!$B$80,IF(I162=81%,F162*G162*H162*F!$B$81,IF(I162=82%,F162*G162*H162*F!$B$82,IF(I162=83%,F162*G162*H162*F!$B$83,IF(I162=84%,F162*G162*H162*F!$B$84,IF(I162=85%,F162*G162*H162*F!$B$85,IF(I162=86%,F162*G162*H162*F!$B$86,IF(I162=87%,F162*G162*H162*F!$B$87,IF(I162=88%,F162*G162*H162*F!$B$88,IF(I162=89%,F162*G162*H162*F!$B$89,IF(I162=90%,F162*G162*H162*F!$B$90,IF(I162=91%,F162*G162*H162*F!$B$91,IF(I162=92%,F162*G162*H162*F!$B$92,IF(I162=93%,F162*G162*H162*F!$B$93,IF(I162=94%,F162*G162*H162*F!$B$94,IF(I162=95%,F162*G162*H162*F!$B$95,IF(I162=96%,F162*G162*H162*F!$B$96,IF(I162=97%,F162*G162*H162*F!$B$97,IF(I162=98%,F162*G162*H162*F!$B$98,IF(I162=99%,F162*G162*H162*F!$B$99,IF(I162&gt;99%,F162*G162*H162*F!$B$100,))))))))))))))))))))))))))))))))))))))))))))))))))))))))+IF(M162&lt;30%,0,IF(M162&lt;35%,J162*K162*L162*F!$B$33,IF(M162&lt;40%,J162*K162*L162*F!$B$38,IF(M162&lt;45%,J162*K162*L162*F!$B$43,IF(M162&lt;50%,J162*K162*L162*F!$B$48,IF(M162=50%,J162*K162*L162*F!$B$50,IF(M162=51%,J162*K162*L162*F!$B$51,IF(M162=52%,J162*K162*L162*F!$B$52,IF(M162=53%,J162*K162*L162*F!$B$53,IF(M162=54%,J162*K162*L162*F!$B$54,IF(M162=55%,J162*K162*L162*F!$B$55,IF(M162=56%,J162*K162*L162*F!$B$56,IF(M162=57%,J162*K162*L162*F!$B$57,IF(M162=58%,J162*K162*L162*F!$B$58,IF(M162=59%,J162*K162*L162*F!$B$59,IF(M162=60%,J162*K162*L162*F!$B$60,IF(M162=61%,J162*K162*L162*F!$B$61,IF(M162=62%,J162*K162*L162*F!$B$62,IF(M162=63%,J162*K162*L162*F!$B$63,IF(M162=64%,J162*K162*L162*F!$B$64,IF(M162=65%,J162*K162*L162*F!$B$65,IF(M162=66%,J162*K162*L162*F!$B$66,IF(M162=67%,J162*K162*L162*F!$B$67,IF(M162=68%,J162*K162*L162*F!$B$68,IF(M162=69%,J162*K162*L162*F!$B$69,IF(M162=70%,J162*K162*L162*F!$B$70,IF(M162=71%,J162*K162*L162*F!$B$71,IF(M162=72%,J162*K162*L162*F!$B$72,IF(M162=73%,J162*K162*L162*F!$B$73,IF(M162=74%,J162*K162*L162*F!$B$74,IF(M162=75%,J162*K162*L162*F!$B$75,IF(M162=76%,J162*K162*L162*F!$B$76,IF(M162=77%,J162*K162*L162*F!$B$77,IF(M162=78%,J162*K162*L162*F!$B$78,IF(M162=79%,J162*K162*L162*F!$B$79,IF(M162=80%,J162*K162*L162*F!$B$80,IF(M162=81%,J162*K162*L162*F!$B$81,IF(M162=82%,J162*K162*L162*F!$B$82,IF(M162=83%,J162*K162*L162*F!$B$83,IF(M162=84%,J162*K162*L162*F!$B$84,IF(M162=85%,J162*K162*L162*F!$B$85,IF(M162=86%,J162*K162*L162*F!$B$86,IF(M162=87%,J162*K162*L162*F!$B$87,IF(M162=88%,J162*K162*L162*F!$B$88,IF(M162=89%,J162*K162*L162*F!$B$89,IF(M162=90%,J162*K162*L162*F!$B$90,IF(M162=91%,J162*K162*L162*F!$B$91,IF(M162=92%,J162*K162*L162*F!$B$92,IF(M162=93%,J162*K162*L162*F!$B$93,IF(M162=94%,J162*K162*L162*F!$B$94,IF(M162=95%,J162*K162*L162*F!$B$95,IF(M162=96%,J162*K162*L162*F!$B$96,IF(M162=97%,J162*K162*L162*F!$B$97,IF(M162=98%,J162*K162*L162*F!$B$98,IF(M162=99%,J162*K162*L162*F!$B$99,IF(M162&gt;99%,J162*K162*L162*F!$B$100,))))))))))))))))))))))))))))))))))))))))))))))))))))))))+IF(Q162&lt;30%,0,IF(Q162&lt;35%,N162*O162*P162*F!$B$33,IF(Q162&lt;40%,N162*O162*P162*F!$B$38,IF(Q162&lt;45%,N162*O162*P162*F!$B$43,IF(Q162&lt;50%,N162*O162*P162*F!$B$48,IF(Q162=50%,N162*O162*P162*F!$B$50,IF(Q162=51%,N162*O162*P162*F!$B$51,IF(Q162=52%,N162*O162*P162*F!$B$52,IF(Q162=53%,N162*O162*P162*F!$B$53,IF(Q162=54%,N162*O162*P162*F!$B$54,IF(Q162=55%,N162*O162*P162*F!$B$55,IF(Q162=56%,N162*O162*P162*F!$B$56,IF(Q162=57%,N162*O162*P162*F!$B$57,IF(Q162=58%,N162*O162*P162*F!$B$58,IF(Q162=59%,N162*O162*P162*F!$B$59,IF(Q162=60%,N162*O162*P162*F!$B$60,IF(Q162=61%,N162*O162*P162*F!$B$61,IF(Q162=62%,N162*O162*P162*F!$B$62,IF(Q162=63%,N162*O162*P162*F!$B$63,IF(Q162=64%,N162*O162*P162*F!$B$64,IF(Q162=65%,N162*O162*P162*F!$B$65,IF(Q162=66%,N162*O162*P162*F!$B$66,IF(Q162=67%,N162*O162*P162*F!$B$67,IF(Q162=68%,N162*O162*P162*F!$B$68,IF(Q162=69%,N162*O162*P162*F!$B$69,IF(Q162=70%,N162*O162*P162*F!$B$70,IF(Q162=71%,N162*O162*P162*F!$B$71,IF(Q162=72%,N162*O162*P162*F!$B$72,IF(Q162=73%,N162*O162*P162*F!$B$73,IF(Q162=74%,N162*O162*P162*F!$B$74,IF(Q162=75%,N162*O162*P162*F!$B$75,IF(Q162=76%,N162*O162*P162*F!$B$76,IF(Q162=77%,N162*O162*P162*F!$B$77,IF(Q162=78%,N162*O162*P162*F!$B$78,IF(Q162=79%,N162*O162*P162*F!$B$79,IF(Q162=80%,N162*O162*P162*F!$B$80,IF(Q162=81%,N162*O162*P162*F!$B$81,IF(Q162=82%,N162*O162*P162*F!$B$82,IF(Q162=83%,N162*O162*P162*F!$B$83,IF(Q162=84%,N162*O162*P162*F!$B$84,IF(Q162=85%,N162*O162*P162*F!$B$85,IF(Q162=86%,N162*O162*P162*F!$B$86,IF(Q162=87%,N162*O162*P162*F!$B$87,IF(Q162=88%,N162*O162*P162*F!$B$88,IF(Q162=89%,N162*O162*P162*F!$B$89,IF(Q162=90%,N162*O162*P162*F!$B$90,IF(Q162=91%,N162*O162*P162*F!$B$91,IF(Q162=92%,N162*O162*P162*F!$B$92,IF(Q162=93%,N162*O162*P162*F!$B$93,IF(Q162=94%,N162*O162*P162*F!$B$94,IF(Q162=95%,N162*O162*P162*F!$B$95,IF(Q162=96%,N162*O162*P162*F!$B$96,IF(Q162=97%,N162*O162*P162*F!$B$97,IF(Q162=98%,N162*O162*P162*F!$B$98,IF(Q162=99%,N162*O162*P162*F!$B$99,IF(Q162&gt;99%,N162*O162*P162*F!$B$100,))))))))))))))))))))))))))))))))))))))))))))))))))))))))+IF(U162&lt;30%,0,IF(U162&lt;35%,R162*S162*T162*F!$B$33,IF(U162&lt;40%,R162*S162*T162*F!$B$38,IF(U162&lt;45%,R162*S162*T162*F!$B$43,IF(U162&lt;50%,R162*S162*T162*F!$B$48,IF(U162=50%,R162*S162*T162*F!$B$50,IF(U162=51%,R162*S162*T162*F!$B$51,IF(U162=52%,R162*S162*T162*F!$B$52,IF(U162=53%,R162*S162*T162*F!$B$53,IF(U162=54%,R162*S162*T162*F!$B$54,IF(U162=55%,R162*S162*T162*F!$B$55,IF(U162=56%,R162*S162*T162*F!$B$56,IF(U162=57%,R162*S162*T162*F!$B$57,IF(U162=58%,R162*S162*T162*F!$B$58,IF(U162=59%,R162*S162*T162*F!$B$59,IF(U162=60%,R162*S162*T162*F!$B$60,IF(U162=61%,R162*S162*T162*F!$B$61,IF(U162=62%,R162*S162*T162*F!$B$62,IF(U162=63%,R162*S162*T162*F!$B$63,IF(U162=64%,R162*S162*T162*F!$B$64,IF(U162=65%,R162*S162*T162*F!$B$65,IF(U162=66%,R162*S162*T162*F!$B$66,IF(U162=67%,R162*S162*T162*F!$B$67,IF(U162=68%,R162*S162*T162*F!$B$68,IF(U162=69%,R162*S162*T162*F!$B$69,IF(U162=70%,R162*S162*T162*F!$B$70,IF(U162=71%,R162*S162*T162*F!$B$71,IF(U162=72%,R162*S162*T162*F!$B$72,IF(U162=73%,R162*S162*T162*F!$B$73,IF(U162=74%,R162*S162*T162*F!$B$74,IF(U162=75%,R162*S162*T162*F!$B$75,IF(U162=76%,R162*S162*T162*F!$B$76,IF(U162=77%,R162*S162*T162*F!$B$77,IF(U162=78%,R162*S162*T162*F!$B$78,IF(U162=79%,R162*S162*T162*F!$B$79,IF(U162=80%,R162*S162*T162*F!$B$80,IF(U162=81%,R162*S162*T162*F!$B$81,IF(U162=82%,R162*S162*T162*F!$B$82,IF(U162=83%,R162*S162*T162*F!$B$83,IF(U162=84%,R162*S162*T162*F!$B$84,IF(U162=85%,R162*S162*T162*F!$B$85,IF(U162=86%,R162*S162*T162*F!$B$86,IF(U162=87%,R162*S162*T162*F!$B$87,IF(U162=88%,R162*S162*T162*F!$B$88,IF(U162=89%,R162*S162*T162*F!$B$89,IF(U162=90%,R162*S162*T162*F!$B$90,IF(U162=91%,R162*S162*T162*F!$B$91,IF(U162=92%,R162*S162*T162*F!$B$92,IF(U162=93%,R162*S162*T162*F!$B$93,IF(U162=94%,R162*S162*T162*F!$B$94,IF(U162=95%,R162*S162*T162*F!$B$95,IF(U162=96%,R162*S162*T162*F!$B$96,IF(U162=97%,R162*S162*T162*F!$B$97,IF(U162=98%,R162*S162*T162*F!$B$98,IF(U162=99%,R162*S162*T162*F!$B$99,IF(U162&gt;99%,R162*S162*T162*F!$B$100)))))))))))))))))))))))))))))))))))))))))))))))))))))))))*IF(ISNUMBER(E162),E162,1)*IF(ISNUMBER(D162),D162,1)</f>
        <v>298.52999999999997</v>
      </c>
      <c r="AA162" s="104">
        <f t="shared" si="240"/>
        <v>24</v>
      </c>
      <c r="AB162" s="105">
        <f t="shared" si="241"/>
        <v>5.25</v>
      </c>
      <c r="AC162" s="23"/>
      <c r="AF162" s="127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</row>
    <row r="163" spans="1:46" x14ac:dyDescent="0.25">
      <c r="A163" s="325"/>
      <c r="B163" s="183" t="str">
        <f t="shared" si="225"/>
        <v/>
      </c>
      <c r="C163" s="190" t="str">
        <f t="shared" si="225"/>
        <v/>
      </c>
      <c r="D163" s="167">
        <f t="shared" si="242"/>
        <v>0</v>
      </c>
      <c r="E163" s="191" t="str">
        <f t="shared" si="225"/>
        <v/>
      </c>
      <c r="F163" s="308"/>
      <c r="G163" s="186"/>
      <c r="H163" s="186"/>
      <c r="I163" s="174">
        <f t="shared" ref="I163" si="246">IFERROR(ROUND(F163/$Y163,2),)</f>
        <v>0</v>
      </c>
      <c r="J163" s="308"/>
      <c r="K163" s="186"/>
      <c r="L163" s="186"/>
      <c r="M163" s="174">
        <f t="shared" ref="M163" si="247">IFERROR(ROUND(J163/$Y163,2),)</f>
        <v>0</v>
      </c>
      <c r="N163" s="308"/>
      <c r="O163" s="186"/>
      <c r="P163" s="186"/>
      <c r="Q163" s="174">
        <f t="shared" ref="Q163" si="248">IFERROR(ROUND(N163/$Y163,2),)</f>
        <v>0</v>
      </c>
      <c r="R163" s="308"/>
      <c r="S163" s="186"/>
      <c r="T163" s="186"/>
      <c r="U163" s="174">
        <f t="shared" ref="U163" si="249">IFERROR(ROUND(R163/$Y163,2),)</f>
        <v>0</v>
      </c>
      <c r="V163" s="98">
        <f t="shared" si="239"/>
        <v>0</v>
      </c>
      <c r="W163" s="99">
        <f t="shared" si="243"/>
        <v>0</v>
      </c>
      <c r="X163" s="68">
        <f t="shared" si="245"/>
        <v>0</v>
      </c>
      <c r="Y163" s="203" t="str">
        <f t="shared" si="229"/>
        <v/>
      </c>
      <c r="Z163" s="18">
        <f>(IF(I163&lt;30%,0,IF(I163&lt;35%,F163*G163*H163*F!$B$33,IF(I163&lt;40%,F163*G163*H163*F!$B$38,IF(I163&lt;45%,F163*G163*H163*F!$B$43,IF(I163&lt;50%,F163*G163*H163*F!$B$48,IF(I163=50%,F163*G163*H163*F!$B$50,IF(I163=51%,F163*G163*H163*F!$B$51,IF(I163=52%,F163*G163*H163*F!$B$52,IF(I163=53%,F163*G163*H163*F!$B$53,IF(I163=54%,F163*G163*H163*F!$B$54,IF(I163=55%,F163*G163*H163*F!$B$55,IF(I163=56%,F163*G163*H163*F!$B$56,IF(I163=57%,F163*G163*H163*F!$B$57,IF(I163=58%,F163*G163*H163*F!$B$58,IF(I163=59%,F163*G163*H163*F!$B$59,IF(I163=60%,F163*G163*H163*F!$B$60,IF(I163=61%,F163*G163*H163*F!$B$61,IF(I163=62%,F163*G163*H163*F!$B$62,IF(I163=63%,F163*G163*H163*F!$B$63,IF(I163=64%,F163*G163*H163*F!$B$64,IF(I163=65%,F163*G163*H163*F!$B$65,IF(I163=66%,F163*G163*H163*F!$B$66,IF(I163=67%,F163*G163*H163*F!$B$67,IF(I163=68%,F163*G163*H163*F!$B$68,IF(I163=69%,F163*G163*H163*F!$B$69,IF(I163=70%,F163*G163*H163*F!$B$70,IF(I163=71%,F163*G163*H163*F!$B$71,IF(I163=72%,F163*G163*H163*F!$B$72,IF(I163=73%,F163*G163*H163*F!$B$73,IF(I163=74%,F163*G163*H163*F!$B$74,IF(I163=75%,F163*G163*H163*F!$B$75,IF(I163=76%,F163*G163*H163*F!$B$76,IF(I163=77%,F163*G163*H163*F!$B$77,IF(I163=78%,F163*G163*H163*F!$B$78,IF(I163=79%,F163*G163*H163*F!$B$79,IF(I163=80%,F163*G163*H163*F!$B$80,IF(I163=81%,F163*G163*H163*F!$B$81,IF(I163=82%,F163*G163*H163*F!$B$82,IF(I163=83%,F163*G163*H163*F!$B$83,IF(I163=84%,F163*G163*H163*F!$B$84,IF(I163=85%,F163*G163*H163*F!$B$85,IF(I163=86%,F163*G163*H163*F!$B$86,IF(I163=87%,F163*G163*H163*F!$B$87,IF(I163=88%,F163*G163*H163*F!$B$88,IF(I163=89%,F163*G163*H163*F!$B$89,IF(I163=90%,F163*G163*H163*F!$B$90,IF(I163=91%,F163*G163*H163*F!$B$91,IF(I163=92%,F163*G163*H163*F!$B$92,IF(I163=93%,F163*G163*H163*F!$B$93,IF(I163=94%,F163*G163*H163*F!$B$94,IF(I163=95%,F163*G163*H163*F!$B$95,IF(I163=96%,F163*G163*H163*F!$B$96,IF(I163=97%,F163*G163*H163*F!$B$97,IF(I163=98%,F163*G163*H163*F!$B$98,IF(I163=99%,F163*G163*H163*F!$B$99,IF(I163&gt;99%,F163*G163*H163*F!$B$100,))))))))))))))))))))))))))))))))))))))))))))))))))))))))+IF(M163&lt;30%,0,IF(M163&lt;35%,J163*K163*L163*F!$B$33,IF(M163&lt;40%,J163*K163*L163*F!$B$38,IF(M163&lt;45%,J163*K163*L163*F!$B$43,IF(M163&lt;50%,J163*K163*L163*F!$B$48,IF(M163=50%,J163*K163*L163*F!$B$50,IF(M163=51%,J163*K163*L163*F!$B$51,IF(M163=52%,J163*K163*L163*F!$B$52,IF(M163=53%,J163*K163*L163*F!$B$53,IF(M163=54%,J163*K163*L163*F!$B$54,IF(M163=55%,J163*K163*L163*F!$B$55,IF(M163=56%,J163*K163*L163*F!$B$56,IF(M163=57%,J163*K163*L163*F!$B$57,IF(M163=58%,J163*K163*L163*F!$B$58,IF(M163=59%,J163*K163*L163*F!$B$59,IF(M163=60%,J163*K163*L163*F!$B$60,IF(M163=61%,J163*K163*L163*F!$B$61,IF(M163=62%,J163*K163*L163*F!$B$62,IF(M163=63%,J163*K163*L163*F!$B$63,IF(M163=64%,J163*K163*L163*F!$B$64,IF(M163=65%,J163*K163*L163*F!$B$65,IF(M163=66%,J163*K163*L163*F!$B$66,IF(M163=67%,J163*K163*L163*F!$B$67,IF(M163=68%,J163*K163*L163*F!$B$68,IF(M163=69%,J163*K163*L163*F!$B$69,IF(M163=70%,J163*K163*L163*F!$B$70,IF(M163=71%,J163*K163*L163*F!$B$71,IF(M163=72%,J163*K163*L163*F!$B$72,IF(M163=73%,J163*K163*L163*F!$B$73,IF(M163=74%,J163*K163*L163*F!$B$74,IF(M163=75%,J163*K163*L163*F!$B$75,IF(M163=76%,J163*K163*L163*F!$B$76,IF(M163=77%,J163*K163*L163*F!$B$77,IF(M163=78%,J163*K163*L163*F!$B$78,IF(M163=79%,J163*K163*L163*F!$B$79,IF(M163=80%,J163*K163*L163*F!$B$80,IF(M163=81%,J163*K163*L163*F!$B$81,IF(M163=82%,J163*K163*L163*F!$B$82,IF(M163=83%,J163*K163*L163*F!$B$83,IF(M163=84%,J163*K163*L163*F!$B$84,IF(M163=85%,J163*K163*L163*F!$B$85,IF(M163=86%,J163*K163*L163*F!$B$86,IF(M163=87%,J163*K163*L163*F!$B$87,IF(M163=88%,J163*K163*L163*F!$B$88,IF(M163=89%,J163*K163*L163*F!$B$89,IF(M163=90%,J163*K163*L163*F!$B$90,IF(M163=91%,J163*K163*L163*F!$B$91,IF(M163=92%,J163*K163*L163*F!$B$92,IF(M163=93%,J163*K163*L163*F!$B$93,IF(M163=94%,J163*K163*L163*F!$B$94,IF(M163=95%,J163*K163*L163*F!$B$95,IF(M163=96%,J163*K163*L163*F!$B$96,IF(M163=97%,J163*K163*L163*F!$B$97,IF(M163=98%,J163*K163*L163*F!$B$98,IF(M163=99%,J163*K163*L163*F!$B$99,IF(M163&gt;99%,J163*K163*L163*F!$B$100,))))))))))))))))))))))))))))))))))))))))))))))))))))))))+IF(Q163&lt;30%,0,IF(Q163&lt;35%,N163*O163*P163*F!$B$33,IF(Q163&lt;40%,N163*O163*P163*F!$B$38,IF(Q163&lt;45%,N163*O163*P163*F!$B$43,IF(Q163&lt;50%,N163*O163*P163*F!$B$48,IF(Q163=50%,N163*O163*P163*F!$B$50,IF(Q163=51%,N163*O163*P163*F!$B$51,IF(Q163=52%,N163*O163*P163*F!$B$52,IF(Q163=53%,N163*O163*P163*F!$B$53,IF(Q163=54%,N163*O163*P163*F!$B$54,IF(Q163=55%,N163*O163*P163*F!$B$55,IF(Q163=56%,N163*O163*P163*F!$B$56,IF(Q163=57%,N163*O163*P163*F!$B$57,IF(Q163=58%,N163*O163*P163*F!$B$58,IF(Q163=59%,N163*O163*P163*F!$B$59,IF(Q163=60%,N163*O163*P163*F!$B$60,IF(Q163=61%,N163*O163*P163*F!$B$61,IF(Q163=62%,N163*O163*P163*F!$B$62,IF(Q163=63%,N163*O163*P163*F!$B$63,IF(Q163=64%,N163*O163*P163*F!$B$64,IF(Q163=65%,N163*O163*P163*F!$B$65,IF(Q163=66%,N163*O163*P163*F!$B$66,IF(Q163=67%,N163*O163*P163*F!$B$67,IF(Q163=68%,N163*O163*P163*F!$B$68,IF(Q163=69%,N163*O163*P163*F!$B$69,IF(Q163=70%,N163*O163*P163*F!$B$70,IF(Q163=71%,N163*O163*P163*F!$B$71,IF(Q163=72%,N163*O163*P163*F!$B$72,IF(Q163=73%,N163*O163*P163*F!$B$73,IF(Q163=74%,N163*O163*P163*F!$B$74,IF(Q163=75%,N163*O163*P163*F!$B$75,IF(Q163=76%,N163*O163*P163*F!$B$76,IF(Q163=77%,N163*O163*P163*F!$B$77,IF(Q163=78%,N163*O163*P163*F!$B$78,IF(Q163=79%,N163*O163*P163*F!$B$79,IF(Q163=80%,N163*O163*P163*F!$B$80,IF(Q163=81%,N163*O163*P163*F!$B$81,IF(Q163=82%,N163*O163*P163*F!$B$82,IF(Q163=83%,N163*O163*P163*F!$B$83,IF(Q163=84%,N163*O163*P163*F!$B$84,IF(Q163=85%,N163*O163*P163*F!$B$85,IF(Q163=86%,N163*O163*P163*F!$B$86,IF(Q163=87%,N163*O163*P163*F!$B$87,IF(Q163=88%,N163*O163*P163*F!$B$88,IF(Q163=89%,N163*O163*P163*F!$B$89,IF(Q163=90%,N163*O163*P163*F!$B$90,IF(Q163=91%,N163*O163*P163*F!$B$91,IF(Q163=92%,N163*O163*P163*F!$B$92,IF(Q163=93%,N163*O163*P163*F!$B$93,IF(Q163=94%,N163*O163*P163*F!$B$94,IF(Q163=95%,N163*O163*P163*F!$B$95,IF(Q163=96%,N163*O163*P163*F!$B$96,IF(Q163=97%,N163*O163*P163*F!$B$97,IF(Q163=98%,N163*O163*P163*F!$B$98,IF(Q163=99%,N163*O163*P163*F!$B$99,IF(Q163&gt;99%,N163*O163*P163*F!$B$100,))))))))))))))))))))))))))))))))))))))))))))))))))))))))+IF(U163&lt;30%,0,IF(U163&lt;35%,R163*S163*T163*F!$B$33,IF(U163&lt;40%,R163*S163*T163*F!$B$38,IF(U163&lt;45%,R163*S163*T163*F!$B$43,IF(U163&lt;50%,R163*S163*T163*F!$B$48,IF(U163=50%,R163*S163*T163*F!$B$50,IF(U163=51%,R163*S163*T163*F!$B$51,IF(U163=52%,R163*S163*T163*F!$B$52,IF(U163=53%,R163*S163*T163*F!$B$53,IF(U163=54%,R163*S163*T163*F!$B$54,IF(U163=55%,R163*S163*T163*F!$B$55,IF(U163=56%,R163*S163*T163*F!$B$56,IF(U163=57%,R163*S163*T163*F!$B$57,IF(U163=58%,R163*S163*T163*F!$B$58,IF(U163=59%,R163*S163*T163*F!$B$59,IF(U163=60%,R163*S163*T163*F!$B$60,IF(U163=61%,R163*S163*T163*F!$B$61,IF(U163=62%,R163*S163*T163*F!$B$62,IF(U163=63%,R163*S163*T163*F!$B$63,IF(U163=64%,R163*S163*T163*F!$B$64,IF(U163=65%,R163*S163*T163*F!$B$65,IF(U163=66%,R163*S163*T163*F!$B$66,IF(U163=67%,R163*S163*T163*F!$B$67,IF(U163=68%,R163*S163*T163*F!$B$68,IF(U163=69%,R163*S163*T163*F!$B$69,IF(U163=70%,R163*S163*T163*F!$B$70,IF(U163=71%,R163*S163*T163*F!$B$71,IF(U163=72%,R163*S163*T163*F!$B$72,IF(U163=73%,R163*S163*T163*F!$B$73,IF(U163=74%,R163*S163*T163*F!$B$74,IF(U163=75%,R163*S163*T163*F!$B$75,IF(U163=76%,R163*S163*T163*F!$B$76,IF(U163=77%,R163*S163*T163*F!$B$77,IF(U163=78%,R163*S163*T163*F!$B$78,IF(U163=79%,R163*S163*T163*F!$B$79,IF(U163=80%,R163*S163*T163*F!$B$80,IF(U163=81%,R163*S163*T163*F!$B$81,IF(U163=82%,R163*S163*T163*F!$B$82,IF(U163=83%,R163*S163*T163*F!$B$83,IF(U163=84%,R163*S163*T163*F!$B$84,IF(U163=85%,R163*S163*T163*F!$B$85,IF(U163=86%,R163*S163*T163*F!$B$86,IF(U163=87%,R163*S163*T163*F!$B$87,IF(U163=88%,R163*S163*T163*F!$B$88,IF(U163=89%,R163*S163*T163*F!$B$89,IF(U163=90%,R163*S163*T163*F!$B$90,IF(U163=91%,R163*S163*T163*F!$B$91,IF(U163=92%,R163*S163*T163*F!$B$92,IF(U163=93%,R163*S163*T163*F!$B$93,IF(U163=94%,R163*S163*T163*F!$B$94,IF(U163=95%,R163*S163*T163*F!$B$95,IF(U163=96%,R163*S163*T163*F!$B$96,IF(U163=97%,R163*S163*T163*F!$B$97,IF(U163=98%,R163*S163*T163*F!$B$98,IF(U163=99%,R163*S163*T163*F!$B$99,IF(U163&gt;99%,R163*S163*T163*F!$B$100)))))))))))))))))))))))))))))))))))))))))))))))))))))))))*IF(ISNUMBER(E163),E163,1)*IF(ISNUMBER(D163),D163,1)</f>
        <v>0</v>
      </c>
      <c r="AA163" s="69">
        <f t="shared" si="240"/>
        <v>0</v>
      </c>
      <c r="AB163" s="70">
        <f t="shared" si="241"/>
        <v>0</v>
      </c>
      <c r="AC163" s="23"/>
      <c r="AF163" s="127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</row>
    <row r="164" spans="1:46" ht="15.75" thickBot="1" x14ac:dyDescent="0.3">
      <c r="A164" s="326"/>
      <c r="B164" s="219" t="str">
        <f t="shared" si="225"/>
        <v/>
      </c>
      <c r="C164" s="228" t="str">
        <f t="shared" si="225"/>
        <v/>
      </c>
      <c r="D164" s="299">
        <f>ROUND(IFERROR((D158*(G158*H158+K158*L158+O158*P158+S158*T158)+D159*(G159*H159+K159*L159+O159*P159+S159*T159)+D160*(G160*H160+K160*L160+O160*P160+S160*T160)+D161*(G161*H161+K161*L161+O161*P161+S161*T161)+D162*(G162*H162+K162*L162+O162*P162+S162*T162)+D163*(G163*H163+K163*L163+O163*P163+S163*T163))/((G158*H158+K158*L158+O158*P158+S158*T158)+(G159*H159+K159*L159+O159*P159+S159*T159)+(G160*H160+K160*L160+O160*P160+S160*T160)+(G161*H161+K161*L161+O161*P161+S161*T161)+(G162*H162+K162*L162+O162*P162+S162*T162)+(G163*H163+K163*L163+O163*P163+S163*T163)),0),2)</f>
        <v>0.82</v>
      </c>
      <c r="E164" s="222" t="str">
        <f t="shared" si="225"/>
        <v/>
      </c>
      <c r="F164" s="311"/>
      <c r="G164" s="229"/>
      <c r="H164" s="229"/>
      <c r="I164" s="225"/>
      <c r="J164" s="311"/>
      <c r="K164" s="229"/>
      <c r="L164" s="229"/>
      <c r="M164" s="225"/>
      <c r="N164" s="311"/>
      <c r="O164" s="229"/>
      <c r="P164" s="229"/>
      <c r="Q164" s="225"/>
      <c r="R164" s="311"/>
      <c r="S164" s="229"/>
      <c r="T164" s="229"/>
      <c r="U164" s="225"/>
      <c r="V164" s="79">
        <f>SUM(V158:V163)</f>
        <v>15090</v>
      </c>
      <c r="W164" s="21">
        <f>IFERROR(V164/AA164,0)</f>
        <v>90.903614457831324</v>
      </c>
      <c r="X164" s="80">
        <f>ROUND(IFERROR(((I158*G158*H158+M158*K158*L158+Q158*O158*P158+U158*S158*T158)+(I159*G159*H159+M159*K159*L159+Q159*O159*P159+U159*S159*T159)+(I160*G160*H160+M160*K160*L160+Q160*O160*P160+U160*S160*T160)+(I161*G161*H161+M161*K161*L161+Q161*O161*P161+U161*S161*T161)+(I162*G162*H162+M162*K162*L162+Q162*O162*P162+U162*S162*T162)+(I163*G163*H163+M163*K163*L163+Q163*O163*P163+U163*S163*T163))/((G158*H158+K158*L158+O158*P158+S158*T158)+(G159*H159+K159*L159+O159*P159+S159*T159)+(G160*H160+K160*L160+O160*P160+S160*T160)+(G161*H161+K161*L161+O161*P161+S161*T161)+(G162*H162+K162*L162+O162*P162+S162*T162)+(G163*H163+K163*L163+O163*P163+S163*T163)),0),3)</f>
        <v>0.62</v>
      </c>
      <c r="Y164" s="81"/>
      <c r="Z164" s="21">
        <f>SUM(Z158:Z163)</f>
        <v>10708.78</v>
      </c>
      <c r="AA164" s="82">
        <f>SUM(AA158:AA163)</f>
        <v>166</v>
      </c>
      <c r="AB164" s="83">
        <f>IF(SUM(AB158:AB163)=0,TIME(,0,),TIME(,SUM(AB158:AB163)+30,))</f>
        <v>0.15208333333333332</v>
      </c>
      <c r="AC164" s="23"/>
      <c r="AF164" s="127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</row>
    <row r="165" spans="1:46" x14ac:dyDescent="0.25">
      <c r="A165" s="318">
        <f>A166</f>
        <v>42236</v>
      </c>
      <c r="B165" s="192" t="str">
        <f t="shared" si="225"/>
        <v>Тяжелая</v>
      </c>
      <c r="C165" s="193" t="str">
        <f t="shared" si="225"/>
        <v>Становая тяга</v>
      </c>
      <c r="D165" s="160">
        <f>D128</f>
        <v>1.3</v>
      </c>
      <c r="E165" s="194" t="str">
        <f t="shared" si="225"/>
        <v/>
      </c>
      <c r="F165" s="302">
        <f>IF(I165&lt;&gt;0,(IFERROR(IF($Y165&gt;50,MROUND($Y165*I165,2.5),IF($Y165&lt;15,MROUND($Y165*I165,0.1),MROUND($Y165*I165,1))),)),"")</f>
        <v>122.5</v>
      </c>
      <c r="G165" s="162">
        <v>5</v>
      </c>
      <c r="H165" s="162">
        <v>1</v>
      </c>
      <c r="I165" s="163">
        <v>0.5</v>
      </c>
      <c r="J165" s="302">
        <f>IF(M165&lt;&gt;0,(IFERROR(IF($Y165&gt;50,MROUND($Y165*M165,2.5),IF($Y165&lt;15,MROUND($Y165*M165,0.1),MROUND($Y165*M165,1))),)),"")</f>
        <v>155</v>
      </c>
      <c r="K165" s="162">
        <v>4</v>
      </c>
      <c r="L165" s="162">
        <v>3</v>
      </c>
      <c r="M165" s="163">
        <v>0.63</v>
      </c>
      <c r="N165" s="302">
        <f>IF(Q165&lt;&gt;0,(IFERROR(IF($Y165&gt;50,MROUND($Y165*Q165,2.5),IF($Y165&lt;15,MROUND($Y165*Q165,0.1),MROUND($Y165*Q165,1))),)),"")</f>
        <v>180</v>
      </c>
      <c r="O165" s="162">
        <v>3</v>
      </c>
      <c r="P165" s="162">
        <v>3</v>
      </c>
      <c r="Q165" s="163">
        <v>0.74</v>
      </c>
      <c r="R165" s="302">
        <f>IF(U165&lt;&gt;0,(IFERROR(IF($Y165&gt;50,MROUND($Y165*U165,2.5),IF($Y165&lt;15,MROUND($Y165*U165,0.1),MROUND($Y165*U165,1))),)),"")</f>
        <v>190</v>
      </c>
      <c r="S165" s="162">
        <v>2</v>
      </c>
      <c r="T165" s="162">
        <v>3</v>
      </c>
      <c r="U165" s="164">
        <v>0.78</v>
      </c>
      <c r="V165" s="120">
        <f t="shared" si="239"/>
        <v>5232.5</v>
      </c>
      <c r="W165" s="48">
        <f>IFERROR((IF(ISNUMBER(F165),F165,1)*G165*H165+IF(ISNUMBER(J165),J165,1)*K165*L165+IF(ISNUMBER(N165),N165,1)*O165*P165+IF(ISNUMBER(R165),R165,1)*S165*T165)*IF(ISNUMBER(E165),E165,1)/(G165*H165+K165*L165+O165*P165+S165*T165),0)</f>
        <v>163.515625</v>
      </c>
      <c r="X165" s="49">
        <f>ROUND(IFERROR((W165/(Y165*IF(ISNUMBER(E165),E165,1))),0),2)</f>
        <v>0.67</v>
      </c>
      <c r="Y165" s="202">
        <f t="shared" si="229"/>
        <v>244.83612014999997</v>
      </c>
      <c r="Z165" s="16">
        <f>(IF(I165&lt;30%,0,IF(I165&lt;35%,F165*G165*H165*F!$B$33,IF(I165&lt;40%,F165*G165*H165*F!$B$38,IF(I165&lt;45%,F165*G165*H165*F!$B$43,IF(I165&lt;50%,F165*G165*H165*F!$B$48,IF(I165=50%,F165*G165*H165*F!$B$50,IF(I165=51%,F165*G165*H165*F!$B$51,IF(I165=52%,F165*G165*H165*F!$B$52,IF(I165=53%,F165*G165*H165*F!$B$53,IF(I165=54%,F165*G165*H165*F!$B$54,IF(I165=55%,F165*G165*H165*F!$B$55,IF(I165=56%,F165*G165*H165*F!$B$56,IF(I165=57%,F165*G165*H165*F!$B$57,IF(I165=58%,F165*G165*H165*F!$B$58,IF(I165=59%,F165*G165*H165*F!$B$59,IF(I165=60%,F165*G165*H165*F!$B$60,IF(I165=61%,F165*G165*H165*F!$B$61,IF(I165=62%,F165*G165*H165*F!$B$62,IF(I165=63%,F165*G165*H165*F!$B$63,IF(I165=64%,F165*G165*H165*F!$B$64,IF(I165=65%,F165*G165*H165*F!$B$65,IF(I165=66%,F165*G165*H165*F!$B$66,IF(I165=67%,F165*G165*H165*F!$B$67,IF(I165=68%,F165*G165*H165*F!$B$68,IF(I165=69%,F165*G165*H165*F!$B$69,IF(I165=70%,F165*G165*H165*F!$B$70,IF(I165=71%,F165*G165*H165*F!$B$71,IF(I165=72%,F165*G165*H165*F!$B$72,IF(I165=73%,F165*G165*H165*F!$B$73,IF(I165=74%,F165*G165*H165*F!$B$74,IF(I165=75%,F165*G165*H165*F!$B$75,IF(I165=76%,F165*G165*H165*F!$B$76,IF(I165=77%,F165*G165*H165*F!$B$77,IF(I165=78%,F165*G165*H165*F!$B$78,IF(I165=79%,F165*G165*H165*F!$B$79,IF(I165=80%,F165*G165*H165*F!$B$80,IF(I165=81%,F165*G165*H165*F!$B$81,IF(I165=82%,F165*G165*H165*F!$B$82,IF(I165=83%,F165*G165*H165*F!$B$83,IF(I165=84%,F165*G165*H165*F!$B$84,IF(I165=85%,F165*G165*H165*F!$B$85,IF(I165=86%,F165*G165*H165*F!$B$86,IF(I165=87%,F165*G165*H165*F!$B$87,IF(I165=88%,F165*G165*H165*F!$B$88,IF(I165=89%,F165*G165*H165*F!$B$89,IF(I165=90%,F165*G165*H165*F!$B$90,IF(I165=91%,F165*G165*H165*F!$B$91,IF(I165=92%,F165*G165*H165*F!$B$92,IF(I165=93%,F165*G165*H165*F!$B$93,IF(I165=94%,F165*G165*H165*F!$B$94,IF(I165=95%,F165*G165*H165*F!$B$95,IF(I165=96%,F165*G165*H165*F!$B$96,IF(I165=97%,F165*G165*H165*F!$B$97,IF(I165=98%,F165*G165*H165*F!$B$98,IF(I165=99%,F165*G165*H165*F!$B$99,IF(I165&gt;99%,F165*G165*H165*F!$B$100,))))))))))))))))))))))))))))))))))))))))))))))))))))))))+IF(M165&lt;30%,0,IF(M165&lt;35%,J165*K165*L165*F!$B$33,IF(M165&lt;40%,J165*K165*L165*F!$B$38,IF(M165&lt;45%,J165*K165*L165*F!$B$43,IF(M165&lt;50%,J165*K165*L165*F!$B$48,IF(M165=50%,J165*K165*L165*F!$B$50,IF(M165=51%,J165*K165*L165*F!$B$51,IF(M165=52%,J165*K165*L165*F!$B$52,IF(M165=53%,J165*K165*L165*F!$B$53,IF(M165=54%,J165*K165*L165*F!$B$54,IF(M165=55%,J165*K165*L165*F!$B$55,IF(M165=56%,J165*K165*L165*F!$B$56,IF(M165=57%,J165*K165*L165*F!$B$57,IF(M165=58%,J165*K165*L165*F!$B$58,IF(M165=59%,J165*K165*L165*F!$B$59,IF(M165=60%,J165*K165*L165*F!$B$60,IF(M165=61%,J165*K165*L165*F!$B$61,IF(M165=62%,J165*K165*L165*F!$B$62,IF(M165=63%,J165*K165*L165*F!$B$63,IF(M165=64%,J165*K165*L165*F!$B$64,IF(M165=65%,J165*K165*L165*F!$B$65,IF(M165=66%,J165*K165*L165*F!$B$66,IF(M165=67%,J165*K165*L165*F!$B$67,IF(M165=68%,J165*K165*L165*F!$B$68,IF(M165=69%,J165*K165*L165*F!$B$69,IF(M165=70%,J165*K165*L165*F!$B$70,IF(M165=71%,J165*K165*L165*F!$B$71,IF(M165=72%,J165*K165*L165*F!$B$72,IF(M165=73%,J165*K165*L165*F!$B$73,IF(M165=74%,J165*K165*L165*F!$B$74,IF(M165=75%,J165*K165*L165*F!$B$75,IF(M165=76%,J165*K165*L165*F!$B$76,IF(M165=77%,J165*K165*L165*F!$B$77,IF(M165=78%,J165*K165*L165*F!$B$78,IF(M165=79%,J165*K165*L165*F!$B$79,IF(M165=80%,J165*K165*L165*F!$B$80,IF(M165=81%,J165*K165*L165*F!$B$81,IF(M165=82%,J165*K165*L165*F!$B$82,IF(M165=83%,J165*K165*L165*F!$B$83,IF(M165=84%,J165*K165*L165*F!$B$84,IF(M165=85%,J165*K165*L165*F!$B$85,IF(M165=86%,J165*K165*L165*F!$B$86,IF(M165=87%,J165*K165*L165*F!$B$87,IF(M165=88%,J165*K165*L165*F!$B$88,IF(M165=89%,J165*K165*L165*F!$B$89,IF(M165=90%,J165*K165*L165*F!$B$90,IF(M165=91%,J165*K165*L165*F!$B$91,IF(M165=92%,J165*K165*L165*F!$B$92,IF(M165=93%,J165*K165*L165*F!$B$93,IF(M165=94%,J165*K165*L165*F!$B$94,IF(M165=95%,J165*K165*L165*F!$B$95,IF(M165=96%,J165*K165*L165*F!$B$96,IF(M165=97%,J165*K165*L165*F!$B$97,IF(M165=98%,J165*K165*L165*F!$B$98,IF(M165=99%,J165*K165*L165*F!$B$99,IF(M165&gt;99%,J165*K165*L165*F!$B$100,))))))))))))))))))))))))))))))))))))))))))))))))))))))))+IF(Q165&lt;30%,0,IF(Q165&lt;35%,N165*O165*P165*F!$B$33,IF(Q165&lt;40%,N165*O165*P165*F!$B$38,IF(Q165&lt;45%,N165*O165*P165*F!$B$43,IF(Q165&lt;50%,N165*O165*P165*F!$B$48,IF(Q165=50%,N165*O165*P165*F!$B$50,IF(Q165=51%,N165*O165*P165*F!$B$51,IF(Q165=52%,N165*O165*P165*F!$B$52,IF(Q165=53%,N165*O165*P165*F!$B$53,IF(Q165=54%,N165*O165*P165*F!$B$54,IF(Q165=55%,N165*O165*P165*F!$B$55,IF(Q165=56%,N165*O165*P165*F!$B$56,IF(Q165=57%,N165*O165*P165*F!$B$57,IF(Q165=58%,N165*O165*P165*F!$B$58,IF(Q165=59%,N165*O165*P165*F!$B$59,IF(Q165=60%,N165*O165*P165*F!$B$60,IF(Q165=61%,N165*O165*P165*F!$B$61,IF(Q165=62%,N165*O165*P165*F!$B$62,IF(Q165=63%,N165*O165*P165*F!$B$63,IF(Q165=64%,N165*O165*P165*F!$B$64,IF(Q165=65%,N165*O165*P165*F!$B$65,IF(Q165=66%,N165*O165*P165*F!$B$66,IF(Q165=67%,N165*O165*P165*F!$B$67,IF(Q165=68%,N165*O165*P165*F!$B$68,IF(Q165=69%,N165*O165*P165*F!$B$69,IF(Q165=70%,N165*O165*P165*F!$B$70,IF(Q165=71%,N165*O165*P165*F!$B$71,IF(Q165=72%,N165*O165*P165*F!$B$72,IF(Q165=73%,N165*O165*P165*F!$B$73,IF(Q165=74%,N165*O165*P165*F!$B$74,IF(Q165=75%,N165*O165*P165*F!$B$75,IF(Q165=76%,N165*O165*P165*F!$B$76,IF(Q165=77%,N165*O165*P165*F!$B$77,IF(Q165=78%,N165*O165*P165*F!$B$78,IF(Q165=79%,N165*O165*P165*F!$B$79,IF(Q165=80%,N165*O165*P165*F!$B$80,IF(Q165=81%,N165*O165*P165*F!$B$81,IF(Q165=82%,N165*O165*P165*F!$B$82,IF(Q165=83%,N165*O165*P165*F!$B$83,IF(Q165=84%,N165*O165*P165*F!$B$84,IF(Q165=85%,N165*O165*P165*F!$B$85,IF(Q165=86%,N165*O165*P165*F!$B$86,IF(Q165=87%,N165*O165*P165*F!$B$87,IF(Q165=88%,N165*O165*P165*F!$B$88,IF(Q165=89%,N165*O165*P165*F!$B$89,IF(Q165=90%,N165*O165*P165*F!$B$90,IF(Q165=91%,N165*O165*P165*F!$B$91,IF(Q165=92%,N165*O165*P165*F!$B$92,IF(Q165=93%,N165*O165*P165*F!$B$93,IF(Q165=94%,N165*O165*P165*F!$B$94,IF(Q165=95%,N165*O165*P165*F!$B$95,IF(Q165=96%,N165*O165*P165*F!$B$96,IF(Q165=97%,N165*O165*P165*F!$B$97,IF(Q165=98%,N165*O165*P165*F!$B$98,IF(Q165=99%,N165*O165*P165*F!$B$99,IF(Q165&gt;99%,N165*O165*P165*F!$B$100,))))))))))))))))))))))))))))))))))))))))))))))))))))))))+IF(U165&lt;30%,0,IF(U165&lt;35%,R165*S165*T165*F!$B$33,IF(U165&lt;40%,R165*S165*T165*F!$B$38,IF(U165&lt;45%,R165*S165*T165*F!$B$43,IF(U165&lt;50%,R165*S165*T165*F!$B$48,IF(U165=50%,R165*S165*T165*F!$B$50,IF(U165=51%,R165*S165*T165*F!$B$51,IF(U165=52%,R165*S165*T165*F!$B$52,IF(U165=53%,R165*S165*T165*F!$B$53,IF(U165=54%,R165*S165*T165*F!$B$54,IF(U165=55%,R165*S165*T165*F!$B$55,IF(U165=56%,R165*S165*T165*F!$B$56,IF(U165=57%,R165*S165*T165*F!$B$57,IF(U165=58%,R165*S165*T165*F!$B$58,IF(U165=59%,R165*S165*T165*F!$B$59,IF(U165=60%,R165*S165*T165*F!$B$60,IF(U165=61%,R165*S165*T165*F!$B$61,IF(U165=62%,R165*S165*T165*F!$B$62,IF(U165=63%,R165*S165*T165*F!$B$63,IF(U165=64%,R165*S165*T165*F!$B$64,IF(U165=65%,R165*S165*T165*F!$B$65,IF(U165=66%,R165*S165*T165*F!$B$66,IF(U165=67%,R165*S165*T165*F!$B$67,IF(U165=68%,R165*S165*T165*F!$B$68,IF(U165=69%,R165*S165*T165*F!$B$69,IF(U165=70%,R165*S165*T165*F!$B$70,IF(U165=71%,R165*S165*T165*F!$B$71,IF(U165=72%,R165*S165*T165*F!$B$72,IF(U165=73%,R165*S165*T165*F!$B$73,IF(U165=74%,R165*S165*T165*F!$B$74,IF(U165=75%,R165*S165*T165*F!$B$75,IF(U165=76%,R165*S165*T165*F!$B$76,IF(U165=77%,R165*S165*T165*F!$B$77,IF(U165=78%,R165*S165*T165*F!$B$78,IF(U165=79%,R165*S165*T165*F!$B$79,IF(U165=80%,R165*S165*T165*F!$B$80,IF(U165=81%,R165*S165*T165*F!$B$81,IF(U165=82%,R165*S165*T165*F!$B$82,IF(U165=83%,R165*S165*T165*F!$B$83,IF(U165=84%,R165*S165*T165*F!$B$84,IF(U165=85%,R165*S165*T165*F!$B$85,IF(U165=86%,R165*S165*T165*F!$B$86,IF(U165=87%,R165*S165*T165*F!$B$87,IF(U165=88%,R165*S165*T165*F!$B$88,IF(U165=89%,R165*S165*T165*F!$B$89,IF(U165=90%,R165*S165*T165*F!$B$90,IF(U165=91%,R165*S165*T165*F!$B$91,IF(U165=92%,R165*S165*T165*F!$B$92,IF(U165=93%,R165*S165*T165*F!$B$93,IF(U165=94%,R165*S165*T165*F!$B$94,IF(U165=95%,R165*S165*T165*F!$B$95,IF(U165=96%,R165*S165*T165*F!$B$96,IF(U165=97%,R165*S165*T165*F!$B$97,IF(U165=98%,R165*S165*T165*F!$B$98,IF(U165=99%,R165*S165*T165*F!$B$99,IF(U165&gt;99%,R165*S165*T165*F!$B$100)))))))))))))))))))))))))))))))))))))))))))))))))))))))))*IF(ISNUMBER(E165),E165,1)*IF(ISNUMBER(D165),D165,1)</f>
        <v>6687.2650000000003</v>
      </c>
      <c r="AA165" s="50">
        <f t="shared" ref="AA165:AA170" si="250">G165*H165+K165*L165+O165*P165+S165*T165</f>
        <v>32</v>
      </c>
      <c r="AB165" s="51">
        <f t="shared" ref="AB165:AB170" si="251">(H165*(IF(I165&lt;45%,0.5,IF(I165&lt;55%,0.8,IF(I165&lt;65%,0.9,IF(I165&lt;75%,1,IF(I165&lt;85%,1.1,1.2))))))+L165*(IF(M165&lt;45%,0.5,IF(M165&lt;55%,0.8,IF(M165&lt;65%,0.9,IF(M165&lt;75%,1,IF(M165&lt;85%,1.1,1.2))))))+P165*(IF(Q165&lt;45%,0.5,IF(Q165&lt;55%,0.8,IF(Q165&lt;65%,0.9,IF(Q165&lt;75%,1,IF(Q165&lt;85%,1.1,1.2))))))+T165*(IF(U165&lt;45%,0.5,IF(U165&lt;55%,0.8,IF(U165&lt;65%,0.9,IF(U165&lt;75%,1,IF(U165&lt;85%,1.1,1.2)))))))*IF(D165&gt;=0.8,6,IF(D165&lt;=0.4,1.5,3))</f>
        <v>58.800000000000004</v>
      </c>
      <c r="AC165" s="23"/>
      <c r="AF165" s="127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</row>
    <row r="166" spans="1:46" ht="15" customHeight="1" x14ac:dyDescent="0.25">
      <c r="A166" s="325">
        <f>A159+2</f>
        <v>42236</v>
      </c>
      <c r="B166" s="195" t="str">
        <f t="shared" si="225"/>
        <v>Легкая</v>
      </c>
      <c r="C166" s="196" t="str">
        <f t="shared" si="225"/>
        <v>Тяга на прямых ногах</v>
      </c>
      <c r="D166" s="167">
        <f t="shared" ref="D166:D170" si="252">D129</f>
        <v>1.3</v>
      </c>
      <c r="E166" s="197" t="str">
        <f t="shared" si="225"/>
        <v/>
      </c>
      <c r="F166" s="303">
        <f>IF(I166&lt;&gt;0,(IFERROR(IF($Y166&gt;50,MROUND($Y166*I166,2.5),IF($Y166&lt;15,MROUND($Y166*I166,0.1),MROUND($Y166*I166,1))),)),"")</f>
        <v>87.5</v>
      </c>
      <c r="G166" s="170">
        <v>5</v>
      </c>
      <c r="H166" s="170">
        <v>5</v>
      </c>
      <c r="I166" s="171">
        <v>0.45</v>
      </c>
      <c r="J166" s="303" t="str">
        <f>IF(M166&lt;&gt;0,(IFERROR(IF($Y166&gt;50,MROUND($Y166*M166,2.5),IF($Y166&lt;15,MROUND($Y166*M166,0.1),MROUND($Y166*M166,1))),)),"")</f>
        <v/>
      </c>
      <c r="K166" s="170"/>
      <c r="L166" s="170"/>
      <c r="M166" s="171">
        <v>0</v>
      </c>
      <c r="N166" s="303" t="str">
        <f>IF(Q166&lt;&gt;0,(IFERROR(IF($Y166&gt;50,MROUND($Y166*Q166,2.5),IF($Y166&lt;15,MROUND($Y166*Q166,0.1),MROUND($Y166*Q166,1))),)),"")</f>
        <v/>
      </c>
      <c r="O166" s="170"/>
      <c r="P166" s="170"/>
      <c r="Q166" s="171">
        <v>0</v>
      </c>
      <c r="R166" s="303" t="str">
        <f>IF(U166&lt;&gt;0,(IFERROR(IF($Y166&gt;50,MROUND($Y166*U166,2.5),IF($Y166&lt;15,MROUND($Y166*U166,0.1),MROUND($Y166*U166,1))),)),"")</f>
        <v/>
      </c>
      <c r="S166" s="170"/>
      <c r="T166" s="170"/>
      <c r="U166" s="172">
        <v>0</v>
      </c>
      <c r="V166" s="121">
        <f t="shared" si="239"/>
        <v>2187.5</v>
      </c>
      <c r="W166" s="60">
        <f t="shared" ref="W166:W170" si="253">IFERROR((IF(ISNUMBER(F166),F166,1)*G166*H166+IF(ISNUMBER(J166),J166,1)*K166*L166+IF(ISNUMBER(N166),N166,1)*O166*P166+IF(ISNUMBER(R166),R166,1)*S166*T166)*IF(ISNUMBER(E166),E166,1)/(G166*H166+K166*L166+O166*P166+S166*T166),0)</f>
        <v>87.5</v>
      </c>
      <c r="X166" s="61">
        <f t="shared" ref="X166:X167" si="254">ROUND(IFERROR((W166/(Y166*IF(ISNUMBER(E166),E166,1))),0),2)</f>
        <v>0.45</v>
      </c>
      <c r="Y166" s="203">
        <f t="shared" si="229"/>
        <v>195.86889612000002</v>
      </c>
      <c r="Z166" s="17">
        <f>(IF(I166&lt;30%,0,IF(I166&lt;35%,F166*G166*H166*F!$B$33,IF(I166&lt;40%,F166*G166*H166*F!$B$38,IF(I166&lt;45%,F166*G166*H166*F!$B$43,IF(I166&lt;50%,F166*G166*H166*F!$B$48,IF(I166=50%,F166*G166*H166*F!$B$50,IF(I166=51%,F166*G166*H166*F!$B$51,IF(I166=52%,F166*G166*H166*F!$B$52,IF(I166=53%,F166*G166*H166*F!$B$53,IF(I166=54%,F166*G166*H166*F!$B$54,IF(I166=55%,F166*G166*H166*F!$B$55,IF(I166=56%,F166*G166*H166*F!$B$56,IF(I166=57%,F166*G166*H166*F!$B$57,IF(I166=58%,F166*G166*H166*F!$B$58,IF(I166=59%,F166*G166*H166*F!$B$59,IF(I166=60%,F166*G166*H166*F!$B$60,IF(I166=61%,F166*G166*H166*F!$B$61,IF(I166=62%,F166*G166*H166*F!$B$62,IF(I166=63%,F166*G166*H166*F!$B$63,IF(I166=64%,F166*G166*H166*F!$B$64,IF(I166=65%,F166*G166*H166*F!$B$65,IF(I166=66%,F166*G166*H166*F!$B$66,IF(I166=67%,F166*G166*H166*F!$B$67,IF(I166=68%,F166*G166*H166*F!$B$68,IF(I166=69%,F166*G166*H166*F!$B$69,IF(I166=70%,F166*G166*H166*F!$B$70,IF(I166=71%,F166*G166*H166*F!$B$71,IF(I166=72%,F166*G166*H166*F!$B$72,IF(I166=73%,F166*G166*H166*F!$B$73,IF(I166=74%,F166*G166*H166*F!$B$74,IF(I166=75%,F166*G166*H166*F!$B$75,IF(I166=76%,F166*G166*H166*F!$B$76,IF(I166=77%,F166*G166*H166*F!$B$77,IF(I166=78%,F166*G166*H166*F!$B$78,IF(I166=79%,F166*G166*H166*F!$B$79,IF(I166=80%,F166*G166*H166*F!$B$80,IF(I166=81%,F166*G166*H166*F!$B$81,IF(I166=82%,F166*G166*H166*F!$B$82,IF(I166=83%,F166*G166*H166*F!$B$83,IF(I166=84%,F166*G166*H166*F!$B$84,IF(I166=85%,F166*G166*H166*F!$B$85,IF(I166=86%,F166*G166*H166*F!$B$86,IF(I166=87%,F166*G166*H166*F!$B$87,IF(I166=88%,F166*G166*H166*F!$B$88,IF(I166=89%,F166*G166*H166*F!$B$89,IF(I166=90%,F166*G166*H166*F!$B$90,IF(I166=91%,F166*G166*H166*F!$B$91,IF(I166=92%,F166*G166*H166*F!$B$92,IF(I166=93%,F166*G166*H166*F!$B$93,IF(I166=94%,F166*G166*H166*F!$B$94,IF(I166=95%,F166*G166*H166*F!$B$95,IF(I166=96%,F166*G166*H166*F!$B$96,IF(I166=97%,F166*G166*H166*F!$B$97,IF(I166=98%,F166*G166*H166*F!$B$98,IF(I166=99%,F166*G166*H166*F!$B$99,IF(I166&gt;99%,F166*G166*H166*F!$B$100,))))))))))))))))))))))))))))))))))))))))))))))))))))))))+IF(M166&lt;30%,0,IF(M166&lt;35%,J166*K166*L166*F!$B$33,IF(M166&lt;40%,J166*K166*L166*F!$B$38,IF(M166&lt;45%,J166*K166*L166*F!$B$43,IF(M166&lt;50%,J166*K166*L166*F!$B$48,IF(M166=50%,J166*K166*L166*F!$B$50,IF(M166=51%,J166*K166*L166*F!$B$51,IF(M166=52%,J166*K166*L166*F!$B$52,IF(M166=53%,J166*K166*L166*F!$B$53,IF(M166=54%,J166*K166*L166*F!$B$54,IF(M166=55%,J166*K166*L166*F!$B$55,IF(M166=56%,J166*K166*L166*F!$B$56,IF(M166=57%,J166*K166*L166*F!$B$57,IF(M166=58%,J166*K166*L166*F!$B$58,IF(M166=59%,J166*K166*L166*F!$B$59,IF(M166=60%,J166*K166*L166*F!$B$60,IF(M166=61%,J166*K166*L166*F!$B$61,IF(M166=62%,J166*K166*L166*F!$B$62,IF(M166=63%,J166*K166*L166*F!$B$63,IF(M166=64%,J166*K166*L166*F!$B$64,IF(M166=65%,J166*K166*L166*F!$B$65,IF(M166=66%,J166*K166*L166*F!$B$66,IF(M166=67%,J166*K166*L166*F!$B$67,IF(M166=68%,J166*K166*L166*F!$B$68,IF(M166=69%,J166*K166*L166*F!$B$69,IF(M166=70%,J166*K166*L166*F!$B$70,IF(M166=71%,J166*K166*L166*F!$B$71,IF(M166=72%,J166*K166*L166*F!$B$72,IF(M166=73%,J166*K166*L166*F!$B$73,IF(M166=74%,J166*K166*L166*F!$B$74,IF(M166=75%,J166*K166*L166*F!$B$75,IF(M166=76%,J166*K166*L166*F!$B$76,IF(M166=77%,J166*K166*L166*F!$B$77,IF(M166=78%,J166*K166*L166*F!$B$78,IF(M166=79%,J166*K166*L166*F!$B$79,IF(M166=80%,J166*K166*L166*F!$B$80,IF(M166=81%,J166*K166*L166*F!$B$81,IF(M166=82%,J166*K166*L166*F!$B$82,IF(M166=83%,J166*K166*L166*F!$B$83,IF(M166=84%,J166*K166*L166*F!$B$84,IF(M166=85%,J166*K166*L166*F!$B$85,IF(M166=86%,J166*K166*L166*F!$B$86,IF(M166=87%,J166*K166*L166*F!$B$87,IF(M166=88%,J166*K166*L166*F!$B$88,IF(M166=89%,J166*K166*L166*F!$B$89,IF(M166=90%,J166*K166*L166*F!$B$90,IF(M166=91%,J166*K166*L166*F!$B$91,IF(M166=92%,J166*K166*L166*F!$B$92,IF(M166=93%,J166*K166*L166*F!$B$93,IF(M166=94%,J166*K166*L166*F!$B$94,IF(M166=95%,J166*K166*L166*F!$B$95,IF(M166=96%,J166*K166*L166*F!$B$96,IF(M166=97%,J166*K166*L166*F!$B$97,IF(M166=98%,J166*K166*L166*F!$B$98,IF(M166=99%,J166*K166*L166*F!$B$99,IF(M166&gt;99%,J166*K166*L166*F!$B$100,))))))))))))))))))))))))))))))))))))))))))))))))))))))))+IF(Q166&lt;30%,0,IF(Q166&lt;35%,N166*O166*P166*F!$B$33,IF(Q166&lt;40%,N166*O166*P166*F!$B$38,IF(Q166&lt;45%,N166*O166*P166*F!$B$43,IF(Q166&lt;50%,N166*O166*P166*F!$B$48,IF(Q166=50%,N166*O166*P166*F!$B$50,IF(Q166=51%,N166*O166*P166*F!$B$51,IF(Q166=52%,N166*O166*P166*F!$B$52,IF(Q166=53%,N166*O166*P166*F!$B$53,IF(Q166=54%,N166*O166*P166*F!$B$54,IF(Q166=55%,N166*O166*P166*F!$B$55,IF(Q166=56%,N166*O166*P166*F!$B$56,IF(Q166=57%,N166*O166*P166*F!$B$57,IF(Q166=58%,N166*O166*P166*F!$B$58,IF(Q166=59%,N166*O166*P166*F!$B$59,IF(Q166=60%,N166*O166*P166*F!$B$60,IF(Q166=61%,N166*O166*P166*F!$B$61,IF(Q166=62%,N166*O166*P166*F!$B$62,IF(Q166=63%,N166*O166*P166*F!$B$63,IF(Q166=64%,N166*O166*P166*F!$B$64,IF(Q166=65%,N166*O166*P166*F!$B$65,IF(Q166=66%,N166*O166*P166*F!$B$66,IF(Q166=67%,N166*O166*P166*F!$B$67,IF(Q166=68%,N166*O166*P166*F!$B$68,IF(Q166=69%,N166*O166*P166*F!$B$69,IF(Q166=70%,N166*O166*P166*F!$B$70,IF(Q166=71%,N166*O166*P166*F!$B$71,IF(Q166=72%,N166*O166*P166*F!$B$72,IF(Q166=73%,N166*O166*P166*F!$B$73,IF(Q166=74%,N166*O166*P166*F!$B$74,IF(Q166=75%,N166*O166*P166*F!$B$75,IF(Q166=76%,N166*O166*P166*F!$B$76,IF(Q166=77%,N166*O166*P166*F!$B$77,IF(Q166=78%,N166*O166*P166*F!$B$78,IF(Q166=79%,N166*O166*P166*F!$B$79,IF(Q166=80%,N166*O166*P166*F!$B$80,IF(Q166=81%,N166*O166*P166*F!$B$81,IF(Q166=82%,N166*O166*P166*F!$B$82,IF(Q166=83%,N166*O166*P166*F!$B$83,IF(Q166=84%,N166*O166*P166*F!$B$84,IF(Q166=85%,N166*O166*P166*F!$B$85,IF(Q166=86%,N166*O166*P166*F!$B$86,IF(Q166=87%,N166*O166*P166*F!$B$87,IF(Q166=88%,N166*O166*P166*F!$B$88,IF(Q166=89%,N166*O166*P166*F!$B$89,IF(Q166=90%,N166*O166*P166*F!$B$90,IF(Q166=91%,N166*O166*P166*F!$B$91,IF(Q166=92%,N166*O166*P166*F!$B$92,IF(Q166=93%,N166*O166*P166*F!$B$93,IF(Q166=94%,N166*O166*P166*F!$B$94,IF(Q166=95%,N166*O166*P166*F!$B$95,IF(Q166=96%,N166*O166*P166*F!$B$96,IF(Q166=97%,N166*O166*P166*F!$B$97,IF(Q166=98%,N166*O166*P166*F!$B$98,IF(Q166=99%,N166*O166*P166*F!$B$99,IF(Q166&gt;99%,N166*O166*P166*F!$B$100,))))))))))))))))))))))))))))))))))))))))))))))))))))))))+IF(U166&lt;30%,0,IF(U166&lt;35%,R166*S166*T166*F!$B$33,IF(U166&lt;40%,R166*S166*T166*F!$B$38,IF(U166&lt;45%,R166*S166*T166*F!$B$43,IF(U166&lt;50%,R166*S166*T166*F!$B$48,IF(U166=50%,R166*S166*T166*F!$B$50,IF(U166=51%,R166*S166*T166*F!$B$51,IF(U166=52%,R166*S166*T166*F!$B$52,IF(U166=53%,R166*S166*T166*F!$B$53,IF(U166=54%,R166*S166*T166*F!$B$54,IF(U166=55%,R166*S166*T166*F!$B$55,IF(U166=56%,R166*S166*T166*F!$B$56,IF(U166=57%,R166*S166*T166*F!$B$57,IF(U166=58%,R166*S166*T166*F!$B$58,IF(U166=59%,R166*S166*T166*F!$B$59,IF(U166=60%,R166*S166*T166*F!$B$60,IF(U166=61%,R166*S166*T166*F!$B$61,IF(U166=62%,R166*S166*T166*F!$B$62,IF(U166=63%,R166*S166*T166*F!$B$63,IF(U166=64%,R166*S166*T166*F!$B$64,IF(U166=65%,R166*S166*T166*F!$B$65,IF(U166=66%,R166*S166*T166*F!$B$66,IF(U166=67%,R166*S166*T166*F!$B$67,IF(U166=68%,R166*S166*T166*F!$B$68,IF(U166=69%,R166*S166*T166*F!$B$69,IF(U166=70%,R166*S166*T166*F!$B$70,IF(U166=71%,R166*S166*T166*F!$B$71,IF(U166=72%,R166*S166*T166*F!$B$72,IF(U166=73%,R166*S166*T166*F!$B$73,IF(U166=74%,R166*S166*T166*F!$B$74,IF(U166=75%,R166*S166*T166*F!$B$75,IF(U166=76%,R166*S166*T166*F!$B$76,IF(U166=77%,R166*S166*T166*F!$B$77,IF(U166=78%,R166*S166*T166*F!$B$78,IF(U166=79%,R166*S166*T166*F!$B$79,IF(U166=80%,R166*S166*T166*F!$B$80,IF(U166=81%,R166*S166*T166*F!$B$81,IF(U166=82%,R166*S166*T166*F!$B$82,IF(U166=83%,R166*S166*T166*F!$B$83,IF(U166=84%,R166*S166*T166*F!$B$84,IF(U166=85%,R166*S166*T166*F!$B$85,IF(U166=86%,R166*S166*T166*F!$B$86,IF(U166=87%,R166*S166*T166*F!$B$87,IF(U166=88%,R166*S166*T166*F!$B$88,IF(U166=89%,R166*S166*T166*F!$B$89,IF(U166=90%,R166*S166*T166*F!$B$90,IF(U166=91%,R166*S166*T166*F!$B$91,IF(U166=92%,R166*S166*T166*F!$B$92,IF(U166=93%,R166*S166*T166*F!$B$93,IF(U166=94%,R166*S166*T166*F!$B$94,IF(U166=95%,R166*S166*T166*F!$B$95,IF(U166=96%,R166*S166*T166*F!$B$96,IF(U166=97%,R166*S166*T166*F!$B$97,IF(U166=98%,R166*S166*T166*F!$B$98,IF(U166=99%,R166*S166*T166*F!$B$99,IF(U166&gt;99%,R166*S166*T166*F!$B$100)))))))))))))))))))))))))))))))))))))))))))))))))))))))))*IF(ISNUMBER(E166),E166,1)*IF(ISNUMBER(D166),D166,1)</f>
        <v>1336.5625</v>
      </c>
      <c r="AA166" s="62">
        <f t="shared" si="250"/>
        <v>25</v>
      </c>
      <c r="AB166" s="63">
        <f t="shared" si="251"/>
        <v>24</v>
      </c>
      <c r="AC166" s="23"/>
      <c r="AF166" s="127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</row>
    <row r="167" spans="1:46" x14ac:dyDescent="0.25">
      <c r="A167" s="325"/>
      <c r="B167" s="198" t="str">
        <f t="shared" si="225"/>
        <v>Легкая</v>
      </c>
      <c r="C167" s="196" t="str">
        <f t="shared" si="225"/>
        <v>Присед в широкой постановке</v>
      </c>
      <c r="D167" s="167">
        <f t="shared" si="252"/>
        <v>1.2</v>
      </c>
      <c r="E167" s="197" t="str">
        <f t="shared" si="225"/>
        <v/>
      </c>
      <c r="F167" s="304">
        <f>IF(I167&lt;&gt;0,(IFERROR(IF($Y167&gt;50,MROUND($Y167*I167,2.5),IF($Y167&lt;15,MROUND($Y167*I167,0.1),MROUND($Y167*I167,1))),)),"")</f>
        <v>85</v>
      </c>
      <c r="G167" s="173">
        <v>6</v>
      </c>
      <c r="H167" s="173">
        <v>4</v>
      </c>
      <c r="I167" s="174">
        <v>0.4</v>
      </c>
      <c r="J167" s="304">
        <f>IF(M167&lt;&gt;0,(IFERROR(IF($Y167&gt;50,MROUND($Y167*M167,2.5),IF($Y167&lt;15,MROUND($Y167*M167,0.1),MROUND($Y167*M167,1))),)),"")</f>
        <v>97.5</v>
      </c>
      <c r="K167" s="173">
        <v>5</v>
      </c>
      <c r="L167" s="173">
        <v>4</v>
      </c>
      <c r="M167" s="174">
        <v>0.46</v>
      </c>
      <c r="N167" s="304" t="str">
        <f>IF(Q167&lt;&gt;0,(IFERROR(IF($Y167&gt;50,MROUND($Y167*Q167,2.5),IF($Y167&lt;15,MROUND($Y167*Q167,0.1),MROUND($Y167*Q167,1))),)),"")</f>
        <v/>
      </c>
      <c r="O167" s="173"/>
      <c r="P167" s="173"/>
      <c r="Q167" s="174">
        <v>0</v>
      </c>
      <c r="R167" s="304" t="str">
        <f>IF(U167&lt;&gt;0,(IFERROR(IF($Y167&gt;50,MROUND($Y167*U167,2.5),IF($Y167&lt;15,MROUND($Y167*U167,0.1),MROUND($Y167*U167,1))),)),"")</f>
        <v/>
      </c>
      <c r="S167" s="173"/>
      <c r="T167" s="173"/>
      <c r="U167" s="175">
        <v>0</v>
      </c>
      <c r="V167" s="98">
        <f t="shared" si="239"/>
        <v>3990</v>
      </c>
      <c r="W167" s="67">
        <f t="shared" si="253"/>
        <v>90.681818181818187</v>
      </c>
      <c r="X167" s="68">
        <f t="shared" si="254"/>
        <v>0.43</v>
      </c>
      <c r="Y167" s="203">
        <f t="shared" si="229"/>
        <v>212.19130412999996</v>
      </c>
      <c r="Z167" s="18">
        <f>(IF(I167&lt;30%,0,IF(I167&lt;35%,F167*G167*H167*F!$B$33,IF(I167&lt;40%,F167*G167*H167*F!$B$38,IF(I167&lt;45%,F167*G167*H167*F!$B$43,IF(I167&lt;50%,F167*G167*H167*F!$B$48,IF(I167=50%,F167*G167*H167*F!$B$50,IF(I167=51%,F167*G167*H167*F!$B$51,IF(I167=52%,F167*G167*H167*F!$B$52,IF(I167=53%,F167*G167*H167*F!$B$53,IF(I167=54%,F167*G167*H167*F!$B$54,IF(I167=55%,F167*G167*H167*F!$B$55,IF(I167=56%,F167*G167*H167*F!$B$56,IF(I167=57%,F167*G167*H167*F!$B$57,IF(I167=58%,F167*G167*H167*F!$B$58,IF(I167=59%,F167*G167*H167*F!$B$59,IF(I167=60%,F167*G167*H167*F!$B$60,IF(I167=61%,F167*G167*H167*F!$B$61,IF(I167=62%,F167*G167*H167*F!$B$62,IF(I167=63%,F167*G167*H167*F!$B$63,IF(I167=64%,F167*G167*H167*F!$B$64,IF(I167=65%,F167*G167*H167*F!$B$65,IF(I167=66%,F167*G167*H167*F!$B$66,IF(I167=67%,F167*G167*H167*F!$B$67,IF(I167=68%,F167*G167*H167*F!$B$68,IF(I167=69%,F167*G167*H167*F!$B$69,IF(I167=70%,F167*G167*H167*F!$B$70,IF(I167=71%,F167*G167*H167*F!$B$71,IF(I167=72%,F167*G167*H167*F!$B$72,IF(I167=73%,F167*G167*H167*F!$B$73,IF(I167=74%,F167*G167*H167*F!$B$74,IF(I167=75%,F167*G167*H167*F!$B$75,IF(I167=76%,F167*G167*H167*F!$B$76,IF(I167=77%,F167*G167*H167*F!$B$77,IF(I167=78%,F167*G167*H167*F!$B$78,IF(I167=79%,F167*G167*H167*F!$B$79,IF(I167=80%,F167*G167*H167*F!$B$80,IF(I167=81%,F167*G167*H167*F!$B$81,IF(I167=82%,F167*G167*H167*F!$B$82,IF(I167=83%,F167*G167*H167*F!$B$83,IF(I167=84%,F167*G167*H167*F!$B$84,IF(I167=85%,F167*G167*H167*F!$B$85,IF(I167=86%,F167*G167*H167*F!$B$86,IF(I167=87%,F167*G167*H167*F!$B$87,IF(I167=88%,F167*G167*H167*F!$B$88,IF(I167=89%,F167*G167*H167*F!$B$89,IF(I167=90%,F167*G167*H167*F!$B$90,IF(I167=91%,F167*G167*H167*F!$B$91,IF(I167=92%,F167*G167*H167*F!$B$92,IF(I167=93%,F167*G167*H167*F!$B$93,IF(I167=94%,F167*G167*H167*F!$B$94,IF(I167=95%,F167*G167*H167*F!$B$95,IF(I167=96%,F167*G167*H167*F!$B$96,IF(I167=97%,F167*G167*H167*F!$B$97,IF(I167=98%,F167*G167*H167*F!$B$98,IF(I167=99%,F167*G167*H167*F!$B$99,IF(I167&gt;99%,F167*G167*H167*F!$B$100,))))))))))))))))))))))))))))))))))))))))))))))))))))))))+IF(M167&lt;30%,0,IF(M167&lt;35%,J167*K167*L167*F!$B$33,IF(M167&lt;40%,J167*K167*L167*F!$B$38,IF(M167&lt;45%,J167*K167*L167*F!$B$43,IF(M167&lt;50%,J167*K167*L167*F!$B$48,IF(M167=50%,J167*K167*L167*F!$B$50,IF(M167=51%,J167*K167*L167*F!$B$51,IF(M167=52%,J167*K167*L167*F!$B$52,IF(M167=53%,J167*K167*L167*F!$B$53,IF(M167=54%,J167*K167*L167*F!$B$54,IF(M167=55%,J167*K167*L167*F!$B$55,IF(M167=56%,J167*K167*L167*F!$B$56,IF(M167=57%,J167*K167*L167*F!$B$57,IF(M167=58%,J167*K167*L167*F!$B$58,IF(M167=59%,J167*K167*L167*F!$B$59,IF(M167=60%,J167*K167*L167*F!$B$60,IF(M167=61%,J167*K167*L167*F!$B$61,IF(M167=62%,J167*K167*L167*F!$B$62,IF(M167=63%,J167*K167*L167*F!$B$63,IF(M167=64%,J167*K167*L167*F!$B$64,IF(M167=65%,J167*K167*L167*F!$B$65,IF(M167=66%,J167*K167*L167*F!$B$66,IF(M167=67%,J167*K167*L167*F!$B$67,IF(M167=68%,J167*K167*L167*F!$B$68,IF(M167=69%,J167*K167*L167*F!$B$69,IF(M167=70%,J167*K167*L167*F!$B$70,IF(M167=71%,J167*K167*L167*F!$B$71,IF(M167=72%,J167*K167*L167*F!$B$72,IF(M167=73%,J167*K167*L167*F!$B$73,IF(M167=74%,J167*K167*L167*F!$B$74,IF(M167=75%,J167*K167*L167*F!$B$75,IF(M167=76%,J167*K167*L167*F!$B$76,IF(M167=77%,J167*K167*L167*F!$B$77,IF(M167=78%,J167*K167*L167*F!$B$78,IF(M167=79%,J167*K167*L167*F!$B$79,IF(M167=80%,J167*K167*L167*F!$B$80,IF(M167=81%,J167*K167*L167*F!$B$81,IF(M167=82%,J167*K167*L167*F!$B$82,IF(M167=83%,J167*K167*L167*F!$B$83,IF(M167=84%,J167*K167*L167*F!$B$84,IF(M167=85%,J167*K167*L167*F!$B$85,IF(M167=86%,J167*K167*L167*F!$B$86,IF(M167=87%,J167*K167*L167*F!$B$87,IF(M167=88%,J167*K167*L167*F!$B$88,IF(M167=89%,J167*K167*L167*F!$B$89,IF(M167=90%,J167*K167*L167*F!$B$90,IF(M167=91%,J167*K167*L167*F!$B$91,IF(M167=92%,J167*K167*L167*F!$B$92,IF(M167=93%,J167*K167*L167*F!$B$93,IF(M167=94%,J167*K167*L167*F!$B$94,IF(M167=95%,J167*K167*L167*F!$B$95,IF(M167=96%,J167*K167*L167*F!$B$96,IF(M167=97%,J167*K167*L167*F!$B$97,IF(M167=98%,J167*K167*L167*F!$B$98,IF(M167=99%,J167*K167*L167*F!$B$99,IF(M167&gt;99%,J167*K167*L167*F!$B$100,))))))))))))))))))))))))))))))))))))))))))))))))))))))))+IF(Q167&lt;30%,0,IF(Q167&lt;35%,N167*O167*P167*F!$B$33,IF(Q167&lt;40%,N167*O167*P167*F!$B$38,IF(Q167&lt;45%,N167*O167*P167*F!$B$43,IF(Q167&lt;50%,N167*O167*P167*F!$B$48,IF(Q167=50%,N167*O167*P167*F!$B$50,IF(Q167=51%,N167*O167*P167*F!$B$51,IF(Q167=52%,N167*O167*P167*F!$B$52,IF(Q167=53%,N167*O167*P167*F!$B$53,IF(Q167=54%,N167*O167*P167*F!$B$54,IF(Q167=55%,N167*O167*P167*F!$B$55,IF(Q167=56%,N167*O167*P167*F!$B$56,IF(Q167=57%,N167*O167*P167*F!$B$57,IF(Q167=58%,N167*O167*P167*F!$B$58,IF(Q167=59%,N167*O167*P167*F!$B$59,IF(Q167=60%,N167*O167*P167*F!$B$60,IF(Q167=61%,N167*O167*P167*F!$B$61,IF(Q167=62%,N167*O167*P167*F!$B$62,IF(Q167=63%,N167*O167*P167*F!$B$63,IF(Q167=64%,N167*O167*P167*F!$B$64,IF(Q167=65%,N167*O167*P167*F!$B$65,IF(Q167=66%,N167*O167*P167*F!$B$66,IF(Q167=67%,N167*O167*P167*F!$B$67,IF(Q167=68%,N167*O167*P167*F!$B$68,IF(Q167=69%,N167*O167*P167*F!$B$69,IF(Q167=70%,N167*O167*P167*F!$B$70,IF(Q167=71%,N167*O167*P167*F!$B$71,IF(Q167=72%,N167*O167*P167*F!$B$72,IF(Q167=73%,N167*O167*P167*F!$B$73,IF(Q167=74%,N167*O167*P167*F!$B$74,IF(Q167=75%,N167*O167*P167*F!$B$75,IF(Q167=76%,N167*O167*P167*F!$B$76,IF(Q167=77%,N167*O167*P167*F!$B$77,IF(Q167=78%,N167*O167*P167*F!$B$78,IF(Q167=79%,N167*O167*P167*F!$B$79,IF(Q167=80%,N167*O167*P167*F!$B$80,IF(Q167=81%,N167*O167*P167*F!$B$81,IF(Q167=82%,N167*O167*P167*F!$B$82,IF(Q167=83%,N167*O167*P167*F!$B$83,IF(Q167=84%,N167*O167*P167*F!$B$84,IF(Q167=85%,N167*O167*P167*F!$B$85,IF(Q167=86%,N167*O167*P167*F!$B$86,IF(Q167=87%,N167*O167*P167*F!$B$87,IF(Q167=88%,N167*O167*P167*F!$B$88,IF(Q167=89%,N167*O167*P167*F!$B$89,IF(Q167=90%,N167*O167*P167*F!$B$90,IF(Q167=91%,N167*O167*P167*F!$B$91,IF(Q167=92%,N167*O167*P167*F!$B$92,IF(Q167=93%,N167*O167*P167*F!$B$93,IF(Q167=94%,N167*O167*P167*F!$B$94,IF(Q167=95%,N167*O167*P167*F!$B$95,IF(Q167=96%,N167*O167*P167*F!$B$96,IF(Q167=97%,N167*O167*P167*F!$B$97,IF(Q167=98%,N167*O167*P167*F!$B$98,IF(Q167=99%,N167*O167*P167*F!$B$99,IF(Q167&gt;99%,N167*O167*P167*F!$B$100,))))))))))))))))))))))))))))))))))))))))))))))))))))))))+IF(U167&lt;30%,0,IF(U167&lt;35%,R167*S167*T167*F!$B$33,IF(U167&lt;40%,R167*S167*T167*F!$B$38,IF(U167&lt;45%,R167*S167*T167*F!$B$43,IF(U167&lt;50%,R167*S167*T167*F!$B$48,IF(U167=50%,R167*S167*T167*F!$B$50,IF(U167=51%,R167*S167*T167*F!$B$51,IF(U167=52%,R167*S167*T167*F!$B$52,IF(U167=53%,R167*S167*T167*F!$B$53,IF(U167=54%,R167*S167*T167*F!$B$54,IF(U167=55%,R167*S167*T167*F!$B$55,IF(U167=56%,R167*S167*T167*F!$B$56,IF(U167=57%,R167*S167*T167*F!$B$57,IF(U167=58%,R167*S167*T167*F!$B$58,IF(U167=59%,R167*S167*T167*F!$B$59,IF(U167=60%,R167*S167*T167*F!$B$60,IF(U167=61%,R167*S167*T167*F!$B$61,IF(U167=62%,R167*S167*T167*F!$B$62,IF(U167=63%,R167*S167*T167*F!$B$63,IF(U167=64%,R167*S167*T167*F!$B$64,IF(U167=65%,R167*S167*T167*F!$B$65,IF(U167=66%,R167*S167*T167*F!$B$66,IF(U167=67%,R167*S167*T167*F!$B$67,IF(U167=68%,R167*S167*T167*F!$B$68,IF(U167=69%,R167*S167*T167*F!$B$69,IF(U167=70%,R167*S167*T167*F!$B$70,IF(U167=71%,R167*S167*T167*F!$B$71,IF(U167=72%,R167*S167*T167*F!$B$72,IF(U167=73%,R167*S167*T167*F!$B$73,IF(U167=74%,R167*S167*T167*F!$B$74,IF(U167=75%,R167*S167*T167*F!$B$75,IF(U167=76%,R167*S167*T167*F!$B$76,IF(U167=77%,R167*S167*T167*F!$B$77,IF(U167=78%,R167*S167*T167*F!$B$78,IF(U167=79%,R167*S167*T167*F!$B$79,IF(U167=80%,R167*S167*T167*F!$B$80,IF(U167=81%,R167*S167*T167*F!$B$81,IF(U167=82%,R167*S167*T167*F!$B$82,IF(U167=83%,R167*S167*T167*F!$B$83,IF(U167=84%,R167*S167*T167*F!$B$84,IF(U167=85%,R167*S167*T167*F!$B$85,IF(U167=86%,R167*S167*T167*F!$B$86,IF(U167=87%,R167*S167*T167*F!$B$87,IF(U167=88%,R167*S167*T167*F!$B$88,IF(U167=89%,R167*S167*T167*F!$B$89,IF(U167=90%,R167*S167*T167*F!$B$90,IF(U167=91%,R167*S167*T167*F!$B$91,IF(U167=92%,R167*S167*T167*F!$B$92,IF(U167=93%,R167*S167*T167*F!$B$93,IF(U167=94%,R167*S167*T167*F!$B$94,IF(U167=95%,R167*S167*T167*F!$B$95,IF(U167=96%,R167*S167*T167*F!$B$96,IF(U167=97%,R167*S167*T167*F!$B$97,IF(U167=98%,R167*S167*T167*F!$B$98,IF(U167=99%,R167*S167*T167*F!$B$99,IF(U167&gt;99%,R167*S167*T167*F!$B$100)))))))))))))))))))))))))))))))))))))))))))))))))))))))))*IF(ISNUMBER(E167),E167,1)*IF(ISNUMBER(D167),D167,1)</f>
        <v>2030.04</v>
      </c>
      <c r="AA167" s="69">
        <f t="shared" si="250"/>
        <v>44</v>
      </c>
      <c r="AB167" s="70">
        <f t="shared" si="251"/>
        <v>31.200000000000003</v>
      </c>
      <c r="AC167" s="23"/>
      <c r="AF167" s="127"/>
      <c r="AG167" s="23"/>
      <c r="AH167" s="23"/>
      <c r="AI167" s="23"/>
      <c r="AJ167" s="23"/>
      <c r="AK167" s="23"/>
      <c r="AL167" s="23"/>
      <c r="AM167" s="23"/>
      <c r="AN167" s="23"/>
      <c r="AO167" s="154"/>
      <c r="AP167" s="23"/>
      <c r="AQ167" s="23"/>
      <c r="AR167" s="23"/>
      <c r="AS167" s="23"/>
      <c r="AT167" s="23"/>
    </row>
    <row r="168" spans="1:46" x14ac:dyDescent="0.25">
      <c r="A168" s="325"/>
      <c r="B168" s="198" t="str">
        <f t="shared" ref="B168:E183" si="255">IF(B131="","",B131)</f>
        <v>Средняя</v>
      </c>
      <c r="C168" s="196" t="str">
        <f t="shared" si="255"/>
        <v>Наклоны</v>
      </c>
      <c r="D168" s="167">
        <f t="shared" si="252"/>
        <v>1</v>
      </c>
      <c r="E168" s="197" t="str">
        <f t="shared" si="255"/>
        <v/>
      </c>
      <c r="F168" s="305">
        <f>IF(I168&lt;&gt;0,(IFERROR(IF($Y168&gt;50,MROUND($Y168*I168,2.5),IF($Y168&lt;15,MROUND($Y168*I168,0.1),MROUND($Y168*I168,1))),)),"")</f>
        <v>75</v>
      </c>
      <c r="G168" s="170">
        <v>5</v>
      </c>
      <c r="H168" s="170">
        <v>1</v>
      </c>
      <c r="I168" s="171">
        <v>0.55000000000000004</v>
      </c>
      <c r="J168" s="305">
        <f>IF(M168&lt;&gt;0,(IFERROR(IF($Y168&gt;50,MROUND($Y168*M168,2.5),IF($Y168&lt;15,MROUND($Y168*M168,0.1),MROUND($Y168*M168,1))),)),"")</f>
        <v>92.5</v>
      </c>
      <c r="K168" s="170">
        <v>4</v>
      </c>
      <c r="L168" s="170">
        <v>3</v>
      </c>
      <c r="M168" s="171">
        <v>0.68</v>
      </c>
      <c r="N168" s="305" t="str">
        <f>IF(Q168&lt;&gt;0,(IFERROR(IF($Y168&gt;50,MROUND($Y168*Q168,2.5),IF($Y168&lt;15,MROUND($Y168*Q168,0.1),MROUND($Y168*Q168,1))),)),"")</f>
        <v/>
      </c>
      <c r="O168" s="170"/>
      <c r="P168" s="170"/>
      <c r="Q168" s="171">
        <v>0</v>
      </c>
      <c r="R168" s="305" t="str">
        <f>IF(U168&lt;&gt;0,(IFERROR(IF($Y168&gt;50,MROUND($Y168*U168,2.5),IF($Y168&lt;15,MROUND($Y168*U168,0.1),MROUND($Y168*U168,1))),)),"")</f>
        <v/>
      </c>
      <c r="S168" s="170"/>
      <c r="T168" s="170"/>
      <c r="U168" s="172">
        <v>0</v>
      </c>
      <c r="V168" s="121">
        <f t="shared" si="239"/>
        <v>1485</v>
      </c>
      <c r="W168" s="60">
        <f t="shared" si="253"/>
        <v>87.352941176470594</v>
      </c>
      <c r="X168" s="61">
        <f>ROUND(IFERROR((W168/(Y168*IF(ISNUMBER(E168),E168,1))),0),2)</f>
        <v>0.65</v>
      </c>
      <c r="Y168" s="203">
        <f t="shared" si="229"/>
        <v>134.6598660825</v>
      </c>
      <c r="Z168" s="17">
        <f>(IF(I168&lt;30%,0,IF(I168&lt;35%,F168*G168*H168*F!$B$33,IF(I168&lt;40%,F168*G168*H168*F!$B$38,IF(I168&lt;45%,F168*G168*H168*F!$B$43,IF(I168&lt;50%,F168*G168*H168*F!$B$48,IF(I168=50%,F168*G168*H168*F!$B$50,IF(I168=51%,F168*G168*H168*F!$B$51,IF(I168=52%,F168*G168*H168*F!$B$52,IF(I168=53%,F168*G168*H168*F!$B$53,IF(I168=54%,F168*G168*H168*F!$B$54,IF(I168=55%,F168*G168*H168*F!$B$55,IF(I168=56%,F168*G168*H168*F!$B$56,IF(I168=57%,F168*G168*H168*F!$B$57,IF(I168=58%,F168*G168*H168*F!$B$58,IF(I168=59%,F168*G168*H168*F!$B$59,IF(I168=60%,F168*G168*H168*F!$B$60,IF(I168=61%,F168*G168*H168*F!$B$61,IF(I168=62%,F168*G168*H168*F!$B$62,IF(I168=63%,F168*G168*H168*F!$B$63,IF(I168=64%,F168*G168*H168*F!$B$64,IF(I168=65%,F168*G168*H168*F!$B$65,IF(I168=66%,F168*G168*H168*F!$B$66,IF(I168=67%,F168*G168*H168*F!$B$67,IF(I168=68%,F168*G168*H168*F!$B$68,IF(I168=69%,F168*G168*H168*F!$B$69,IF(I168=70%,F168*G168*H168*F!$B$70,IF(I168=71%,F168*G168*H168*F!$B$71,IF(I168=72%,F168*G168*H168*F!$B$72,IF(I168=73%,F168*G168*H168*F!$B$73,IF(I168=74%,F168*G168*H168*F!$B$74,IF(I168=75%,F168*G168*H168*F!$B$75,IF(I168=76%,F168*G168*H168*F!$B$76,IF(I168=77%,F168*G168*H168*F!$B$77,IF(I168=78%,F168*G168*H168*F!$B$78,IF(I168=79%,F168*G168*H168*F!$B$79,IF(I168=80%,F168*G168*H168*F!$B$80,IF(I168=81%,F168*G168*H168*F!$B$81,IF(I168=82%,F168*G168*H168*F!$B$82,IF(I168=83%,F168*G168*H168*F!$B$83,IF(I168=84%,F168*G168*H168*F!$B$84,IF(I168=85%,F168*G168*H168*F!$B$85,IF(I168=86%,F168*G168*H168*F!$B$86,IF(I168=87%,F168*G168*H168*F!$B$87,IF(I168=88%,F168*G168*H168*F!$B$88,IF(I168=89%,F168*G168*H168*F!$B$89,IF(I168=90%,F168*G168*H168*F!$B$90,IF(I168=91%,F168*G168*H168*F!$B$91,IF(I168=92%,F168*G168*H168*F!$B$92,IF(I168=93%,F168*G168*H168*F!$B$93,IF(I168=94%,F168*G168*H168*F!$B$94,IF(I168=95%,F168*G168*H168*F!$B$95,IF(I168=96%,F168*G168*H168*F!$B$96,IF(I168=97%,F168*G168*H168*F!$B$97,IF(I168=98%,F168*G168*H168*F!$B$98,IF(I168=99%,F168*G168*H168*F!$B$99,IF(I168&gt;99%,F168*G168*H168*F!$B$100,))))))))))))))))))))))))))))))))))))))))))))))))))))))))+IF(M168&lt;30%,0,IF(M168&lt;35%,J168*K168*L168*F!$B$33,IF(M168&lt;40%,J168*K168*L168*F!$B$38,IF(M168&lt;45%,J168*K168*L168*F!$B$43,IF(M168&lt;50%,J168*K168*L168*F!$B$48,IF(M168=50%,J168*K168*L168*F!$B$50,IF(M168=51%,J168*K168*L168*F!$B$51,IF(M168=52%,J168*K168*L168*F!$B$52,IF(M168=53%,J168*K168*L168*F!$B$53,IF(M168=54%,J168*K168*L168*F!$B$54,IF(M168=55%,J168*K168*L168*F!$B$55,IF(M168=56%,J168*K168*L168*F!$B$56,IF(M168=57%,J168*K168*L168*F!$B$57,IF(M168=58%,J168*K168*L168*F!$B$58,IF(M168=59%,J168*K168*L168*F!$B$59,IF(M168=60%,J168*K168*L168*F!$B$60,IF(M168=61%,J168*K168*L168*F!$B$61,IF(M168=62%,J168*K168*L168*F!$B$62,IF(M168=63%,J168*K168*L168*F!$B$63,IF(M168=64%,J168*K168*L168*F!$B$64,IF(M168=65%,J168*K168*L168*F!$B$65,IF(M168=66%,J168*K168*L168*F!$B$66,IF(M168=67%,J168*K168*L168*F!$B$67,IF(M168=68%,J168*K168*L168*F!$B$68,IF(M168=69%,J168*K168*L168*F!$B$69,IF(M168=70%,J168*K168*L168*F!$B$70,IF(M168=71%,J168*K168*L168*F!$B$71,IF(M168=72%,J168*K168*L168*F!$B$72,IF(M168=73%,J168*K168*L168*F!$B$73,IF(M168=74%,J168*K168*L168*F!$B$74,IF(M168=75%,J168*K168*L168*F!$B$75,IF(M168=76%,J168*K168*L168*F!$B$76,IF(M168=77%,J168*K168*L168*F!$B$77,IF(M168=78%,J168*K168*L168*F!$B$78,IF(M168=79%,J168*K168*L168*F!$B$79,IF(M168=80%,J168*K168*L168*F!$B$80,IF(M168=81%,J168*K168*L168*F!$B$81,IF(M168=82%,J168*K168*L168*F!$B$82,IF(M168=83%,J168*K168*L168*F!$B$83,IF(M168=84%,J168*K168*L168*F!$B$84,IF(M168=85%,J168*K168*L168*F!$B$85,IF(M168=86%,J168*K168*L168*F!$B$86,IF(M168=87%,J168*K168*L168*F!$B$87,IF(M168=88%,J168*K168*L168*F!$B$88,IF(M168=89%,J168*K168*L168*F!$B$89,IF(M168=90%,J168*K168*L168*F!$B$90,IF(M168=91%,J168*K168*L168*F!$B$91,IF(M168=92%,J168*K168*L168*F!$B$92,IF(M168=93%,J168*K168*L168*F!$B$93,IF(M168=94%,J168*K168*L168*F!$B$94,IF(M168=95%,J168*K168*L168*F!$B$95,IF(M168=96%,J168*K168*L168*F!$B$96,IF(M168=97%,J168*K168*L168*F!$B$97,IF(M168=98%,J168*K168*L168*F!$B$98,IF(M168=99%,J168*K168*L168*F!$B$99,IF(M168&gt;99%,J168*K168*L168*F!$B$100,))))))))))))))))))))))))))))))))))))))))))))))))))))))))+IF(Q168&lt;30%,0,IF(Q168&lt;35%,N168*O168*P168*F!$B$33,IF(Q168&lt;40%,N168*O168*P168*F!$B$38,IF(Q168&lt;45%,N168*O168*P168*F!$B$43,IF(Q168&lt;50%,N168*O168*P168*F!$B$48,IF(Q168=50%,N168*O168*P168*F!$B$50,IF(Q168=51%,N168*O168*P168*F!$B$51,IF(Q168=52%,N168*O168*P168*F!$B$52,IF(Q168=53%,N168*O168*P168*F!$B$53,IF(Q168=54%,N168*O168*P168*F!$B$54,IF(Q168=55%,N168*O168*P168*F!$B$55,IF(Q168=56%,N168*O168*P168*F!$B$56,IF(Q168=57%,N168*O168*P168*F!$B$57,IF(Q168=58%,N168*O168*P168*F!$B$58,IF(Q168=59%,N168*O168*P168*F!$B$59,IF(Q168=60%,N168*O168*P168*F!$B$60,IF(Q168=61%,N168*O168*P168*F!$B$61,IF(Q168=62%,N168*O168*P168*F!$B$62,IF(Q168=63%,N168*O168*P168*F!$B$63,IF(Q168=64%,N168*O168*P168*F!$B$64,IF(Q168=65%,N168*O168*P168*F!$B$65,IF(Q168=66%,N168*O168*P168*F!$B$66,IF(Q168=67%,N168*O168*P168*F!$B$67,IF(Q168=68%,N168*O168*P168*F!$B$68,IF(Q168=69%,N168*O168*P168*F!$B$69,IF(Q168=70%,N168*O168*P168*F!$B$70,IF(Q168=71%,N168*O168*P168*F!$B$71,IF(Q168=72%,N168*O168*P168*F!$B$72,IF(Q168=73%,N168*O168*P168*F!$B$73,IF(Q168=74%,N168*O168*P168*F!$B$74,IF(Q168=75%,N168*O168*P168*F!$B$75,IF(Q168=76%,N168*O168*P168*F!$B$76,IF(Q168=77%,N168*O168*P168*F!$B$77,IF(Q168=78%,N168*O168*P168*F!$B$78,IF(Q168=79%,N168*O168*P168*F!$B$79,IF(Q168=80%,N168*O168*P168*F!$B$80,IF(Q168=81%,N168*O168*P168*F!$B$81,IF(Q168=82%,N168*O168*P168*F!$B$82,IF(Q168=83%,N168*O168*P168*F!$B$83,IF(Q168=84%,N168*O168*P168*F!$B$84,IF(Q168=85%,N168*O168*P168*F!$B$85,IF(Q168=86%,N168*O168*P168*F!$B$86,IF(Q168=87%,N168*O168*P168*F!$B$87,IF(Q168=88%,N168*O168*P168*F!$B$88,IF(Q168=89%,N168*O168*P168*F!$B$89,IF(Q168=90%,N168*O168*P168*F!$B$90,IF(Q168=91%,N168*O168*P168*F!$B$91,IF(Q168=92%,N168*O168*P168*F!$B$92,IF(Q168=93%,N168*O168*P168*F!$B$93,IF(Q168=94%,N168*O168*P168*F!$B$94,IF(Q168=95%,N168*O168*P168*F!$B$95,IF(Q168=96%,N168*O168*P168*F!$B$96,IF(Q168=97%,N168*O168*P168*F!$B$97,IF(Q168=98%,N168*O168*P168*F!$B$98,IF(Q168=99%,N168*O168*P168*F!$B$99,IF(Q168&gt;99%,N168*O168*P168*F!$B$100,))))))))))))))))))))))))))))))))))))))))))))))))))))))))+IF(U168&lt;30%,0,IF(U168&lt;35%,R168*S168*T168*F!$B$33,IF(U168&lt;40%,R168*S168*T168*F!$B$38,IF(U168&lt;45%,R168*S168*T168*F!$B$43,IF(U168&lt;50%,R168*S168*T168*F!$B$48,IF(U168=50%,R168*S168*T168*F!$B$50,IF(U168=51%,R168*S168*T168*F!$B$51,IF(U168=52%,R168*S168*T168*F!$B$52,IF(U168=53%,R168*S168*T168*F!$B$53,IF(U168=54%,R168*S168*T168*F!$B$54,IF(U168=55%,R168*S168*T168*F!$B$55,IF(U168=56%,R168*S168*T168*F!$B$56,IF(U168=57%,R168*S168*T168*F!$B$57,IF(U168=58%,R168*S168*T168*F!$B$58,IF(U168=59%,R168*S168*T168*F!$B$59,IF(U168=60%,R168*S168*T168*F!$B$60,IF(U168=61%,R168*S168*T168*F!$B$61,IF(U168=62%,R168*S168*T168*F!$B$62,IF(U168=63%,R168*S168*T168*F!$B$63,IF(U168=64%,R168*S168*T168*F!$B$64,IF(U168=65%,R168*S168*T168*F!$B$65,IF(U168=66%,R168*S168*T168*F!$B$66,IF(U168=67%,R168*S168*T168*F!$B$67,IF(U168=68%,R168*S168*T168*F!$B$68,IF(U168=69%,R168*S168*T168*F!$B$69,IF(U168=70%,R168*S168*T168*F!$B$70,IF(U168=71%,R168*S168*T168*F!$B$71,IF(U168=72%,R168*S168*T168*F!$B$72,IF(U168=73%,R168*S168*T168*F!$B$73,IF(U168=74%,R168*S168*T168*F!$B$74,IF(U168=75%,R168*S168*T168*F!$B$75,IF(U168=76%,R168*S168*T168*F!$B$76,IF(U168=77%,R168*S168*T168*F!$B$77,IF(U168=78%,R168*S168*T168*F!$B$78,IF(U168=79%,R168*S168*T168*F!$B$79,IF(U168=80%,R168*S168*T168*F!$B$80,IF(U168=81%,R168*S168*T168*F!$B$81,IF(U168=82%,R168*S168*T168*F!$B$82,IF(U168=83%,R168*S168*T168*F!$B$83,IF(U168=84%,R168*S168*T168*F!$B$84,IF(U168=85%,R168*S168*T168*F!$B$85,IF(U168=86%,R168*S168*T168*F!$B$86,IF(U168=87%,R168*S168*T168*F!$B$87,IF(U168=88%,R168*S168*T168*F!$B$88,IF(U168=89%,R168*S168*T168*F!$B$89,IF(U168=90%,R168*S168*T168*F!$B$90,IF(U168=91%,R168*S168*T168*F!$B$91,IF(U168=92%,R168*S168*T168*F!$B$92,IF(U168=93%,R168*S168*T168*F!$B$93,IF(U168=94%,R168*S168*T168*F!$B$94,IF(U168=95%,R168*S168*T168*F!$B$95,IF(U168=96%,R168*S168*T168*F!$B$96,IF(U168=97%,R168*S168*T168*F!$B$97,IF(U168=98%,R168*S168*T168*F!$B$98,IF(U168=99%,R168*S168*T168*F!$B$99,IF(U168&gt;99%,R168*S168*T168*F!$B$100)))))))))))))))))))))))))))))))))))))))))))))))))))))))))*IF(ISNUMBER(E168),E168,1)*IF(ISNUMBER(D168),D168,1)</f>
        <v>1183.2</v>
      </c>
      <c r="AA168" s="62">
        <f t="shared" si="250"/>
        <v>17</v>
      </c>
      <c r="AB168" s="63">
        <f t="shared" si="251"/>
        <v>23.4</v>
      </c>
      <c r="AC168" s="23"/>
      <c r="AF168" s="127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</row>
    <row r="169" spans="1:46" x14ac:dyDescent="0.25">
      <c r="A169" s="325"/>
      <c r="B169" s="198" t="str">
        <f t="shared" si="255"/>
        <v>Средняя</v>
      </c>
      <c r="C169" s="196" t="str">
        <f t="shared" si="255"/>
        <v>Сгибания ног</v>
      </c>
      <c r="D169" s="167">
        <f t="shared" si="252"/>
        <v>0.4</v>
      </c>
      <c r="E169" s="199">
        <f t="shared" si="255"/>
        <v>5</v>
      </c>
      <c r="F169" s="304">
        <f>IF(I169&lt;&gt;0,(IFERROR(IF($Y169&gt;50,MROUND($Y169*I169,2.5),IF($Y169&lt;15,MROUND($Y169*I169,0.1),MROUND($Y169*I169,1))),)),"")</f>
        <v>13</v>
      </c>
      <c r="G169" s="173">
        <v>6</v>
      </c>
      <c r="H169" s="173">
        <v>1</v>
      </c>
      <c r="I169" s="174">
        <v>0.5</v>
      </c>
      <c r="J169" s="304">
        <f>IF(M169&lt;&gt;0,(IFERROR(IF($Y169&gt;50,MROUND($Y169*M169,2.5),IF($Y169&lt;15,MROUND($Y169*M169,0.1),MROUND($Y169*M169,1))),)),"")</f>
        <v>15</v>
      </c>
      <c r="K169" s="173">
        <v>5</v>
      </c>
      <c r="L169" s="173">
        <v>5</v>
      </c>
      <c r="M169" s="174">
        <v>0.6</v>
      </c>
      <c r="N169" s="304" t="str">
        <f>IF(Q169&lt;&gt;0,(IFERROR(IF($Y169&gt;50,MROUND($Y169*Q169,2.5),IF($Y169&lt;15,MROUND($Y169*Q169,0.1),MROUND($Y169*Q169,1))),)),"")</f>
        <v/>
      </c>
      <c r="O169" s="173"/>
      <c r="P169" s="173"/>
      <c r="Q169" s="174">
        <v>0</v>
      </c>
      <c r="R169" s="304" t="str">
        <f>IF(U169&lt;&gt;0,(IFERROR(IF($Y169&gt;50,MROUND($Y169*U169,2.5),IF($Y169&lt;15,MROUND($Y169*U169,0.1),MROUND($Y169*U169,1))),)),"")</f>
        <v/>
      </c>
      <c r="S169" s="173"/>
      <c r="T169" s="173"/>
      <c r="U169" s="175">
        <v>0</v>
      </c>
      <c r="V169" s="98">
        <f t="shared" si="239"/>
        <v>2265</v>
      </c>
      <c r="W169" s="67">
        <f t="shared" si="253"/>
        <v>73.064516129032256</v>
      </c>
      <c r="X169" s="72">
        <f t="shared" ref="X169:X170" si="256">ROUND(IFERROR((W169/(Y169*IF(ISNUMBER(E169),E169,1))),0),2)</f>
        <v>0.56999999999999995</v>
      </c>
      <c r="Y169" s="203">
        <f t="shared" si="229"/>
        <v>25.503762515625002</v>
      </c>
      <c r="Z169" s="18">
        <f>(IF(I169&lt;30%,0,IF(I169&lt;35%,F169*G169*H169*F!$B$33,IF(I169&lt;40%,F169*G169*H169*F!$B$38,IF(I169&lt;45%,F169*G169*H169*F!$B$43,IF(I169&lt;50%,F169*G169*H169*F!$B$48,IF(I169=50%,F169*G169*H169*F!$B$50,IF(I169=51%,F169*G169*H169*F!$B$51,IF(I169=52%,F169*G169*H169*F!$B$52,IF(I169=53%,F169*G169*H169*F!$B$53,IF(I169=54%,F169*G169*H169*F!$B$54,IF(I169=55%,F169*G169*H169*F!$B$55,IF(I169=56%,F169*G169*H169*F!$B$56,IF(I169=57%,F169*G169*H169*F!$B$57,IF(I169=58%,F169*G169*H169*F!$B$58,IF(I169=59%,F169*G169*H169*F!$B$59,IF(I169=60%,F169*G169*H169*F!$B$60,IF(I169=61%,F169*G169*H169*F!$B$61,IF(I169=62%,F169*G169*H169*F!$B$62,IF(I169=63%,F169*G169*H169*F!$B$63,IF(I169=64%,F169*G169*H169*F!$B$64,IF(I169=65%,F169*G169*H169*F!$B$65,IF(I169=66%,F169*G169*H169*F!$B$66,IF(I169=67%,F169*G169*H169*F!$B$67,IF(I169=68%,F169*G169*H169*F!$B$68,IF(I169=69%,F169*G169*H169*F!$B$69,IF(I169=70%,F169*G169*H169*F!$B$70,IF(I169=71%,F169*G169*H169*F!$B$71,IF(I169=72%,F169*G169*H169*F!$B$72,IF(I169=73%,F169*G169*H169*F!$B$73,IF(I169=74%,F169*G169*H169*F!$B$74,IF(I169=75%,F169*G169*H169*F!$B$75,IF(I169=76%,F169*G169*H169*F!$B$76,IF(I169=77%,F169*G169*H169*F!$B$77,IF(I169=78%,F169*G169*H169*F!$B$78,IF(I169=79%,F169*G169*H169*F!$B$79,IF(I169=80%,F169*G169*H169*F!$B$80,IF(I169=81%,F169*G169*H169*F!$B$81,IF(I169=82%,F169*G169*H169*F!$B$82,IF(I169=83%,F169*G169*H169*F!$B$83,IF(I169=84%,F169*G169*H169*F!$B$84,IF(I169=85%,F169*G169*H169*F!$B$85,IF(I169=86%,F169*G169*H169*F!$B$86,IF(I169=87%,F169*G169*H169*F!$B$87,IF(I169=88%,F169*G169*H169*F!$B$88,IF(I169=89%,F169*G169*H169*F!$B$89,IF(I169=90%,F169*G169*H169*F!$B$90,IF(I169=91%,F169*G169*H169*F!$B$91,IF(I169=92%,F169*G169*H169*F!$B$92,IF(I169=93%,F169*G169*H169*F!$B$93,IF(I169=94%,F169*G169*H169*F!$B$94,IF(I169=95%,F169*G169*H169*F!$B$95,IF(I169=96%,F169*G169*H169*F!$B$96,IF(I169=97%,F169*G169*H169*F!$B$97,IF(I169=98%,F169*G169*H169*F!$B$98,IF(I169=99%,F169*G169*H169*F!$B$99,IF(I169&gt;99%,F169*G169*H169*F!$B$100,))))))))))))))))))))))))))))))))))))))))))))))))))))))))+IF(M169&lt;30%,0,IF(M169&lt;35%,J169*K169*L169*F!$B$33,IF(M169&lt;40%,J169*K169*L169*F!$B$38,IF(M169&lt;45%,J169*K169*L169*F!$B$43,IF(M169&lt;50%,J169*K169*L169*F!$B$48,IF(M169=50%,J169*K169*L169*F!$B$50,IF(M169=51%,J169*K169*L169*F!$B$51,IF(M169=52%,J169*K169*L169*F!$B$52,IF(M169=53%,J169*K169*L169*F!$B$53,IF(M169=54%,J169*K169*L169*F!$B$54,IF(M169=55%,J169*K169*L169*F!$B$55,IF(M169=56%,J169*K169*L169*F!$B$56,IF(M169=57%,J169*K169*L169*F!$B$57,IF(M169=58%,J169*K169*L169*F!$B$58,IF(M169=59%,J169*K169*L169*F!$B$59,IF(M169=60%,J169*K169*L169*F!$B$60,IF(M169=61%,J169*K169*L169*F!$B$61,IF(M169=62%,J169*K169*L169*F!$B$62,IF(M169=63%,J169*K169*L169*F!$B$63,IF(M169=64%,J169*K169*L169*F!$B$64,IF(M169=65%,J169*K169*L169*F!$B$65,IF(M169=66%,J169*K169*L169*F!$B$66,IF(M169=67%,J169*K169*L169*F!$B$67,IF(M169=68%,J169*K169*L169*F!$B$68,IF(M169=69%,J169*K169*L169*F!$B$69,IF(M169=70%,J169*K169*L169*F!$B$70,IF(M169=71%,J169*K169*L169*F!$B$71,IF(M169=72%,J169*K169*L169*F!$B$72,IF(M169=73%,J169*K169*L169*F!$B$73,IF(M169=74%,J169*K169*L169*F!$B$74,IF(M169=75%,J169*K169*L169*F!$B$75,IF(M169=76%,J169*K169*L169*F!$B$76,IF(M169=77%,J169*K169*L169*F!$B$77,IF(M169=78%,J169*K169*L169*F!$B$78,IF(M169=79%,J169*K169*L169*F!$B$79,IF(M169=80%,J169*K169*L169*F!$B$80,IF(M169=81%,J169*K169*L169*F!$B$81,IF(M169=82%,J169*K169*L169*F!$B$82,IF(M169=83%,J169*K169*L169*F!$B$83,IF(M169=84%,J169*K169*L169*F!$B$84,IF(M169=85%,J169*K169*L169*F!$B$85,IF(M169=86%,J169*K169*L169*F!$B$86,IF(M169=87%,J169*K169*L169*F!$B$87,IF(M169=88%,J169*K169*L169*F!$B$88,IF(M169=89%,J169*K169*L169*F!$B$89,IF(M169=90%,J169*K169*L169*F!$B$90,IF(M169=91%,J169*K169*L169*F!$B$91,IF(M169=92%,J169*K169*L169*F!$B$92,IF(M169=93%,J169*K169*L169*F!$B$93,IF(M169=94%,J169*K169*L169*F!$B$94,IF(M169=95%,J169*K169*L169*F!$B$95,IF(M169=96%,J169*K169*L169*F!$B$96,IF(M169=97%,J169*K169*L169*F!$B$97,IF(M169=98%,J169*K169*L169*F!$B$98,IF(M169=99%,J169*K169*L169*F!$B$99,IF(M169&gt;99%,J169*K169*L169*F!$B$100,))))))))))))))))))))))))))))))))))))))))))))))))))))))))+IF(Q169&lt;30%,0,IF(Q169&lt;35%,N169*O169*P169*F!$B$33,IF(Q169&lt;40%,N169*O169*P169*F!$B$38,IF(Q169&lt;45%,N169*O169*P169*F!$B$43,IF(Q169&lt;50%,N169*O169*P169*F!$B$48,IF(Q169=50%,N169*O169*P169*F!$B$50,IF(Q169=51%,N169*O169*P169*F!$B$51,IF(Q169=52%,N169*O169*P169*F!$B$52,IF(Q169=53%,N169*O169*P169*F!$B$53,IF(Q169=54%,N169*O169*P169*F!$B$54,IF(Q169=55%,N169*O169*P169*F!$B$55,IF(Q169=56%,N169*O169*P169*F!$B$56,IF(Q169=57%,N169*O169*P169*F!$B$57,IF(Q169=58%,N169*O169*P169*F!$B$58,IF(Q169=59%,N169*O169*P169*F!$B$59,IF(Q169=60%,N169*O169*P169*F!$B$60,IF(Q169=61%,N169*O169*P169*F!$B$61,IF(Q169=62%,N169*O169*P169*F!$B$62,IF(Q169=63%,N169*O169*P169*F!$B$63,IF(Q169=64%,N169*O169*P169*F!$B$64,IF(Q169=65%,N169*O169*P169*F!$B$65,IF(Q169=66%,N169*O169*P169*F!$B$66,IF(Q169=67%,N169*O169*P169*F!$B$67,IF(Q169=68%,N169*O169*P169*F!$B$68,IF(Q169=69%,N169*O169*P169*F!$B$69,IF(Q169=70%,N169*O169*P169*F!$B$70,IF(Q169=71%,N169*O169*P169*F!$B$71,IF(Q169=72%,N169*O169*P169*F!$B$72,IF(Q169=73%,N169*O169*P169*F!$B$73,IF(Q169=74%,N169*O169*P169*F!$B$74,IF(Q169=75%,N169*O169*P169*F!$B$75,IF(Q169=76%,N169*O169*P169*F!$B$76,IF(Q169=77%,N169*O169*P169*F!$B$77,IF(Q169=78%,N169*O169*P169*F!$B$78,IF(Q169=79%,N169*O169*P169*F!$B$79,IF(Q169=80%,N169*O169*P169*F!$B$80,IF(Q169=81%,N169*O169*P169*F!$B$81,IF(Q169=82%,N169*O169*P169*F!$B$82,IF(Q169=83%,N169*O169*P169*F!$B$83,IF(Q169=84%,N169*O169*P169*F!$B$84,IF(Q169=85%,N169*O169*P169*F!$B$85,IF(Q169=86%,N169*O169*P169*F!$B$86,IF(Q169=87%,N169*O169*P169*F!$B$87,IF(Q169=88%,N169*O169*P169*F!$B$88,IF(Q169=89%,N169*O169*P169*F!$B$89,IF(Q169=90%,N169*O169*P169*F!$B$90,IF(Q169=91%,N169*O169*P169*F!$B$91,IF(Q169=92%,N169*O169*P169*F!$B$92,IF(Q169=93%,N169*O169*P169*F!$B$93,IF(Q169=94%,N169*O169*P169*F!$B$94,IF(Q169=95%,N169*O169*P169*F!$B$95,IF(Q169=96%,N169*O169*P169*F!$B$96,IF(Q169=97%,N169*O169*P169*F!$B$97,IF(Q169=98%,N169*O169*P169*F!$B$98,IF(Q169=99%,N169*O169*P169*F!$B$99,IF(Q169&gt;99%,N169*O169*P169*F!$B$100,))))))))))))))))))))))))))))))))))))))))))))))))))))))))+IF(U169&lt;30%,0,IF(U169&lt;35%,R169*S169*T169*F!$B$33,IF(U169&lt;40%,R169*S169*T169*F!$B$38,IF(U169&lt;45%,R169*S169*T169*F!$B$43,IF(U169&lt;50%,R169*S169*T169*F!$B$48,IF(U169=50%,R169*S169*T169*F!$B$50,IF(U169=51%,R169*S169*T169*F!$B$51,IF(U169=52%,R169*S169*T169*F!$B$52,IF(U169=53%,R169*S169*T169*F!$B$53,IF(U169=54%,R169*S169*T169*F!$B$54,IF(U169=55%,R169*S169*T169*F!$B$55,IF(U169=56%,R169*S169*T169*F!$B$56,IF(U169=57%,R169*S169*T169*F!$B$57,IF(U169=58%,R169*S169*T169*F!$B$58,IF(U169=59%,R169*S169*T169*F!$B$59,IF(U169=60%,R169*S169*T169*F!$B$60,IF(U169=61%,R169*S169*T169*F!$B$61,IF(U169=62%,R169*S169*T169*F!$B$62,IF(U169=63%,R169*S169*T169*F!$B$63,IF(U169=64%,R169*S169*T169*F!$B$64,IF(U169=65%,R169*S169*T169*F!$B$65,IF(U169=66%,R169*S169*T169*F!$B$66,IF(U169=67%,R169*S169*T169*F!$B$67,IF(U169=68%,R169*S169*T169*F!$B$68,IF(U169=69%,R169*S169*T169*F!$B$69,IF(U169=70%,R169*S169*T169*F!$B$70,IF(U169=71%,R169*S169*T169*F!$B$71,IF(U169=72%,R169*S169*T169*F!$B$72,IF(U169=73%,R169*S169*T169*F!$B$73,IF(U169=74%,R169*S169*T169*F!$B$74,IF(U169=75%,R169*S169*T169*F!$B$75,IF(U169=76%,R169*S169*T169*F!$B$76,IF(U169=77%,R169*S169*T169*F!$B$77,IF(U169=78%,R169*S169*T169*F!$B$78,IF(U169=79%,R169*S169*T169*F!$B$79,IF(U169=80%,R169*S169*T169*F!$B$80,IF(U169=81%,R169*S169*T169*F!$B$81,IF(U169=82%,R169*S169*T169*F!$B$82,IF(U169=83%,R169*S169*T169*F!$B$83,IF(U169=84%,R169*S169*T169*F!$B$84,IF(U169=85%,R169*S169*T169*F!$B$85,IF(U169=86%,R169*S169*T169*F!$B$86,IF(U169=87%,R169*S169*T169*F!$B$87,IF(U169=88%,R169*S169*T169*F!$B$88,IF(U169=89%,R169*S169*T169*F!$B$89,IF(U169=90%,R169*S169*T169*F!$B$90,IF(U169=91%,R169*S169*T169*F!$B$91,IF(U169=92%,R169*S169*T169*F!$B$92,IF(U169=93%,R169*S169*T169*F!$B$93,IF(U169=94%,R169*S169*T169*F!$B$94,IF(U169=95%,R169*S169*T169*F!$B$95,IF(U169=96%,R169*S169*T169*F!$B$96,IF(U169=97%,R169*S169*T169*F!$B$97,IF(U169=98%,R169*S169*T169*F!$B$98,IF(U169=99%,R169*S169*T169*F!$B$99,IF(U169&gt;99%,R169*S169*T169*F!$B$100)))))))))))))))))))))))))))))))))))))))))))))))))))))))))*IF(ISNUMBER(E169),E169,1)*IF(ISNUMBER(D169),D169,1)</f>
        <v>603</v>
      </c>
      <c r="AA169" s="69">
        <f t="shared" si="250"/>
        <v>31</v>
      </c>
      <c r="AB169" s="70">
        <f t="shared" si="251"/>
        <v>7.9499999999999993</v>
      </c>
      <c r="AC169" s="23"/>
      <c r="AF169" s="127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</row>
    <row r="170" spans="1:46" x14ac:dyDescent="0.25">
      <c r="A170" s="325"/>
      <c r="B170" s="198" t="str">
        <f t="shared" si="255"/>
        <v/>
      </c>
      <c r="C170" s="200" t="str">
        <f t="shared" si="255"/>
        <v/>
      </c>
      <c r="D170" s="167">
        <f t="shared" si="252"/>
        <v>0</v>
      </c>
      <c r="E170" s="199" t="str">
        <f t="shared" si="255"/>
        <v/>
      </c>
      <c r="F170" s="303"/>
      <c r="G170" s="170"/>
      <c r="H170" s="170"/>
      <c r="I170" s="171">
        <f t="shared" ref="I170" si="257">IFERROR(ROUND(F170/$Y170,2),)</f>
        <v>0</v>
      </c>
      <c r="J170" s="303"/>
      <c r="K170" s="170"/>
      <c r="L170" s="170"/>
      <c r="M170" s="171">
        <f t="shared" ref="M170" si="258">IFERROR(ROUND(J170/$Y170,2),)</f>
        <v>0</v>
      </c>
      <c r="N170" s="303"/>
      <c r="O170" s="170"/>
      <c r="P170" s="170"/>
      <c r="Q170" s="171">
        <f t="shared" ref="Q170" si="259">IFERROR(ROUND(N170/$Y170,2),)</f>
        <v>0</v>
      </c>
      <c r="R170" s="303"/>
      <c r="S170" s="170"/>
      <c r="T170" s="170"/>
      <c r="U170" s="171">
        <f t="shared" ref="U170" si="260">IFERROR(ROUND(R170/$Y170,2),)</f>
        <v>0</v>
      </c>
      <c r="V170" s="121">
        <f t="shared" si="239"/>
        <v>0</v>
      </c>
      <c r="W170" s="60">
        <f t="shared" si="253"/>
        <v>0</v>
      </c>
      <c r="X170" s="61">
        <f t="shared" si="256"/>
        <v>0</v>
      </c>
      <c r="Y170" s="203" t="str">
        <f t="shared" si="229"/>
        <v/>
      </c>
      <c r="Z170" s="17">
        <f>(IF(I170&lt;30%,0,IF(I170&lt;35%,F170*G170*H170*F!$B$33,IF(I170&lt;40%,F170*G170*H170*F!$B$38,IF(I170&lt;45%,F170*G170*H170*F!$B$43,IF(I170&lt;50%,F170*G170*H170*F!$B$48,IF(I170=50%,F170*G170*H170*F!$B$50,IF(I170=51%,F170*G170*H170*F!$B$51,IF(I170=52%,F170*G170*H170*F!$B$52,IF(I170=53%,F170*G170*H170*F!$B$53,IF(I170=54%,F170*G170*H170*F!$B$54,IF(I170=55%,F170*G170*H170*F!$B$55,IF(I170=56%,F170*G170*H170*F!$B$56,IF(I170=57%,F170*G170*H170*F!$B$57,IF(I170=58%,F170*G170*H170*F!$B$58,IF(I170=59%,F170*G170*H170*F!$B$59,IF(I170=60%,F170*G170*H170*F!$B$60,IF(I170=61%,F170*G170*H170*F!$B$61,IF(I170=62%,F170*G170*H170*F!$B$62,IF(I170=63%,F170*G170*H170*F!$B$63,IF(I170=64%,F170*G170*H170*F!$B$64,IF(I170=65%,F170*G170*H170*F!$B$65,IF(I170=66%,F170*G170*H170*F!$B$66,IF(I170=67%,F170*G170*H170*F!$B$67,IF(I170=68%,F170*G170*H170*F!$B$68,IF(I170=69%,F170*G170*H170*F!$B$69,IF(I170=70%,F170*G170*H170*F!$B$70,IF(I170=71%,F170*G170*H170*F!$B$71,IF(I170=72%,F170*G170*H170*F!$B$72,IF(I170=73%,F170*G170*H170*F!$B$73,IF(I170=74%,F170*G170*H170*F!$B$74,IF(I170=75%,F170*G170*H170*F!$B$75,IF(I170=76%,F170*G170*H170*F!$B$76,IF(I170=77%,F170*G170*H170*F!$B$77,IF(I170=78%,F170*G170*H170*F!$B$78,IF(I170=79%,F170*G170*H170*F!$B$79,IF(I170=80%,F170*G170*H170*F!$B$80,IF(I170=81%,F170*G170*H170*F!$B$81,IF(I170=82%,F170*G170*H170*F!$B$82,IF(I170=83%,F170*G170*H170*F!$B$83,IF(I170=84%,F170*G170*H170*F!$B$84,IF(I170=85%,F170*G170*H170*F!$B$85,IF(I170=86%,F170*G170*H170*F!$B$86,IF(I170=87%,F170*G170*H170*F!$B$87,IF(I170=88%,F170*G170*H170*F!$B$88,IF(I170=89%,F170*G170*H170*F!$B$89,IF(I170=90%,F170*G170*H170*F!$B$90,IF(I170=91%,F170*G170*H170*F!$B$91,IF(I170=92%,F170*G170*H170*F!$B$92,IF(I170=93%,F170*G170*H170*F!$B$93,IF(I170=94%,F170*G170*H170*F!$B$94,IF(I170=95%,F170*G170*H170*F!$B$95,IF(I170=96%,F170*G170*H170*F!$B$96,IF(I170=97%,F170*G170*H170*F!$B$97,IF(I170=98%,F170*G170*H170*F!$B$98,IF(I170=99%,F170*G170*H170*F!$B$99,IF(I170&gt;99%,F170*G170*H170*F!$B$100,))))))))))))))))))))))))))))))))))))))))))))))))))))))))+IF(M170&lt;30%,0,IF(M170&lt;35%,J170*K170*L170*F!$B$33,IF(M170&lt;40%,J170*K170*L170*F!$B$38,IF(M170&lt;45%,J170*K170*L170*F!$B$43,IF(M170&lt;50%,J170*K170*L170*F!$B$48,IF(M170=50%,J170*K170*L170*F!$B$50,IF(M170=51%,J170*K170*L170*F!$B$51,IF(M170=52%,J170*K170*L170*F!$B$52,IF(M170=53%,J170*K170*L170*F!$B$53,IF(M170=54%,J170*K170*L170*F!$B$54,IF(M170=55%,J170*K170*L170*F!$B$55,IF(M170=56%,J170*K170*L170*F!$B$56,IF(M170=57%,J170*K170*L170*F!$B$57,IF(M170=58%,J170*K170*L170*F!$B$58,IF(M170=59%,J170*K170*L170*F!$B$59,IF(M170=60%,J170*K170*L170*F!$B$60,IF(M170=61%,J170*K170*L170*F!$B$61,IF(M170=62%,J170*K170*L170*F!$B$62,IF(M170=63%,J170*K170*L170*F!$B$63,IF(M170=64%,J170*K170*L170*F!$B$64,IF(M170=65%,J170*K170*L170*F!$B$65,IF(M170=66%,J170*K170*L170*F!$B$66,IF(M170=67%,J170*K170*L170*F!$B$67,IF(M170=68%,J170*K170*L170*F!$B$68,IF(M170=69%,J170*K170*L170*F!$B$69,IF(M170=70%,J170*K170*L170*F!$B$70,IF(M170=71%,J170*K170*L170*F!$B$71,IF(M170=72%,J170*K170*L170*F!$B$72,IF(M170=73%,J170*K170*L170*F!$B$73,IF(M170=74%,J170*K170*L170*F!$B$74,IF(M170=75%,J170*K170*L170*F!$B$75,IF(M170=76%,J170*K170*L170*F!$B$76,IF(M170=77%,J170*K170*L170*F!$B$77,IF(M170=78%,J170*K170*L170*F!$B$78,IF(M170=79%,J170*K170*L170*F!$B$79,IF(M170=80%,J170*K170*L170*F!$B$80,IF(M170=81%,J170*K170*L170*F!$B$81,IF(M170=82%,J170*K170*L170*F!$B$82,IF(M170=83%,J170*K170*L170*F!$B$83,IF(M170=84%,J170*K170*L170*F!$B$84,IF(M170=85%,J170*K170*L170*F!$B$85,IF(M170=86%,J170*K170*L170*F!$B$86,IF(M170=87%,J170*K170*L170*F!$B$87,IF(M170=88%,J170*K170*L170*F!$B$88,IF(M170=89%,J170*K170*L170*F!$B$89,IF(M170=90%,J170*K170*L170*F!$B$90,IF(M170=91%,J170*K170*L170*F!$B$91,IF(M170=92%,J170*K170*L170*F!$B$92,IF(M170=93%,J170*K170*L170*F!$B$93,IF(M170=94%,J170*K170*L170*F!$B$94,IF(M170=95%,J170*K170*L170*F!$B$95,IF(M170=96%,J170*K170*L170*F!$B$96,IF(M170=97%,J170*K170*L170*F!$B$97,IF(M170=98%,J170*K170*L170*F!$B$98,IF(M170=99%,J170*K170*L170*F!$B$99,IF(M170&gt;99%,J170*K170*L170*F!$B$100,))))))))))))))))))))))))))))))))))))))))))))))))))))))))+IF(Q170&lt;30%,0,IF(Q170&lt;35%,N170*O170*P170*F!$B$33,IF(Q170&lt;40%,N170*O170*P170*F!$B$38,IF(Q170&lt;45%,N170*O170*P170*F!$B$43,IF(Q170&lt;50%,N170*O170*P170*F!$B$48,IF(Q170=50%,N170*O170*P170*F!$B$50,IF(Q170=51%,N170*O170*P170*F!$B$51,IF(Q170=52%,N170*O170*P170*F!$B$52,IF(Q170=53%,N170*O170*P170*F!$B$53,IF(Q170=54%,N170*O170*P170*F!$B$54,IF(Q170=55%,N170*O170*P170*F!$B$55,IF(Q170=56%,N170*O170*P170*F!$B$56,IF(Q170=57%,N170*O170*P170*F!$B$57,IF(Q170=58%,N170*O170*P170*F!$B$58,IF(Q170=59%,N170*O170*P170*F!$B$59,IF(Q170=60%,N170*O170*P170*F!$B$60,IF(Q170=61%,N170*O170*P170*F!$B$61,IF(Q170=62%,N170*O170*P170*F!$B$62,IF(Q170=63%,N170*O170*P170*F!$B$63,IF(Q170=64%,N170*O170*P170*F!$B$64,IF(Q170=65%,N170*O170*P170*F!$B$65,IF(Q170=66%,N170*O170*P170*F!$B$66,IF(Q170=67%,N170*O170*P170*F!$B$67,IF(Q170=68%,N170*O170*P170*F!$B$68,IF(Q170=69%,N170*O170*P170*F!$B$69,IF(Q170=70%,N170*O170*P170*F!$B$70,IF(Q170=71%,N170*O170*P170*F!$B$71,IF(Q170=72%,N170*O170*P170*F!$B$72,IF(Q170=73%,N170*O170*P170*F!$B$73,IF(Q170=74%,N170*O170*P170*F!$B$74,IF(Q170=75%,N170*O170*P170*F!$B$75,IF(Q170=76%,N170*O170*P170*F!$B$76,IF(Q170=77%,N170*O170*P170*F!$B$77,IF(Q170=78%,N170*O170*P170*F!$B$78,IF(Q170=79%,N170*O170*P170*F!$B$79,IF(Q170=80%,N170*O170*P170*F!$B$80,IF(Q170=81%,N170*O170*P170*F!$B$81,IF(Q170=82%,N170*O170*P170*F!$B$82,IF(Q170=83%,N170*O170*P170*F!$B$83,IF(Q170=84%,N170*O170*P170*F!$B$84,IF(Q170=85%,N170*O170*P170*F!$B$85,IF(Q170=86%,N170*O170*P170*F!$B$86,IF(Q170=87%,N170*O170*P170*F!$B$87,IF(Q170=88%,N170*O170*P170*F!$B$88,IF(Q170=89%,N170*O170*P170*F!$B$89,IF(Q170=90%,N170*O170*P170*F!$B$90,IF(Q170=91%,N170*O170*P170*F!$B$91,IF(Q170=92%,N170*O170*P170*F!$B$92,IF(Q170=93%,N170*O170*P170*F!$B$93,IF(Q170=94%,N170*O170*P170*F!$B$94,IF(Q170=95%,N170*O170*P170*F!$B$95,IF(Q170=96%,N170*O170*P170*F!$B$96,IF(Q170=97%,N170*O170*P170*F!$B$97,IF(Q170=98%,N170*O170*P170*F!$B$98,IF(Q170=99%,N170*O170*P170*F!$B$99,IF(Q170&gt;99%,N170*O170*P170*F!$B$100,))))))))))))))))))))))))))))))))))))))))))))))))))))))))+IF(U170&lt;30%,0,IF(U170&lt;35%,R170*S170*T170*F!$B$33,IF(U170&lt;40%,R170*S170*T170*F!$B$38,IF(U170&lt;45%,R170*S170*T170*F!$B$43,IF(U170&lt;50%,R170*S170*T170*F!$B$48,IF(U170=50%,R170*S170*T170*F!$B$50,IF(U170=51%,R170*S170*T170*F!$B$51,IF(U170=52%,R170*S170*T170*F!$B$52,IF(U170=53%,R170*S170*T170*F!$B$53,IF(U170=54%,R170*S170*T170*F!$B$54,IF(U170=55%,R170*S170*T170*F!$B$55,IF(U170=56%,R170*S170*T170*F!$B$56,IF(U170=57%,R170*S170*T170*F!$B$57,IF(U170=58%,R170*S170*T170*F!$B$58,IF(U170=59%,R170*S170*T170*F!$B$59,IF(U170=60%,R170*S170*T170*F!$B$60,IF(U170=61%,R170*S170*T170*F!$B$61,IF(U170=62%,R170*S170*T170*F!$B$62,IF(U170=63%,R170*S170*T170*F!$B$63,IF(U170=64%,R170*S170*T170*F!$B$64,IF(U170=65%,R170*S170*T170*F!$B$65,IF(U170=66%,R170*S170*T170*F!$B$66,IF(U170=67%,R170*S170*T170*F!$B$67,IF(U170=68%,R170*S170*T170*F!$B$68,IF(U170=69%,R170*S170*T170*F!$B$69,IF(U170=70%,R170*S170*T170*F!$B$70,IF(U170=71%,R170*S170*T170*F!$B$71,IF(U170=72%,R170*S170*T170*F!$B$72,IF(U170=73%,R170*S170*T170*F!$B$73,IF(U170=74%,R170*S170*T170*F!$B$74,IF(U170=75%,R170*S170*T170*F!$B$75,IF(U170=76%,R170*S170*T170*F!$B$76,IF(U170=77%,R170*S170*T170*F!$B$77,IF(U170=78%,R170*S170*T170*F!$B$78,IF(U170=79%,R170*S170*T170*F!$B$79,IF(U170=80%,R170*S170*T170*F!$B$80,IF(U170=81%,R170*S170*T170*F!$B$81,IF(U170=82%,R170*S170*T170*F!$B$82,IF(U170=83%,R170*S170*T170*F!$B$83,IF(U170=84%,R170*S170*T170*F!$B$84,IF(U170=85%,R170*S170*T170*F!$B$85,IF(U170=86%,R170*S170*T170*F!$B$86,IF(U170=87%,R170*S170*T170*F!$B$87,IF(U170=88%,R170*S170*T170*F!$B$88,IF(U170=89%,R170*S170*T170*F!$B$89,IF(U170=90%,R170*S170*T170*F!$B$90,IF(U170=91%,R170*S170*T170*F!$B$91,IF(U170=92%,R170*S170*T170*F!$B$92,IF(U170=93%,R170*S170*T170*F!$B$93,IF(U170=94%,R170*S170*T170*F!$B$94,IF(U170=95%,R170*S170*T170*F!$B$95,IF(U170=96%,R170*S170*T170*F!$B$96,IF(U170=97%,R170*S170*T170*F!$B$97,IF(U170=98%,R170*S170*T170*F!$B$98,IF(U170=99%,R170*S170*T170*F!$B$99,IF(U170&gt;99%,R170*S170*T170*F!$B$100)))))))))))))))))))))))))))))))))))))))))))))))))))))))))*IF(ISNUMBER(E170),E170,1)*IF(ISNUMBER(D170),D170,1)</f>
        <v>0</v>
      </c>
      <c r="AA170" s="62">
        <f t="shared" si="250"/>
        <v>0</v>
      </c>
      <c r="AB170" s="63">
        <f t="shared" si="251"/>
        <v>0</v>
      </c>
      <c r="AC170" s="23"/>
      <c r="AF170" s="127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</row>
    <row r="171" spans="1:46" ht="15.75" thickBot="1" x14ac:dyDescent="0.3">
      <c r="A171" s="326"/>
      <c r="B171" s="217" t="str">
        <f t="shared" si="255"/>
        <v/>
      </c>
      <c r="C171" s="218" t="str">
        <f t="shared" si="255"/>
        <v/>
      </c>
      <c r="D171" s="299">
        <f>ROUND(IFERROR((D165*(G165*H165+K165*L165+O165*P165+S165*T165)+D166*(G166*H166+K166*L166+O166*P166+S166*T166)+D167*(G167*H167+K167*L167+O167*P167+S167*T167)+D168*(G168*H168+K168*L168+O168*P168+S168*T168)+D169*(G169*H169+K169*L169+O169*P169+S169*T169)+D170*(G170*H170+K170*L170+O170*P170+S170*T170))/((G165*H165+K165*L165+O165*P165+S165*T165)+(G166*H166+K166*L166+O166*P166+S166*T166)+(G167*H167+K167*L167+O167*P167+S167*T167)+(G168*H168+K168*L168+O168*P168+S168*T168)+(G169*H169+K169*L169+O169*P169+S169*T169)+(G170*H170+K170*L170+O170*P170+S170*T170)),0),2)</f>
        <v>1.05</v>
      </c>
      <c r="E171" s="223" t="str">
        <f t="shared" si="255"/>
        <v/>
      </c>
      <c r="F171" s="315"/>
      <c r="G171" s="227"/>
      <c r="H171" s="227"/>
      <c r="I171" s="221"/>
      <c r="J171" s="306"/>
      <c r="K171" s="227"/>
      <c r="L171" s="227"/>
      <c r="M171" s="221"/>
      <c r="N171" s="306"/>
      <c r="O171" s="227"/>
      <c r="P171" s="227"/>
      <c r="Q171" s="221"/>
      <c r="R171" s="306"/>
      <c r="S171" s="227"/>
      <c r="T171" s="227"/>
      <c r="U171" s="221"/>
      <c r="V171" s="79">
        <f>SUM(V165:V170)</f>
        <v>15160</v>
      </c>
      <c r="W171" s="21">
        <f>IFERROR(V171/AA171,0)</f>
        <v>101.74496644295301</v>
      </c>
      <c r="X171" s="80">
        <f>ROUND(IFERROR(((I165*G165*H165+M165*K165*L165+Q165*O165*P165+U165*S165*T165)+(I166*G166*H166+M166*K166*L166+Q166*O166*P166+U166*S166*T166)+(I167*G167*H167+M167*K167*L167+Q167*O167*P167+U167*S167*T167)+(I168*G168*H168+M168*K168*L168+Q168*O168*P168+U168*S168*T168)+(I169*G169*H169+M169*K169*L169+Q169*O169*P169+U169*S169*T169)+(I170*G170*H170+M170*K170*L170+Q170*O170*P170+U170*S170*T170))/((G165*H165+K165*L165+O165*P165+S165*T165)+(G166*H166+K166*L166+O166*P166+S166*T166)+(G167*H167+K167*L167+O167*P167+S167*T167)+(G168*H168+K168*L168+O168*P168+S168*T168)+(G169*H169+K169*L169+O169*P169+S169*T169)+(G170*H170+K170*L170+O170*P170+S170*T170)),0),3)</f>
        <v>0.53900000000000003</v>
      </c>
      <c r="Y171" s="81"/>
      <c r="Z171" s="21">
        <f>SUM(Z165:Z170)</f>
        <v>11840.067500000001</v>
      </c>
      <c r="AA171" s="82">
        <f>SUM(AA165:AA170)</f>
        <v>149</v>
      </c>
      <c r="AB171" s="83">
        <f>IF(SUM(AB165:AB170)=0,TIME(,0,),TIME(,SUM(AB165:AB170)+30,))</f>
        <v>0.12152777777777778</v>
      </c>
      <c r="AC171" s="23"/>
      <c r="AF171" s="127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</row>
    <row r="172" spans="1:46" x14ac:dyDescent="0.25">
      <c r="A172" s="319">
        <f>A173</f>
        <v>42237</v>
      </c>
      <c r="B172" s="178" t="s">
        <v>86</v>
      </c>
      <c r="C172" s="179" t="str">
        <f t="shared" si="255"/>
        <v>Жим лежа</v>
      </c>
      <c r="D172" s="160">
        <f>D135</f>
        <v>1</v>
      </c>
      <c r="E172" s="201" t="str">
        <f t="shared" si="255"/>
        <v/>
      </c>
      <c r="F172" s="307">
        <f>IF(I172&lt;&gt;0,(IFERROR(IF($Y172&gt;50,MROUND($Y172*I172,2.5),IF($Y172&lt;15,MROUND($Y172*I172,0.1),MROUND($Y172*I172,1))),)),"")</f>
        <v>107.5</v>
      </c>
      <c r="G172" s="181">
        <v>5</v>
      </c>
      <c r="H172" s="181">
        <v>1</v>
      </c>
      <c r="I172" s="182">
        <v>0.52</v>
      </c>
      <c r="J172" s="307">
        <f>IF(M172&lt;&gt;0,(IFERROR(IF($Y172&gt;50,MROUND($Y172*M172,2.5),IF($Y172&lt;15,MROUND($Y172*M172,0.1),MROUND($Y172*M172,1))),)),"")</f>
        <v>135</v>
      </c>
      <c r="K172" s="181">
        <v>4</v>
      </c>
      <c r="L172" s="181">
        <v>1</v>
      </c>
      <c r="M172" s="182">
        <v>0.64</v>
      </c>
      <c r="N172" s="307">
        <f>IF(Q172&lt;&gt;0,(IFERROR(IF($Y172&gt;50,MROUND($Y172*Q172,2.5),IF($Y172&lt;15,MROUND($Y172*Q172,0.1),MROUND($Y172*Q172,1))),)),"")</f>
        <v>157.5</v>
      </c>
      <c r="O172" s="181">
        <v>3</v>
      </c>
      <c r="P172" s="181">
        <v>3</v>
      </c>
      <c r="Q172" s="182">
        <v>0.75</v>
      </c>
      <c r="R172" s="307">
        <f>IF(U172&lt;&gt;0,(IFERROR(IF($Y172&gt;50,MROUND($Y172*U172,2.5),IF($Y172&lt;15,MROUND($Y172*U172,0.1),MROUND($Y172*U172,1))),)),"")</f>
        <v>172.5</v>
      </c>
      <c r="S172" s="181">
        <v>2</v>
      </c>
      <c r="T172" s="181">
        <v>3</v>
      </c>
      <c r="U172" s="182">
        <v>0.82</v>
      </c>
      <c r="V172" s="90">
        <f t="shared" si="239"/>
        <v>3530</v>
      </c>
      <c r="W172" s="91">
        <f>IFERROR((IF(ISNUMBER(F172),F172,1)*G172*H172+IF(ISNUMBER(J172),J172,1)*K172*L172+IF(ISNUMBER(N172),N172,1)*O172*P172+IF(ISNUMBER(R172),R172,1)*S172*T172)*IF(ISNUMBER(E172),E172,1)/(G172*H172+K172*L172+O172*P172+S172*T172),0)</f>
        <v>147.08333333333334</v>
      </c>
      <c r="X172" s="92">
        <f>ROUND(IFERROR((W172/(Y172*IF(ISNUMBER(E172),E172,1))),0),2)</f>
        <v>0.7</v>
      </c>
      <c r="Y172" s="202">
        <f t="shared" si="229"/>
        <v>209.13085262812501</v>
      </c>
      <c r="Z172" s="19">
        <f>(IF(I172&lt;30%,0,IF(I172&lt;35%,F172*G172*H172*F!$B$33,IF(I172&lt;40%,F172*G172*H172*F!$B$38,IF(I172&lt;45%,F172*G172*H172*F!$B$43,IF(I172&lt;50%,F172*G172*H172*F!$B$48,IF(I172=50%,F172*G172*H172*F!$B$50,IF(I172=51%,F172*G172*H172*F!$B$51,IF(I172=52%,F172*G172*H172*F!$B$52,IF(I172=53%,F172*G172*H172*F!$B$53,IF(I172=54%,F172*G172*H172*F!$B$54,IF(I172=55%,F172*G172*H172*F!$B$55,IF(I172=56%,F172*G172*H172*F!$B$56,IF(I172=57%,F172*G172*H172*F!$B$57,IF(I172=58%,F172*G172*H172*F!$B$58,IF(I172=59%,F172*G172*H172*F!$B$59,IF(I172=60%,F172*G172*H172*F!$B$60,IF(I172=61%,F172*G172*H172*F!$B$61,IF(I172=62%,F172*G172*H172*F!$B$62,IF(I172=63%,F172*G172*H172*F!$B$63,IF(I172=64%,F172*G172*H172*F!$B$64,IF(I172=65%,F172*G172*H172*F!$B$65,IF(I172=66%,F172*G172*H172*F!$B$66,IF(I172=67%,F172*G172*H172*F!$B$67,IF(I172=68%,F172*G172*H172*F!$B$68,IF(I172=69%,F172*G172*H172*F!$B$69,IF(I172=70%,F172*G172*H172*F!$B$70,IF(I172=71%,F172*G172*H172*F!$B$71,IF(I172=72%,F172*G172*H172*F!$B$72,IF(I172=73%,F172*G172*H172*F!$B$73,IF(I172=74%,F172*G172*H172*F!$B$74,IF(I172=75%,F172*G172*H172*F!$B$75,IF(I172=76%,F172*G172*H172*F!$B$76,IF(I172=77%,F172*G172*H172*F!$B$77,IF(I172=78%,F172*G172*H172*F!$B$78,IF(I172=79%,F172*G172*H172*F!$B$79,IF(I172=80%,F172*G172*H172*F!$B$80,IF(I172=81%,F172*G172*H172*F!$B$81,IF(I172=82%,F172*G172*H172*F!$B$82,IF(I172=83%,F172*G172*H172*F!$B$83,IF(I172=84%,F172*G172*H172*F!$B$84,IF(I172=85%,F172*G172*H172*F!$B$85,IF(I172=86%,F172*G172*H172*F!$B$86,IF(I172=87%,F172*G172*H172*F!$B$87,IF(I172=88%,F172*G172*H172*F!$B$88,IF(I172=89%,F172*G172*H172*F!$B$89,IF(I172=90%,F172*G172*H172*F!$B$90,IF(I172=91%,F172*G172*H172*F!$B$91,IF(I172=92%,F172*G172*H172*F!$B$92,IF(I172=93%,F172*G172*H172*F!$B$93,IF(I172=94%,F172*G172*H172*F!$B$94,IF(I172=95%,F172*G172*H172*F!$B$95,IF(I172=96%,F172*G172*H172*F!$B$96,IF(I172=97%,F172*G172*H172*F!$B$97,IF(I172=98%,F172*G172*H172*F!$B$98,IF(I172=99%,F172*G172*H172*F!$B$99,IF(I172&gt;99%,F172*G172*H172*F!$B$100,))))))))))))))))))))))))))))))))))))))))))))))))))))))))+IF(M172&lt;30%,0,IF(M172&lt;35%,J172*K172*L172*F!$B$33,IF(M172&lt;40%,J172*K172*L172*F!$B$38,IF(M172&lt;45%,J172*K172*L172*F!$B$43,IF(M172&lt;50%,J172*K172*L172*F!$B$48,IF(M172=50%,J172*K172*L172*F!$B$50,IF(M172=51%,J172*K172*L172*F!$B$51,IF(M172=52%,J172*K172*L172*F!$B$52,IF(M172=53%,J172*K172*L172*F!$B$53,IF(M172=54%,J172*K172*L172*F!$B$54,IF(M172=55%,J172*K172*L172*F!$B$55,IF(M172=56%,J172*K172*L172*F!$B$56,IF(M172=57%,J172*K172*L172*F!$B$57,IF(M172=58%,J172*K172*L172*F!$B$58,IF(M172=59%,J172*K172*L172*F!$B$59,IF(M172=60%,J172*K172*L172*F!$B$60,IF(M172=61%,J172*K172*L172*F!$B$61,IF(M172=62%,J172*K172*L172*F!$B$62,IF(M172=63%,J172*K172*L172*F!$B$63,IF(M172=64%,J172*K172*L172*F!$B$64,IF(M172=65%,J172*K172*L172*F!$B$65,IF(M172=66%,J172*K172*L172*F!$B$66,IF(M172=67%,J172*K172*L172*F!$B$67,IF(M172=68%,J172*K172*L172*F!$B$68,IF(M172=69%,J172*K172*L172*F!$B$69,IF(M172=70%,J172*K172*L172*F!$B$70,IF(M172=71%,J172*K172*L172*F!$B$71,IF(M172=72%,J172*K172*L172*F!$B$72,IF(M172=73%,J172*K172*L172*F!$B$73,IF(M172=74%,J172*K172*L172*F!$B$74,IF(M172=75%,J172*K172*L172*F!$B$75,IF(M172=76%,J172*K172*L172*F!$B$76,IF(M172=77%,J172*K172*L172*F!$B$77,IF(M172=78%,J172*K172*L172*F!$B$78,IF(M172=79%,J172*K172*L172*F!$B$79,IF(M172=80%,J172*K172*L172*F!$B$80,IF(M172=81%,J172*K172*L172*F!$B$81,IF(M172=82%,J172*K172*L172*F!$B$82,IF(M172=83%,J172*K172*L172*F!$B$83,IF(M172=84%,J172*K172*L172*F!$B$84,IF(M172=85%,J172*K172*L172*F!$B$85,IF(M172=86%,J172*K172*L172*F!$B$86,IF(M172=87%,J172*K172*L172*F!$B$87,IF(M172=88%,J172*K172*L172*F!$B$88,IF(M172=89%,J172*K172*L172*F!$B$89,IF(M172=90%,J172*K172*L172*F!$B$90,IF(M172=91%,J172*K172*L172*F!$B$91,IF(M172=92%,J172*K172*L172*F!$B$92,IF(M172=93%,J172*K172*L172*F!$B$93,IF(M172=94%,J172*K172*L172*F!$B$94,IF(M172=95%,J172*K172*L172*F!$B$95,IF(M172=96%,J172*K172*L172*F!$B$96,IF(M172=97%,J172*K172*L172*F!$B$97,IF(M172=98%,J172*K172*L172*F!$B$98,IF(M172=99%,J172*K172*L172*F!$B$99,IF(M172&gt;99%,J172*K172*L172*F!$B$100,))))))))))))))))))))))))))))))))))))))))))))))))))))))))+IF(Q172&lt;30%,0,IF(Q172&lt;35%,N172*O172*P172*F!$B$33,IF(Q172&lt;40%,N172*O172*P172*F!$B$38,IF(Q172&lt;45%,N172*O172*P172*F!$B$43,IF(Q172&lt;50%,N172*O172*P172*F!$B$48,IF(Q172=50%,N172*O172*P172*F!$B$50,IF(Q172=51%,N172*O172*P172*F!$B$51,IF(Q172=52%,N172*O172*P172*F!$B$52,IF(Q172=53%,N172*O172*P172*F!$B$53,IF(Q172=54%,N172*O172*P172*F!$B$54,IF(Q172=55%,N172*O172*P172*F!$B$55,IF(Q172=56%,N172*O172*P172*F!$B$56,IF(Q172=57%,N172*O172*P172*F!$B$57,IF(Q172=58%,N172*O172*P172*F!$B$58,IF(Q172=59%,N172*O172*P172*F!$B$59,IF(Q172=60%,N172*O172*P172*F!$B$60,IF(Q172=61%,N172*O172*P172*F!$B$61,IF(Q172=62%,N172*O172*P172*F!$B$62,IF(Q172=63%,N172*O172*P172*F!$B$63,IF(Q172=64%,N172*O172*P172*F!$B$64,IF(Q172=65%,N172*O172*P172*F!$B$65,IF(Q172=66%,N172*O172*P172*F!$B$66,IF(Q172=67%,N172*O172*P172*F!$B$67,IF(Q172=68%,N172*O172*P172*F!$B$68,IF(Q172=69%,N172*O172*P172*F!$B$69,IF(Q172=70%,N172*O172*P172*F!$B$70,IF(Q172=71%,N172*O172*P172*F!$B$71,IF(Q172=72%,N172*O172*P172*F!$B$72,IF(Q172=73%,N172*O172*P172*F!$B$73,IF(Q172=74%,N172*O172*P172*F!$B$74,IF(Q172=75%,N172*O172*P172*F!$B$75,IF(Q172=76%,N172*O172*P172*F!$B$76,IF(Q172=77%,N172*O172*P172*F!$B$77,IF(Q172=78%,N172*O172*P172*F!$B$78,IF(Q172=79%,N172*O172*P172*F!$B$79,IF(Q172=80%,N172*O172*P172*F!$B$80,IF(Q172=81%,N172*O172*P172*F!$B$81,IF(Q172=82%,N172*O172*P172*F!$B$82,IF(Q172=83%,N172*O172*P172*F!$B$83,IF(Q172=84%,N172*O172*P172*F!$B$84,IF(Q172=85%,N172*O172*P172*F!$B$85,IF(Q172=86%,N172*O172*P172*F!$B$86,IF(Q172=87%,N172*O172*P172*F!$B$87,IF(Q172=88%,N172*O172*P172*F!$B$88,IF(Q172=89%,N172*O172*P172*F!$B$89,IF(Q172=90%,N172*O172*P172*F!$B$90,IF(Q172=91%,N172*O172*P172*F!$B$91,IF(Q172=92%,N172*O172*P172*F!$B$92,IF(Q172=93%,N172*O172*P172*F!$B$93,IF(Q172=94%,N172*O172*P172*F!$B$94,IF(Q172=95%,N172*O172*P172*F!$B$95,IF(Q172=96%,N172*O172*P172*F!$B$96,IF(Q172=97%,N172*O172*P172*F!$B$97,IF(Q172=98%,N172*O172*P172*F!$B$98,IF(Q172=99%,N172*O172*P172*F!$B$99,IF(Q172&gt;99%,N172*O172*P172*F!$B$100,))))))))))))))))))))))))))))))))))))))))))))))))))))))))+IF(U172&lt;30%,0,IF(U172&lt;35%,R172*S172*T172*F!$B$33,IF(U172&lt;40%,R172*S172*T172*F!$B$38,IF(U172&lt;45%,R172*S172*T172*F!$B$43,IF(U172&lt;50%,R172*S172*T172*F!$B$48,IF(U172=50%,R172*S172*T172*F!$B$50,IF(U172=51%,R172*S172*T172*F!$B$51,IF(U172=52%,R172*S172*T172*F!$B$52,IF(U172=53%,R172*S172*T172*F!$B$53,IF(U172=54%,R172*S172*T172*F!$B$54,IF(U172=55%,R172*S172*T172*F!$B$55,IF(U172=56%,R172*S172*T172*F!$B$56,IF(U172=57%,R172*S172*T172*F!$B$57,IF(U172=58%,R172*S172*T172*F!$B$58,IF(U172=59%,R172*S172*T172*F!$B$59,IF(U172=60%,R172*S172*T172*F!$B$60,IF(U172=61%,R172*S172*T172*F!$B$61,IF(U172=62%,R172*S172*T172*F!$B$62,IF(U172=63%,R172*S172*T172*F!$B$63,IF(U172=64%,R172*S172*T172*F!$B$64,IF(U172=65%,R172*S172*T172*F!$B$65,IF(U172=66%,R172*S172*T172*F!$B$66,IF(U172=67%,R172*S172*T172*F!$B$67,IF(U172=68%,R172*S172*T172*F!$B$68,IF(U172=69%,R172*S172*T172*F!$B$69,IF(U172=70%,R172*S172*T172*F!$B$70,IF(U172=71%,R172*S172*T172*F!$B$71,IF(U172=72%,R172*S172*T172*F!$B$72,IF(U172=73%,R172*S172*T172*F!$B$73,IF(U172=74%,R172*S172*T172*F!$B$74,IF(U172=75%,R172*S172*T172*F!$B$75,IF(U172=76%,R172*S172*T172*F!$B$76,IF(U172=77%,R172*S172*T172*F!$B$77,IF(U172=78%,R172*S172*T172*F!$B$78,IF(U172=79%,R172*S172*T172*F!$B$79,IF(U172=80%,R172*S172*T172*F!$B$80,IF(U172=81%,R172*S172*T172*F!$B$81,IF(U172=82%,R172*S172*T172*F!$B$82,IF(U172=83%,R172*S172*T172*F!$B$83,IF(U172=84%,R172*S172*T172*F!$B$84,IF(U172=85%,R172*S172*T172*F!$B$85,IF(U172=86%,R172*S172*T172*F!$B$86,IF(U172=87%,R172*S172*T172*F!$B$87,IF(U172=88%,R172*S172*T172*F!$B$88,IF(U172=89%,R172*S172*T172*F!$B$89,IF(U172=90%,R172*S172*T172*F!$B$90,IF(U172=91%,R172*S172*T172*F!$B$91,IF(U172=92%,R172*S172*T172*F!$B$92,IF(U172=93%,R172*S172*T172*F!$B$93,IF(U172=94%,R172*S172*T172*F!$B$94,IF(U172=95%,R172*S172*T172*F!$B$95,IF(U172=96%,R172*S172*T172*F!$B$96,IF(U172=97%,R172*S172*T172*F!$B$97,IF(U172=98%,R172*S172*T172*F!$B$98,IF(U172=99%,R172*S172*T172*F!$B$99,IF(U172&gt;99%,R172*S172*T172*F!$B$100)))))))))))))))))))))))))))))))))))))))))))))))))))))))))*IF(ISNUMBER(E172),E172,1)*IF(ISNUMBER(D172),D172,1)</f>
        <v>4135.5249999999996</v>
      </c>
      <c r="AA172" s="93">
        <f t="shared" ref="AA172:AA177" si="261">G172*H172+K172*L172+O172*P172+S172*T172</f>
        <v>24</v>
      </c>
      <c r="AB172" s="94">
        <f t="shared" ref="AB172:AB177" si="262">(H172*(IF(I172&lt;45%,0.5,IF(I172&lt;55%,0.8,IF(I172&lt;65%,0.9,IF(I172&lt;75%,1,IF(I172&lt;85%,1.1,1.2))))))+L172*(IF(M172&lt;45%,0.5,IF(M172&lt;55%,0.8,IF(M172&lt;65%,0.9,IF(M172&lt;75%,1,IF(M172&lt;85%,1.1,1.2))))))+P172*(IF(Q172&lt;45%,0.5,IF(Q172&lt;55%,0.8,IF(Q172&lt;65%,0.9,IF(Q172&lt;75%,1,IF(Q172&lt;85%,1.1,1.2))))))+T172*(IF(U172&lt;45%,0.5,IF(U172&lt;55%,0.8,IF(U172&lt;65%,0.9,IF(U172&lt;75%,1,IF(U172&lt;85%,1.1,1.2)))))))*IF(D172&gt;=0.8,6,IF(D172&lt;=0.4,1.5,3))</f>
        <v>49.800000000000004</v>
      </c>
      <c r="AC172" s="23"/>
      <c r="AF172" s="127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</row>
    <row r="173" spans="1:46" ht="15" customHeight="1" x14ac:dyDescent="0.25">
      <c r="A173" s="325">
        <f>A166+1</f>
        <v>42237</v>
      </c>
      <c r="B173" s="183" t="str">
        <f t="shared" si="255"/>
        <v>Тяжелая</v>
      </c>
      <c r="C173" s="184" t="str">
        <f t="shared" si="255"/>
        <v>Жим с бруса 5 см</v>
      </c>
      <c r="D173" s="167">
        <f t="shared" ref="D173:D177" si="263">D136</f>
        <v>1</v>
      </c>
      <c r="E173" s="191" t="str">
        <f t="shared" si="255"/>
        <v/>
      </c>
      <c r="F173" s="308">
        <f>IF(I173&lt;&gt;0,(IFERROR(IF($Y173&gt;50,MROUND($Y173*I173,2.5),IF($Y173&lt;15,MROUND($Y173*I173,0.1),MROUND($Y173*I173,1))),)),"")</f>
        <v>180</v>
      </c>
      <c r="G173" s="186">
        <v>2</v>
      </c>
      <c r="H173" s="186">
        <v>5</v>
      </c>
      <c r="I173" s="174">
        <v>0.84</v>
      </c>
      <c r="J173" s="308" t="str">
        <f>IF(M173&lt;&gt;0,(IFERROR(IF($Y173&gt;50,MROUND($Y173*M173,2.5),IF($Y173&lt;15,MROUND($Y173*M173,0.1),MROUND($Y173*M173,1))),)),"")</f>
        <v/>
      </c>
      <c r="K173" s="186"/>
      <c r="L173" s="186"/>
      <c r="M173" s="174">
        <v>0</v>
      </c>
      <c r="N173" s="308" t="str">
        <f>IF(Q173&lt;&gt;0,(IFERROR(IF($Y173&gt;50,MROUND($Y173*Q173,2.5),IF($Y173&lt;15,MROUND($Y173*Q173,0.1),MROUND($Y173*Q173,1))),)),"")</f>
        <v/>
      </c>
      <c r="O173" s="186"/>
      <c r="P173" s="186"/>
      <c r="Q173" s="174">
        <v>0</v>
      </c>
      <c r="R173" s="308" t="str">
        <f>IF(U173&lt;&gt;0,(IFERROR(IF($Y173&gt;50,MROUND($Y173*U173,2.5),IF($Y173&lt;15,MROUND($Y173*U173,0.1),MROUND($Y173*U173,1))),)),"")</f>
        <v/>
      </c>
      <c r="S173" s="186"/>
      <c r="T173" s="186"/>
      <c r="U173" s="174">
        <v>0</v>
      </c>
      <c r="V173" s="98">
        <f t="shared" si="239"/>
        <v>1800</v>
      </c>
      <c r="W173" s="99">
        <f t="shared" ref="W173:W177" si="264">IFERROR((IF(ISNUMBER(F173),F173,1)*G173*H173+IF(ISNUMBER(J173),J173,1)*K173*L173+IF(ISNUMBER(N173),N173,1)*O173*P173+IF(ISNUMBER(R173),R173,1)*S173*T173)*IF(ISNUMBER(E173),E173,1)/(G173*H173+K173*L173+O173*P173+S173*T173),0)</f>
        <v>180</v>
      </c>
      <c r="X173" s="68">
        <f t="shared" ref="X173:X174" si="265">ROUND(IFERROR((W173/(Y173*IF(ISNUMBER(E173),E173,1))),0),2)</f>
        <v>0.84</v>
      </c>
      <c r="Y173" s="203">
        <f t="shared" si="229"/>
        <v>215.40477820696873</v>
      </c>
      <c r="Z173" s="18">
        <f>(IF(I173&lt;30%,0,IF(I173&lt;35%,F173*G173*H173*F!$B$33,IF(I173&lt;40%,F173*G173*H173*F!$B$38,IF(I173&lt;45%,F173*G173*H173*F!$B$43,IF(I173&lt;50%,F173*G173*H173*F!$B$48,IF(I173=50%,F173*G173*H173*F!$B$50,IF(I173=51%,F173*G173*H173*F!$B$51,IF(I173=52%,F173*G173*H173*F!$B$52,IF(I173=53%,F173*G173*H173*F!$B$53,IF(I173=54%,F173*G173*H173*F!$B$54,IF(I173=55%,F173*G173*H173*F!$B$55,IF(I173=56%,F173*G173*H173*F!$B$56,IF(I173=57%,F173*G173*H173*F!$B$57,IF(I173=58%,F173*G173*H173*F!$B$58,IF(I173=59%,F173*G173*H173*F!$B$59,IF(I173=60%,F173*G173*H173*F!$B$60,IF(I173=61%,F173*G173*H173*F!$B$61,IF(I173=62%,F173*G173*H173*F!$B$62,IF(I173=63%,F173*G173*H173*F!$B$63,IF(I173=64%,F173*G173*H173*F!$B$64,IF(I173=65%,F173*G173*H173*F!$B$65,IF(I173=66%,F173*G173*H173*F!$B$66,IF(I173=67%,F173*G173*H173*F!$B$67,IF(I173=68%,F173*G173*H173*F!$B$68,IF(I173=69%,F173*G173*H173*F!$B$69,IF(I173=70%,F173*G173*H173*F!$B$70,IF(I173=71%,F173*G173*H173*F!$B$71,IF(I173=72%,F173*G173*H173*F!$B$72,IF(I173=73%,F173*G173*H173*F!$B$73,IF(I173=74%,F173*G173*H173*F!$B$74,IF(I173=75%,F173*G173*H173*F!$B$75,IF(I173=76%,F173*G173*H173*F!$B$76,IF(I173=77%,F173*G173*H173*F!$B$77,IF(I173=78%,F173*G173*H173*F!$B$78,IF(I173=79%,F173*G173*H173*F!$B$79,IF(I173=80%,F173*G173*H173*F!$B$80,IF(I173=81%,F173*G173*H173*F!$B$81,IF(I173=82%,F173*G173*H173*F!$B$82,IF(I173=83%,F173*G173*H173*F!$B$83,IF(I173=84%,F173*G173*H173*F!$B$84,IF(I173=85%,F173*G173*H173*F!$B$85,IF(I173=86%,F173*G173*H173*F!$B$86,IF(I173=87%,F173*G173*H173*F!$B$87,IF(I173=88%,F173*G173*H173*F!$B$88,IF(I173=89%,F173*G173*H173*F!$B$89,IF(I173=90%,F173*G173*H173*F!$B$90,IF(I173=91%,F173*G173*H173*F!$B$91,IF(I173=92%,F173*G173*H173*F!$B$92,IF(I173=93%,F173*G173*H173*F!$B$93,IF(I173=94%,F173*G173*H173*F!$B$94,IF(I173=95%,F173*G173*H173*F!$B$95,IF(I173=96%,F173*G173*H173*F!$B$96,IF(I173=97%,F173*G173*H173*F!$B$97,IF(I173=98%,F173*G173*H173*F!$B$98,IF(I173=99%,F173*G173*H173*F!$B$99,IF(I173&gt;99%,F173*G173*H173*F!$B$100,))))))))))))))))))))))))))))))))))))))))))))))))))))))))+IF(M173&lt;30%,0,IF(M173&lt;35%,J173*K173*L173*F!$B$33,IF(M173&lt;40%,J173*K173*L173*F!$B$38,IF(M173&lt;45%,J173*K173*L173*F!$B$43,IF(M173&lt;50%,J173*K173*L173*F!$B$48,IF(M173=50%,J173*K173*L173*F!$B$50,IF(M173=51%,J173*K173*L173*F!$B$51,IF(M173=52%,J173*K173*L173*F!$B$52,IF(M173=53%,J173*K173*L173*F!$B$53,IF(M173=54%,J173*K173*L173*F!$B$54,IF(M173=55%,J173*K173*L173*F!$B$55,IF(M173=56%,J173*K173*L173*F!$B$56,IF(M173=57%,J173*K173*L173*F!$B$57,IF(M173=58%,J173*K173*L173*F!$B$58,IF(M173=59%,J173*K173*L173*F!$B$59,IF(M173=60%,J173*K173*L173*F!$B$60,IF(M173=61%,J173*K173*L173*F!$B$61,IF(M173=62%,J173*K173*L173*F!$B$62,IF(M173=63%,J173*K173*L173*F!$B$63,IF(M173=64%,J173*K173*L173*F!$B$64,IF(M173=65%,J173*K173*L173*F!$B$65,IF(M173=66%,J173*K173*L173*F!$B$66,IF(M173=67%,J173*K173*L173*F!$B$67,IF(M173=68%,J173*K173*L173*F!$B$68,IF(M173=69%,J173*K173*L173*F!$B$69,IF(M173=70%,J173*K173*L173*F!$B$70,IF(M173=71%,J173*K173*L173*F!$B$71,IF(M173=72%,J173*K173*L173*F!$B$72,IF(M173=73%,J173*K173*L173*F!$B$73,IF(M173=74%,J173*K173*L173*F!$B$74,IF(M173=75%,J173*K173*L173*F!$B$75,IF(M173=76%,J173*K173*L173*F!$B$76,IF(M173=77%,J173*K173*L173*F!$B$77,IF(M173=78%,J173*K173*L173*F!$B$78,IF(M173=79%,J173*K173*L173*F!$B$79,IF(M173=80%,J173*K173*L173*F!$B$80,IF(M173=81%,J173*K173*L173*F!$B$81,IF(M173=82%,J173*K173*L173*F!$B$82,IF(M173=83%,J173*K173*L173*F!$B$83,IF(M173=84%,J173*K173*L173*F!$B$84,IF(M173=85%,J173*K173*L173*F!$B$85,IF(M173=86%,J173*K173*L173*F!$B$86,IF(M173=87%,J173*K173*L173*F!$B$87,IF(M173=88%,J173*K173*L173*F!$B$88,IF(M173=89%,J173*K173*L173*F!$B$89,IF(M173=90%,J173*K173*L173*F!$B$90,IF(M173=91%,J173*K173*L173*F!$B$91,IF(M173=92%,J173*K173*L173*F!$B$92,IF(M173=93%,J173*K173*L173*F!$B$93,IF(M173=94%,J173*K173*L173*F!$B$94,IF(M173=95%,J173*K173*L173*F!$B$95,IF(M173=96%,J173*K173*L173*F!$B$96,IF(M173=97%,J173*K173*L173*F!$B$97,IF(M173=98%,J173*K173*L173*F!$B$98,IF(M173=99%,J173*K173*L173*F!$B$99,IF(M173&gt;99%,J173*K173*L173*F!$B$100,))))))))))))))))))))))))))))))))))))))))))))))))))))))))+IF(Q173&lt;30%,0,IF(Q173&lt;35%,N173*O173*P173*F!$B$33,IF(Q173&lt;40%,N173*O173*P173*F!$B$38,IF(Q173&lt;45%,N173*O173*P173*F!$B$43,IF(Q173&lt;50%,N173*O173*P173*F!$B$48,IF(Q173=50%,N173*O173*P173*F!$B$50,IF(Q173=51%,N173*O173*P173*F!$B$51,IF(Q173=52%,N173*O173*P173*F!$B$52,IF(Q173=53%,N173*O173*P173*F!$B$53,IF(Q173=54%,N173*O173*P173*F!$B$54,IF(Q173=55%,N173*O173*P173*F!$B$55,IF(Q173=56%,N173*O173*P173*F!$B$56,IF(Q173=57%,N173*O173*P173*F!$B$57,IF(Q173=58%,N173*O173*P173*F!$B$58,IF(Q173=59%,N173*O173*P173*F!$B$59,IF(Q173=60%,N173*O173*P173*F!$B$60,IF(Q173=61%,N173*O173*P173*F!$B$61,IF(Q173=62%,N173*O173*P173*F!$B$62,IF(Q173=63%,N173*O173*P173*F!$B$63,IF(Q173=64%,N173*O173*P173*F!$B$64,IF(Q173=65%,N173*O173*P173*F!$B$65,IF(Q173=66%,N173*O173*P173*F!$B$66,IF(Q173=67%,N173*O173*P173*F!$B$67,IF(Q173=68%,N173*O173*P173*F!$B$68,IF(Q173=69%,N173*O173*P173*F!$B$69,IF(Q173=70%,N173*O173*P173*F!$B$70,IF(Q173=71%,N173*O173*P173*F!$B$71,IF(Q173=72%,N173*O173*P173*F!$B$72,IF(Q173=73%,N173*O173*P173*F!$B$73,IF(Q173=74%,N173*O173*P173*F!$B$74,IF(Q173=75%,N173*O173*P173*F!$B$75,IF(Q173=76%,N173*O173*P173*F!$B$76,IF(Q173=77%,N173*O173*P173*F!$B$77,IF(Q173=78%,N173*O173*P173*F!$B$78,IF(Q173=79%,N173*O173*P173*F!$B$79,IF(Q173=80%,N173*O173*P173*F!$B$80,IF(Q173=81%,N173*O173*P173*F!$B$81,IF(Q173=82%,N173*O173*P173*F!$B$82,IF(Q173=83%,N173*O173*P173*F!$B$83,IF(Q173=84%,N173*O173*P173*F!$B$84,IF(Q173=85%,N173*O173*P173*F!$B$85,IF(Q173=86%,N173*O173*P173*F!$B$86,IF(Q173=87%,N173*O173*P173*F!$B$87,IF(Q173=88%,N173*O173*P173*F!$B$88,IF(Q173=89%,N173*O173*P173*F!$B$89,IF(Q173=90%,N173*O173*P173*F!$B$90,IF(Q173=91%,N173*O173*P173*F!$B$91,IF(Q173=92%,N173*O173*P173*F!$B$92,IF(Q173=93%,N173*O173*P173*F!$B$93,IF(Q173=94%,N173*O173*P173*F!$B$94,IF(Q173=95%,N173*O173*P173*F!$B$95,IF(Q173=96%,N173*O173*P173*F!$B$96,IF(Q173=97%,N173*O173*P173*F!$B$97,IF(Q173=98%,N173*O173*P173*F!$B$98,IF(Q173=99%,N173*O173*P173*F!$B$99,IF(Q173&gt;99%,N173*O173*P173*F!$B$100,))))))))))))))))))))))))))))))))))))))))))))))))))))))))+IF(U173&lt;30%,0,IF(U173&lt;35%,R173*S173*T173*F!$B$33,IF(U173&lt;40%,R173*S173*T173*F!$B$38,IF(U173&lt;45%,R173*S173*T173*F!$B$43,IF(U173&lt;50%,R173*S173*T173*F!$B$48,IF(U173=50%,R173*S173*T173*F!$B$50,IF(U173=51%,R173*S173*T173*F!$B$51,IF(U173=52%,R173*S173*T173*F!$B$52,IF(U173=53%,R173*S173*T173*F!$B$53,IF(U173=54%,R173*S173*T173*F!$B$54,IF(U173=55%,R173*S173*T173*F!$B$55,IF(U173=56%,R173*S173*T173*F!$B$56,IF(U173=57%,R173*S173*T173*F!$B$57,IF(U173=58%,R173*S173*T173*F!$B$58,IF(U173=59%,R173*S173*T173*F!$B$59,IF(U173=60%,R173*S173*T173*F!$B$60,IF(U173=61%,R173*S173*T173*F!$B$61,IF(U173=62%,R173*S173*T173*F!$B$62,IF(U173=63%,R173*S173*T173*F!$B$63,IF(U173=64%,R173*S173*T173*F!$B$64,IF(U173=65%,R173*S173*T173*F!$B$65,IF(U173=66%,R173*S173*T173*F!$B$66,IF(U173=67%,R173*S173*T173*F!$B$67,IF(U173=68%,R173*S173*T173*F!$B$68,IF(U173=69%,R173*S173*T173*F!$B$69,IF(U173=70%,R173*S173*T173*F!$B$70,IF(U173=71%,R173*S173*T173*F!$B$71,IF(U173=72%,R173*S173*T173*F!$B$72,IF(U173=73%,R173*S173*T173*F!$B$73,IF(U173=74%,R173*S173*T173*F!$B$74,IF(U173=75%,R173*S173*T173*F!$B$75,IF(U173=76%,R173*S173*T173*F!$B$76,IF(U173=77%,R173*S173*T173*F!$B$77,IF(U173=78%,R173*S173*T173*F!$B$78,IF(U173=79%,R173*S173*T173*F!$B$79,IF(U173=80%,R173*S173*T173*F!$B$80,IF(U173=81%,R173*S173*T173*F!$B$81,IF(U173=82%,R173*S173*T173*F!$B$82,IF(U173=83%,R173*S173*T173*F!$B$83,IF(U173=84%,R173*S173*T173*F!$B$84,IF(U173=85%,R173*S173*T173*F!$B$85,IF(U173=86%,R173*S173*T173*F!$B$86,IF(U173=87%,R173*S173*T173*F!$B$87,IF(U173=88%,R173*S173*T173*F!$B$88,IF(U173=89%,R173*S173*T173*F!$B$89,IF(U173=90%,R173*S173*T173*F!$B$90,IF(U173=91%,R173*S173*T173*F!$B$91,IF(U173=92%,R173*S173*T173*F!$B$92,IF(U173=93%,R173*S173*T173*F!$B$93,IF(U173=94%,R173*S173*T173*F!$B$94,IF(U173=95%,R173*S173*T173*F!$B$95,IF(U173=96%,R173*S173*T173*F!$B$96,IF(U173=97%,R173*S173*T173*F!$B$97,IF(U173=98%,R173*S173*T173*F!$B$98,IF(U173=99%,R173*S173*T173*F!$B$99,IF(U173&gt;99%,R173*S173*T173*F!$B$100)))))))))))))))))))))))))))))))))))))))))))))))))))))))))*IF(ISNUMBER(E173),E173,1)*IF(ISNUMBER(D173),D173,1)</f>
        <v>3276</v>
      </c>
      <c r="AA173" s="69">
        <f t="shared" si="261"/>
        <v>10</v>
      </c>
      <c r="AB173" s="70">
        <f t="shared" si="262"/>
        <v>33</v>
      </c>
      <c r="AC173" s="23"/>
      <c r="AF173" s="127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</row>
    <row r="174" spans="1:46" x14ac:dyDescent="0.25">
      <c r="A174" s="325"/>
      <c r="B174" s="183" t="str">
        <f t="shared" si="255"/>
        <v>Легкая</v>
      </c>
      <c r="C174" s="184" t="str">
        <f t="shared" si="255"/>
        <v>Жим на наклонной</v>
      </c>
      <c r="D174" s="167">
        <f t="shared" si="263"/>
        <v>1</v>
      </c>
      <c r="E174" s="191" t="str">
        <f t="shared" si="255"/>
        <v/>
      </c>
      <c r="F174" s="309">
        <f>IF(I174&lt;&gt;0,(IFERROR(IF($Y174&gt;50,MROUND($Y174*I174,2.5),IF($Y174&lt;15,MROUND($Y174*I174,0.1),MROUND($Y174*I174,1))),)),"")</f>
        <v>80</v>
      </c>
      <c r="G174" s="188">
        <v>5</v>
      </c>
      <c r="H174" s="188">
        <v>5</v>
      </c>
      <c r="I174" s="189">
        <v>0.48</v>
      </c>
      <c r="J174" s="309" t="str">
        <f>IF(M174&lt;&gt;0,(IFERROR(IF($Y174&gt;50,MROUND($Y174*M174,2.5),IF($Y174&lt;15,MROUND($Y174*M174,0.1),MROUND($Y174*M174,1))),)),"")</f>
        <v/>
      </c>
      <c r="K174" s="188"/>
      <c r="L174" s="188"/>
      <c r="M174" s="189">
        <v>0</v>
      </c>
      <c r="N174" s="309" t="str">
        <f>IF(Q174&lt;&gt;0,(IFERROR(IF($Y174&gt;50,MROUND($Y174*Q174,2.5),IF($Y174&lt;15,MROUND($Y174*Q174,0.1),MROUND($Y174*Q174,1))),)),"")</f>
        <v/>
      </c>
      <c r="O174" s="188"/>
      <c r="P174" s="188"/>
      <c r="Q174" s="189">
        <v>0</v>
      </c>
      <c r="R174" s="309" t="str">
        <f>IF(U174&lt;&gt;0,(IFERROR(IF($Y174&gt;50,MROUND($Y174*U174,2.5),IF($Y174&lt;15,MROUND($Y174*U174,0.1),MROUND($Y174*U174,1))),)),"")</f>
        <v/>
      </c>
      <c r="S174" s="188"/>
      <c r="T174" s="188"/>
      <c r="U174" s="189">
        <v>0</v>
      </c>
      <c r="V174" s="101">
        <f t="shared" si="239"/>
        <v>2000</v>
      </c>
      <c r="W174" s="102">
        <f t="shared" si="264"/>
        <v>80</v>
      </c>
      <c r="X174" s="103">
        <f t="shared" si="265"/>
        <v>0.48</v>
      </c>
      <c r="Y174" s="203">
        <f t="shared" si="229"/>
        <v>167.30468210249995</v>
      </c>
      <c r="Z174" s="20">
        <f>(IF(I174&lt;30%,0,IF(I174&lt;35%,F174*G174*H174*F!$B$33,IF(I174&lt;40%,F174*G174*H174*F!$B$38,IF(I174&lt;45%,F174*G174*H174*F!$B$43,IF(I174&lt;50%,F174*G174*H174*F!$B$48,IF(I174=50%,F174*G174*H174*F!$B$50,IF(I174=51%,F174*G174*H174*F!$B$51,IF(I174=52%,F174*G174*H174*F!$B$52,IF(I174=53%,F174*G174*H174*F!$B$53,IF(I174=54%,F174*G174*H174*F!$B$54,IF(I174=55%,F174*G174*H174*F!$B$55,IF(I174=56%,F174*G174*H174*F!$B$56,IF(I174=57%,F174*G174*H174*F!$B$57,IF(I174=58%,F174*G174*H174*F!$B$58,IF(I174=59%,F174*G174*H174*F!$B$59,IF(I174=60%,F174*G174*H174*F!$B$60,IF(I174=61%,F174*G174*H174*F!$B$61,IF(I174=62%,F174*G174*H174*F!$B$62,IF(I174=63%,F174*G174*H174*F!$B$63,IF(I174=64%,F174*G174*H174*F!$B$64,IF(I174=65%,F174*G174*H174*F!$B$65,IF(I174=66%,F174*G174*H174*F!$B$66,IF(I174=67%,F174*G174*H174*F!$B$67,IF(I174=68%,F174*G174*H174*F!$B$68,IF(I174=69%,F174*G174*H174*F!$B$69,IF(I174=70%,F174*G174*H174*F!$B$70,IF(I174=71%,F174*G174*H174*F!$B$71,IF(I174=72%,F174*G174*H174*F!$B$72,IF(I174=73%,F174*G174*H174*F!$B$73,IF(I174=74%,F174*G174*H174*F!$B$74,IF(I174=75%,F174*G174*H174*F!$B$75,IF(I174=76%,F174*G174*H174*F!$B$76,IF(I174=77%,F174*G174*H174*F!$B$77,IF(I174=78%,F174*G174*H174*F!$B$78,IF(I174=79%,F174*G174*H174*F!$B$79,IF(I174=80%,F174*G174*H174*F!$B$80,IF(I174=81%,F174*G174*H174*F!$B$81,IF(I174=82%,F174*G174*H174*F!$B$82,IF(I174=83%,F174*G174*H174*F!$B$83,IF(I174=84%,F174*G174*H174*F!$B$84,IF(I174=85%,F174*G174*H174*F!$B$85,IF(I174=86%,F174*G174*H174*F!$B$86,IF(I174=87%,F174*G174*H174*F!$B$87,IF(I174=88%,F174*G174*H174*F!$B$88,IF(I174=89%,F174*G174*H174*F!$B$89,IF(I174=90%,F174*G174*H174*F!$B$90,IF(I174=91%,F174*G174*H174*F!$B$91,IF(I174=92%,F174*G174*H174*F!$B$92,IF(I174=93%,F174*G174*H174*F!$B$93,IF(I174=94%,F174*G174*H174*F!$B$94,IF(I174=95%,F174*G174*H174*F!$B$95,IF(I174=96%,F174*G174*H174*F!$B$96,IF(I174=97%,F174*G174*H174*F!$B$97,IF(I174=98%,F174*G174*H174*F!$B$98,IF(I174=99%,F174*G174*H174*F!$B$99,IF(I174&gt;99%,F174*G174*H174*F!$B$100,))))))))))))))))))))))))))))))))))))))))))))))))))))))))+IF(M174&lt;30%,0,IF(M174&lt;35%,J174*K174*L174*F!$B$33,IF(M174&lt;40%,J174*K174*L174*F!$B$38,IF(M174&lt;45%,J174*K174*L174*F!$B$43,IF(M174&lt;50%,J174*K174*L174*F!$B$48,IF(M174=50%,J174*K174*L174*F!$B$50,IF(M174=51%,J174*K174*L174*F!$B$51,IF(M174=52%,J174*K174*L174*F!$B$52,IF(M174=53%,J174*K174*L174*F!$B$53,IF(M174=54%,J174*K174*L174*F!$B$54,IF(M174=55%,J174*K174*L174*F!$B$55,IF(M174=56%,J174*K174*L174*F!$B$56,IF(M174=57%,J174*K174*L174*F!$B$57,IF(M174=58%,J174*K174*L174*F!$B$58,IF(M174=59%,J174*K174*L174*F!$B$59,IF(M174=60%,J174*K174*L174*F!$B$60,IF(M174=61%,J174*K174*L174*F!$B$61,IF(M174=62%,J174*K174*L174*F!$B$62,IF(M174=63%,J174*K174*L174*F!$B$63,IF(M174=64%,J174*K174*L174*F!$B$64,IF(M174=65%,J174*K174*L174*F!$B$65,IF(M174=66%,J174*K174*L174*F!$B$66,IF(M174=67%,J174*K174*L174*F!$B$67,IF(M174=68%,J174*K174*L174*F!$B$68,IF(M174=69%,J174*K174*L174*F!$B$69,IF(M174=70%,J174*K174*L174*F!$B$70,IF(M174=71%,J174*K174*L174*F!$B$71,IF(M174=72%,J174*K174*L174*F!$B$72,IF(M174=73%,J174*K174*L174*F!$B$73,IF(M174=74%,J174*K174*L174*F!$B$74,IF(M174=75%,J174*K174*L174*F!$B$75,IF(M174=76%,J174*K174*L174*F!$B$76,IF(M174=77%,J174*K174*L174*F!$B$77,IF(M174=78%,J174*K174*L174*F!$B$78,IF(M174=79%,J174*K174*L174*F!$B$79,IF(M174=80%,J174*K174*L174*F!$B$80,IF(M174=81%,J174*K174*L174*F!$B$81,IF(M174=82%,J174*K174*L174*F!$B$82,IF(M174=83%,J174*K174*L174*F!$B$83,IF(M174=84%,J174*K174*L174*F!$B$84,IF(M174=85%,J174*K174*L174*F!$B$85,IF(M174=86%,J174*K174*L174*F!$B$86,IF(M174=87%,J174*K174*L174*F!$B$87,IF(M174=88%,J174*K174*L174*F!$B$88,IF(M174=89%,J174*K174*L174*F!$B$89,IF(M174=90%,J174*K174*L174*F!$B$90,IF(M174=91%,J174*K174*L174*F!$B$91,IF(M174=92%,J174*K174*L174*F!$B$92,IF(M174=93%,J174*K174*L174*F!$B$93,IF(M174=94%,J174*K174*L174*F!$B$94,IF(M174=95%,J174*K174*L174*F!$B$95,IF(M174=96%,J174*K174*L174*F!$B$96,IF(M174=97%,J174*K174*L174*F!$B$97,IF(M174=98%,J174*K174*L174*F!$B$98,IF(M174=99%,J174*K174*L174*F!$B$99,IF(M174&gt;99%,J174*K174*L174*F!$B$100,))))))))))))))))))))))))))))))))))))))))))))))))))))))))+IF(Q174&lt;30%,0,IF(Q174&lt;35%,N174*O174*P174*F!$B$33,IF(Q174&lt;40%,N174*O174*P174*F!$B$38,IF(Q174&lt;45%,N174*O174*P174*F!$B$43,IF(Q174&lt;50%,N174*O174*P174*F!$B$48,IF(Q174=50%,N174*O174*P174*F!$B$50,IF(Q174=51%,N174*O174*P174*F!$B$51,IF(Q174=52%,N174*O174*P174*F!$B$52,IF(Q174=53%,N174*O174*P174*F!$B$53,IF(Q174=54%,N174*O174*P174*F!$B$54,IF(Q174=55%,N174*O174*P174*F!$B$55,IF(Q174=56%,N174*O174*P174*F!$B$56,IF(Q174=57%,N174*O174*P174*F!$B$57,IF(Q174=58%,N174*O174*P174*F!$B$58,IF(Q174=59%,N174*O174*P174*F!$B$59,IF(Q174=60%,N174*O174*P174*F!$B$60,IF(Q174=61%,N174*O174*P174*F!$B$61,IF(Q174=62%,N174*O174*P174*F!$B$62,IF(Q174=63%,N174*O174*P174*F!$B$63,IF(Q174=64%,N174*O174*P174*F!$B$64,IF(Q174=65%,N174*O174*P174*F!$B$65,IF(Q174=66%,N174*O174*P174*F!$B$66,IF(Q174=67%,N174*O174*P174*F!$B$67,IF(Q174=68%,N174*O174*P174*F!$B$68,IF(Q174=69%,N174*O174*P174*F!$B$69,IF(Q174=70%,N174*O174*P174*F!$B$70,IF(Q174=71%,N174*O174*P174*F!$B$71,IF(Q174=72%,N174*O174*P174*F!$B$72,IF(Q174=73%,N174*O174*P174*F!$B$73,IF(Q174=74%,N174*O174*P174*F!$B$74,IF(Q174=75%,N174*O174*P174*F!$B$75,IF(Q174=76%,N174*O174*P174*F!$B$76,IF(Q174=77%,N174*O174*P174*F!$B$77,IF(Q174=78%,N174*O174*P174*F!$B$78,IF(Q174=79%,N174*O174*P174*F!$B$79,IF(Q174=80%,N174*O174*P174*F!$B$80,IF(Q174=81%,N174*O174*P174*F!$B$81,IF(Q174=82%,N174*O174*P174*F!$B$82,IF(Q174=83%,N174*O174*P174*F!$B$83,IF(Q174=84%,N174*O174*P174*F!$B$84,IF(Q174=85%,N174*O174*P174*F!$B$85,IF(Q174=86%,N174*O174*P174*F!$B$86,IF(Q174=87%,N174*O174*P174*F!$B$87,IF(Q174=88%,N174*O174*P174*F!$B$88,IF(Q174=89%,N174*O174*P174*F!$B$89,IF(Q174=90%,N174*O174*P174*F!$B$90,IF(Q174=91%,N174*O174*P174*F!$B$91,IF(Q174=92%,N174*O174*P174*F!$B$92,IF(Q174=93%,N174*O174*P174*F!$B$93,IF(Q174=94%,N174*O174*P174*F!$B$94,IF(Q174=95%,N174*O174*P174*F!$B$95,IF(Q174=96%,N174*O174*P174*F!$B$96,IF(Q174=97%,N174*O174*P174*F!$B$97,IF(Q174=98%,N174*O174*P174*F!$B$98,IF(Q174=99%,N174*O174*P174*F!$B$99,IF(Q174&gt;99%,N174*O174*P174*F!$B$100,))))))))))))))))))))))))))))))))))))))))))))))))))))))))+IF(U174&lt;30%,0,IF(U174&lt;35%,R174*S174*T174*F!$B$33,IF(U174&lt;40%,R174*S174*T174*F!$B$38,IF(U174&lt;45%,R174*S174*T174*F!$B$43,IF(U174&lt;50%,R174*S174*T174*F!$B$48,IF(U174=50%,R174*S174*T174*F!$B$50,IF(U174=51%,R174*S174*T174*F!$B$51,IF(U174=52%,R174*S174*T174*F!$B$52,IF(U174=53%,R174*S174*T174*F!$B$53,IF(U174=54%,R174*S174*T174*F!$B$54,IF(U174=55%,R174*S174*T174*F!$B$55,IF(U174=56%,R174*S174*T174*F!$B$56,IF(U174=57%,R174*S174*T174*F!$B$57,IF(U174=58%,R174*S174*T174*F!$B$58,IF(U174=59%,R174*S174*T174*F!$B$59,IF(U174=60%,R174*S174*T174*F!$B$60,IF(U174=61%,R174*S174*T174*F!$B$61,IF(U174=62%,R174*S174*T174*F!$B$62,IF(U174=63%,R174*S174*T174*F!$B$63,IF(U174=64%,R174*S174*T174*F!$B$64,IF(U174=65%,R174*S174*T174*F!$B$65,IF(U174=66%,R174*S174*T174*F!$B$66,IF(U174=67%,R174*S174*T174*F!$B$67,IF(U174=68%,R174*S174*T174*F!$B$68,IF(U174=69%,R174*S174*T174*F!$B$69,IF(U174=70%,R174*S174*T174*F!$B$70,IF(U174=71%,R174*S174*T174*F!$B$71,IF(U174=72%,R174*S174*T174*F!$B$72,IF(U174=73%,R174*S174*T174*F!$B$73,IF(U174=74%,R174*S174*T174*F!$B$74,IF(U174=75%,R174*S174*T174*F!$B$75,IF(U174=76%,R174*S174*T174*F!$B$76,IF(U174=77%,R174*S174*T174*F!$B$77,IF(U174=78%,R174*S174*T174*F!$B$78,IF(U174=79%,R174*S174*T174*F!$B$79,IF(U174=80%,R174*S174*T174*F!$B$80,IF(U174=81%,R174*S174*T174*F!$B$81,IF(U174=82%,R174*S174*T174*F!$B$82,IF(U174=83%,R174*S174*T174*F!$B$83,IF(U174=84%,R174*S174*T174*F!$B$84,IF(U174=85%,R174*S174*T174*F!$B$85,IF(U174=86%,R174*S174*T174*F!$B$86,IF(U174=87%,R174*S174*T174*F!$B$87,IF(U174=88%,R174*S174*T174*F!$B$88,IF(U174=89%,R174*S174*T174*F!$B$89,IF(U174=90%,R174*S174*T174*F!$B$90,IF(U174=91%,R174*S174*T174*F!$B$91,IF(U174=92%,R174*S174*T174*F!$B$92,IF(U174=93%,R174*S174*T174*F!$B$93,IF(U174=94%,R174*S174*T174*F!$B$94,IF(U174=95%,R174*S174*T174*F!$B$95,IF(U174=96%,R174*S174*T174*F!$B$96,IF(U174=97%,R174*S174*T174*F!$B$97,IF(U174=98%,R174*S174*T174*F!$B$98,IF(U174=99%,R174*S174*T174*F!$B$99,IF(U174&gt;99%,R174*S174*T174*F!$B$100)))))))))))))))))))))))))))))))))))))))))))))))))))))))))*IF(ISNUMBER(E174),E174,1)*IF(ISNUMBER(D174),D174,1)</f>
        <v>940</v>
      </c>
      <c r="AA174" s="104">
        <f t="shared" si="261"/>
        <v>25</v>
      </c>
      <c r="AB174" s="105">
        <f t="shared" si="262"/>
        <v>24</v>
      </c>
      <c r="AC174" s="23"/>
      <c r="AF174" s="127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</row>
    <row r="175" spans="1:46" x14ac:dyDescent="0.25">
      <c r="A175" s="325"/>
      <c r="B175" s="183" t="str">
        <f t="shared" si="255"/>
        <v>Легкая</v>
      </c>
      <c r="C175" s="184" t="str">
        <f t="shared" si="255"/>
        <v>Жим гантелей</v>
      </c>
      <c r="D175" s="167">
        <f t="shared" si="263"/>
        <v>1</v>
      </c>
      <c r="E175" s="191">
        <f t="shared" si="255"/>
        <v>2</v>
      </c>
      <c r="F175" s="308">
        <f>IF(I175&lt;&gt;0,(IFERROR(IF($Y175&gt;50,MROUND($Y175*I175,2.5),IF($Y175&lt;15,MROUND($Y175*I175,0.1),MROUND($Y175*I175,1))),)),"")</f>
        <v>27.5</v>
      </c>
      <c r="G175" s="186">
        <v>6</v>
      </c>
      <c r="H175" s="186">
        <v>3</v>
      </c>
      <c r="I175" s="174">
        <v>0.5</v>
      </c>
      <c r="J175" s="308" t="str">
        <f>IF(M175&lt;&gt;0,(IFERROR(IF($Y175&gt;50,MROUND($Y175*M175,2.5),IF($Y175&lt;15,MROUND($Y175*M175,0.1),MROUND($Y175*M175,1))),)),"")</f>
        <v/>
      </c>
      <c r="K175" s="186"/>
      <c r="L175" s="186"/>
      <c r="M175" s="174">
        <v>0</v>
      </c>
      <c r="N175" s="308" t="str">
        <f>IF(Q175&lt;&gt;0,(IFERROR(IF($Y175&gt;50,MROUND($Y175*Q175,2.5),IF($Y175&lt;15,MROUND($Y175*Q175,0.1),MROUND($Y175*Q175,1))),)),"")</f>
        <v/>
      </c>
      <c r="O175" s="186"/>
      <c r="P175" s="186"/>
      <c r="Q175" s="174">
        <v>0</v>
      </c>
      <c r="R175" s="308" t="str">
        <f>IF(U175&lt;&gt;0,(IFERROR(IF($Y175&gt;50,MROUND($Y175*U175,2.5),IF($Y175&lt;15,MROUND($Y175*U175,0.1),MROUND($Y175*U175,1))),)),"")</f>
        <v/>
      </c>
      <c r="S175" s="186"/>
      <c r="T175" s="186"/>
      <c r="U175" s="174">
        <v>0</v>
      </c>
      <c r="V175" s="98">
        <f t="shared" si="239"/>
        <v>990</v>
      </c>
      <c r="W175" s="99">
        <f t="shared" si="264"/>
        <v>55</v>
      </c>
      <c r="X175" s="68">
        <f>ROUND(IFERROR((W175/(Y175*IF(ISNUMBER(E175),E175,1))),0),2)</f>
        <v>0.49</v>
      </c>
      <c r="Y175" s="203">
        <f t="shared" si="229"/>
        <v>56.465330209593752</v>
      </c>
      <c r="Z175" s="18">
        <f>(IF(I175&lt;30%,0,IF(I175&lt;35%,F175*G175*H175*F!$B$33,IF(I175&lt;40%,F175*G175*H175*F!$B$38,IF(I175&lt;45%,F175*G175*H175*F!$B$43,IF(I175&lt;50%,F175*G175*H175*F!$B$48,IF(I175=50%,F175*G175*H175*F!$B$50,IF(I175=51%,F175*G175*H175*F!$B$51,IF(I175=52%,F175*G175*H175*F!$B$52,IF(I175=53%,F175*G175*H175*F!$B$53,IF(I175=54%,F175*G175*H175*F!$B$54,IF(I175=55%,F175*G175*H175*F!$B$55,IF(I175=56%,F175*G175*H175*F!$B$56,IF(I175=57%,F175*G175*H175*F!$B$57,IF(I175=58%,F175*G175*H175*F!$B$58,IF(I175=59%,F175*G175*H175*F!$B$59,IF(I175=60%,F175*G175*H175*F!$B$60,IF(I175=61%,F175*G175*H175*F!$B$61,IF(I175=62%,F175*G175*H175*F!$B$62,IF(I175=63%,F175*G175*H175*F!$B$63,IF(I175=64%,F175*G175*H175*F!$B$64,IF(I175=65%,F175*G175*H175*F!$B$65,IF(I175=66%,F175*G175*H175*F!$B$66,IF(I175=67%,F175*G175*H175*F!$B$67,IF(I175=68%,F175*G175*H175*F!$B$68,IF(I175=69%,F175*G175*H175*F!$B$69,IF(I175=70%,F175*G175*H175*F!$B$70,IF(I175=71%,F175*G175*H175*F!$B$71,IF(I175=72%,F175*G175*H175*F!$B$72,IF(I175=73%,F175*G175*H175*F!$B$73,IF(I175=74%,F175*G175*H175*F!$B$74,IF(I175=75%,F175*G175*H175*F!$B$75,IF(I175=76%,F175*G175*H175*F!$B$76,IF(I175=77%,F175*G175*H175*F!$B$77,IF(I175=78%,F175*G175*H175*F!$B$78,IF(I175=79%,F175*G175*H175*F!$B$79,IF(I175=80%,F175*G175*H175*F!$B$80,IF(I175=81%,F175*G175*H175*F!$B$81,IF(I175=82%,F175*G175*H175*F!$B$82,IF(I175=83%,F175*G175*H175*F!$B$83,IF(I175=84%,F175*G175*H175*F!$B$84,IF(I175=85%,F175*G175*H175*F!$B$85,IF(I175=86%,F175*G175*H175*F!$B$86,IF(I175=87%,F175*G175*H175*F!$B$87,IF(I175=88%,F175*G175*H175*F!$B$88,IF(I175=89%,F175*G175*H175*F!$B$89,IF(I175=90%,F175*G175*H175*F!$B$90,IF(I175=91%,F175*G175*H175*F!$B$91,IF(I175=92%,F175*G175*H175*F!$B$92,IF(I175=93%,F175*G175*H175*F!$B$93,IF(I175=94%,F175*G175*H175*F!$B$94,IF(I175=95%,F175*G175*H175*F!$B$95,IF(I175=96%,F175*G175*H175*F!$B$96,IF(I175=97%,F175*G175*H175*F!$B$97,IF(I175=98%,F175*G175*H175*F!$B$98,IF(I175=99%,F175*G175*H175*F!$B$99,IF(I175&gt;99%,F175*G175*H175*F!$B$100,))))))))))))))))))))))))))))))))))))))))))))))))))))))))+IF(M175&lt;30%,0,IF(M175&lt;35%,J175*K175*L175*F!$B$33,IF(M175&lt;40%,J175*K175*L175*F!$B$38,IF(M175&lt;45%,J175*K175*L175*F!$B$43,IF(M175&lt;50%,J175*K175*L175*F!$B$48,IF(M175=50%,J175*K175*L175*F!$B$50,IF(M175=51%,J175*K175*L175*F!$B$51,IF(M175=52%,J175*K175*L175*F!$B$52,IF(M175=53%,J175*K175*L175*F!$B$53,IF(M175=54%,J175*K175*L175*F!$B$54,IF(M175=55%,J175*K175*L175*F!$B$55,IF(M175=56%,J175*K175*L175*F!$B$56,IF(M175=57%,J175*K175*L175*F!$B$57,IF(M175=58%,J175*K175*L175*F!$B$58,IF(M175=59%,J175*K175*L175*F!$B$59,IF(M175=60%,J175*K175*L175*F!$B$60,IF(M175=61%,J175*K175*L175*F!$B$61,IF(M175=62%,J175*K175*L175*F!$B$62,IF(M175=63%,J175*K175*L175*F!$B$63,IF(M175=64%,J175*K175*L175*F!$B$64,IF(M175=65%,J175*K175*L175*F!$B$65,IF(M175=66%,J175*K175*L175*F!$B$66,IF(M175=67%,J175*K175*L175*F!$B$67,IF(M175=68%,J175*K175*L175*F!$B$68,IF(M175=69%,J175*K175*L175*F!$B$69,IF(M175=70%,J175*K175*L175*F!$B$70,IF(M175=71%,J175*K175*L175*F!$B$71,IF(M175=72%,J175*K175*L175*F!$B$72,IF(M175=73%,J175*K175*L175*F!$B$73,IF(M175=74%,J175*K175*L175*F!$B$74,IF(M175=75%,J175*K175*L175*F!$B$75,IF(M175=76%,J175*K175*L175*F!$B$76,IF(M175=77%,J175*K175*L175*F!$B$77,IF(M175=78%,J175*K175*L175*F!$B$78,IF(M175=79%,J175*K175*L175*F!$B$79,IF(M175=80%,J175*K175*L175*F!$B$80,IF(M175=81%,J175*K175*L175*F!$B$81,IF(M175=82%,J175*K175*L175*F!$B$82,IF(M175=83%,J175*K175*L175*F!$B$83,IF(M175=84%,J175*K175*L175*F!$B$84,IF(M175=85%,J175*K175*L175*F!$B$85,IF(M175=86%,J175*K175*L175*F!$B$86,IF(M175=87%,J175*K175*L175*F!$B$87,IF(M175=88%,J175*K175*L175*F!$B$88,IF(M175=89%,J175*K175*L175*F!$B$89,IF(M175=90%,J175*K175*L175*F!$B$90,IF(M175=91%,J175*K175*L175*F!$B$91,IF(M175=92%,J175*K175*L175*F!$B$92,IF(M175=93%,J175*K175*L175*F!$B$93,IF(M175=94%,J175*K175*L175*F!$B$94,IF(M175=95%,J175*K175*L175*F!$B$95,IF(M175=96%,J175*K175*L175*F!$B$96,IF(M175=97%,J175*K175*L175*F!$B$97,IF(M175=98%,J175*K175*L175*F!$B$98,IF(M175=99%,J175*K175*L175*F!$B$99,IF(M175&gt;99%,J175*K175*L175*F!$B$100,))))))))))))))))))))))))))))))))))))))))))))))))))))))))+IF(Q175&lt;30%,0,IF(Q175&lt;35%,N175*O175*P175*F!$B$33,IF(Q175&lt;40%,N175*O175*P175*F!$B$38,IF(Q175&lt;45%,N175*O175*P175*F!$B$43,IF(Q175&lt;50%,N175*O175*P175*F!$B$48,IF(Q175=50%,N175*O175*P175*F!$B$50,IF(Q175=51%,N175*O175*P175*F!$B$51,IF(Q175=52%,N175*O175*P175*F!$B$52,IF(Q175=53%,N175*O175*P175*F!$B$53,IF(Q175=54%,N175*O175*P175*F!$B$54,IF(Q175=55%,N175*O175*P175*F!$B$55,IF(Q175=56%,N175*O175*P175*F!$B$56,IF(Q175=57%,N175*O175*P175*F!$B$57,IF(Q175=58%,N175*O175*P175*F!$B$58,IF(Q175=59%,N175*O175*P175*F!$B$59,IF(Q175=60%,N175*O175*P175*F!$B$60,IF(Q175=61%,N175*O175*P175*F!$B$61,IF(Q175=62%,N175*O175*P175*F!$B$62,IF(Q175=63%,N175*O175*P175*F!$B$63,IF(Q175=64%,N175*O175*P175*F!$B$64,IF(Q175=65%,N175*O175*P175*F!$B$65,IF(Q175=66%,N175*O175*P175*F!$B$66,IF(Q175=67%,N175*O175*P175*F!$B$67,IF(Q175=68%,N175*O175*P175*F!$B$68,IF(Q175=69%,N175*O175*P175*F!$B$69,IF(Q175=70%,N175*O175*P175*F!$B$70,IF(Q175=71%,N175*O175*P175*F!$B$71,IF(Q175=72%,N175*O175*P175*F!$B$72,IF(Q175=73%,N175*O175*P175*F!$B$73,IF(Q175=74%,N175*O175*P175*F!$B$74,IF(Q175=75%,N175*O175*P175*F!$B$75,IF(Q175=76%,N175*O175*P175*F!$B$76,IF(Q175=77%,N175*O175*P175*F!$B$77,IF(Q175=78%,N175*O175*P175*F!$B$78,IF(Q175=79%,N175*O175*P175*F!$B$79,IF(Q175=80%,N175*O175*P175*F!$B$80,IF(Q175=81%,N175*O175*P175*F!$B$81,IF(Q175=82%,N175*O175*P175*F!$B$82,IF(Q175=83%,N175*O175*P175*F!$B$83,IF(Q175=84%,N175*O175*P175*F!$B$84,IF(Q175=85%,N175*O175*P175*F!$B$85,IF(Q175=86%,N175*O175*P175*F!$B$86,IF(Q175=87%,N175*O175*P175*F!$B$87,IF(Q175=88%,N175*O175*P175*F!$B$88,IF(Q175=89%,N175*O175*P175*F!$B$89,IF(Q175=90%,N175*O175*P175*F!$B$90,IF(Q175=91%,N175*O175*P175*F!$B$91,IF(Q175=92%,N175*O175*P175*F!$B$92,IF(Q175=93%,N175*O175*P175*F!$B$93,IF(Q175=94%,N175*O175*P175*F!$B$94,IF(Q175=95%,N175*O175*P175*F!$B$95,IF(Q175=96%,N175*O175*P175*F!$B$96,IF(Q175=97%,N175*O175*P175*F!$B$97,IF(Q175=98%,N175*O175*P175*F!$B$98,IF(Q175=99%,N175*O175*P175*F!$B$99,IF(Q175&gt;99%,N175*O175*P175*F!$B$100,))))))))))))))))))))))))))))))))))))))))))))))))))))))))+IF(U175&lt;30%,0,IF(U175&lt;35%,R175*S175*T175*F!$B$33,IF(U175&lt;40%,R175*S175*T175*F!$B$38,IF(U175&lt;45%,R175*S175*T175*F!$B$43,IF(U175&lt;50%,R175*S175*T175*F!$B$48,IF(U175=50%,R175*S175*T175*F!$B$50,IF(U175=51%,R175*S175*T175*F!$B$51,IF(U175=52%,R175*S175*T175*F!$B$52,IF(U175=53%,R175*S175*T175*F!$B$53,IF(U175=54%,R175*S175*T175*F!$B$54,IF(U175=55%,R175*S175*T175*F!$B$55,IF(U175=56%,R175*S175*T175*F!$B$56,IF(U175=57%,R175*S175*T175*F!$B$57,IF(U175=58%,R175*S175*T175*F!$B$58,IF(U175=59%,R175*S175*T175*F!$B$59,IF(U175=60%,R175*S175*T175*F!$B$60,IF(U175=61%,R175*S175*T175*F!$B$61,IF(U175=62%,R175*S175*T175*F!$B$62,IF(U175=63%,R175*S175*T175*F!$B$63,IF(U175=64%,R175*S175*T175*F!$B$64,IF(U175=65%,R175*S175*T175*F!$B$65,IF(U175=66%,R175*S175*T175*F!$B$66,IF(U175=67%,R175*S175*T175*F!$B$67,IF(U175=68%,R175*S175*T175*F!$B$68,IF(U175=69%,R175*S175*T175*F!$B$69,IF(U175=70%,R175*S175*T175*F!$B$70,IF(U175=71%,R175*S175*T175*F!$B$71,IF(U175=72%,R175*S175*T175*F!$B$72,IF(U175=73%,R175*S175*T175*F!$B$73,IF(U175=74%,R175*S175*T175*F!$B$74,IF(U175=75%,R175*S175*T175*F!$B$75,IF(U175=76%,R175*S175*T175*F!$B$76,IF(U175=77%,R175*S175*T175*F!$B$77,IF(U175=78%,R175*S175*T175*F!$B$78,IF(U175=79%,R175*S175*T175*F!$B$79,IF(U175=80%,R175*S175*T175*F!$B$80,IF(U175=81%,R175*S175*T175*F!$B$81,IF(U175=82%,R175*S175*T175*F!$B$82,IF(U175=83%,R175*S175*T175*F!$B$83,IF(U175=84%,R175*S175*T175*F!$B$84,IF(U175=85%,R175*S175*T175*F!$B$85,IF(U175=86%,R175*S175*T175*F!$B$86,IF(U175=87%,R175*S175*T175*F!$B$87,IF(U175=88%,R175*S175*T175*F!$B$88,IF(U175=89%,R175*S175*T175*F!$B$89,IF(U175=90%,R175*S175*T175*F!$B$90,IF(U175=91%,R175*S175*T175*F!$B$91,IF(U175=92%,R175*S175*T175*F!$B$92,IF(U175=93%,R175*S175*T175*F!$B$93,IF(U175=94%,R175*S175*T175*F!$B$94,IF(U175=95%,R175*S175*T175*F!$B$95,IF(U175=96%,R175*S175*T175*F!$B$96,IF(U175=97%,R175*S175*T175*F!$B$97,IF(U175=98%,R175*S175*T175*F!$B$98,IF(U175=99%,R175*S175*T175*F!$B$99,IF(U175&gt;99%,R175*S175*T175*F!$B$100)))))))))))))))))))))))))))))))))))))))))))))))))))))))))*IF(ISNUMBER(E175),E175,1)*IF(ISNUMBER(D175),D175,1)</f>
        <v>495</v>
      </c>
      <c r="AA175" s="69">
        <f t="shared" si="261"/>
        <v>18</v>
      </c>
      <c r="AB175" s="70">
        <f t="shared" si="262"/>
        <v>14.400000000000002</v>
      </c>
      <c r="AC175" s="23"/>
      <c r="AF175" s="127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</row>
    <row r="176" spans="1:46" x14ac:dyDescent="0.25">
      <c r="A176" s="325"/>
      <c r="B176" s="183" t="str">
        <f t="shared" si="255"/>
        <v>Средняя</v>
      </c>
      <c r="C176" s="190" t="str">
        <f t="shared" si="255"/>
        <v>Бицепс стоя</v>
      </c>
      <c r="D176" s="167">
        <f t="shared" si="263"/>
        <v>0.5</v>
      </c>
      <c r="E176" s="191" t="str">
        <f t="shared" si="255"/>
        <v/>
      </c>
      <c r="F176" s="310">
        <f>IF(I176&lt;&gt;0,(IFERROR(IF($Y176&gt;50,MROUND($Y176*I176,2.5),IF($Y176&lt;15,MROUND($Y176*I176,0.1),MROUND($Y176*I176,1))),)),"")</f>
        <v>37.5</v>
      </c>
      <c r="G176" s="188">
        <v>6</v>
      </c>
      <c r="H176" s="188">
        <v>1</v>
      </c>
      <c r="I176" s="189">
        <v>0.52</v>
      </c>
      <c r="J176" s="310">
        <f>IF(M176&lt;&gt;0,(IFERROR(IF($Y176&gt;50,MROUND($Y176*M176,2.5),IF($Y176&lt;15,MROUND($Y176*M176,0.1),MROUND($Y176*M176,1))),)),"")</f>
        <v>45</v>
      </c>
      <c r="K176" s="188">
        <v>5</v>
      </c>
      <c r="L176" s="188">
        <v>3</v>
      </c>
      <c r="M176" s="189">
        <v>0.62</v>
      </c>
      <c r="N176" s="310">
        <f>IF(Q176&lt;&gt;0,(IFERROR(IF($Y176&gt;50,MROUND($Y176*Q176,2.5),IF($Y176&lt;15,MROUND($Y176*Q176,0.1),MROUND($Y176*Q176,1))),)),"")</f>
        <v>50</v>
      </c>
      <c r="O176" s="188">
        <v>4</v>
      </c>
      <c r="P176" s="188">
        <v>3</v>
      </c>
      <c r="Q176" s="189">
        <v>0.68</v>
      </c>
      <c r="R176" s="310" t="str">
        <f>IF(U176&lt;&gt;0,(IFERROR(IF($Y176&gt;50,MROUND($Y176*U176,2.5),IF($Y176&lt;15,MROUND($Y176*U176,0.1),MROUND($Y176*U176,1))),)),"")</f>
        <v/>
      </c>
      <c r="S176" s="188"/>
      <c r="T176" s="188"/>
      <c r="U176" s="189">
        <v>0</v>
      </c>
      <c r="V176" s="101">
        <f t="shared" si="239"/>
        <v>1500</v>
      </c>
      <c r="W176" s="102">
        <f t="shared" si="264"/>
        <v>45.454545454545453</v>
      </c>
      <c r="X176" s="114">
        <f t="shared" ref="X176:X177" si="266">ROUND(IFERROR((W176/(Y176*IF(ISNUMBER(E176),E176,1))),0),2)</f>
        <v>0.62</v>
      </c>
      <c r="Y176" s="203">
        <f t="shared" si="229"/>
        <v>73.195798419843754</v>
      </c>
      <c r="Z176" s="20">
        <f>(IF(I176&lt;30%,0,IF(I176&lt;35%,F176*G176*H176*F!$B$33,IF(I176&lt;40%,F176*G176*H176*F!$B$38,IF(I176&lt;45%,F176*G176*H176*F!$B$43,IF(I176&lt;50%,F176*G176*H176*F!$B$48,IF(I176=50%,F176*G176*H176*F!$B$50,IF(I176=51%,F176*G176*H176*F!$B$51,IF(I176=52%,F176*G176*H176*F!$B$52,IF(I176=53%,F176*G176*H176*F!$B$53,IF(I176=54%,F176*G176*H176*F!$B$54,IF(I176=55%,F176*G176*H176*F!$B$55,IF(I176=56%,F176*G176*H176*F!$B$56,IF(I176=57%,F176*G176*H176*F!$B$57,IF(I176=58%,F176*G176*H176*F!$B$58,IF(I176=59%,F176*G176*H176*F!$B$59,IF(I176=60%,F176*G176*H176*F!$B$60,IF(I176=61%,F176*G176*H176*F!$B$61,IF(I176=62%,F176*G176*H176*F!$B$62,IF(I176=63%,F176*G176*H176*F!$B$63,IF(I176=64%,F176*G176*H176*F!$B$64,IF(I176=65%,F176*G176*H176*F!$B$65,IF(I176=66%,F176*G176*H176*F!$B$66,IF(I176=67%,F176*G176*H176*F!$B$67,IF(I176=68%,F176*G176*H176*F!$B$68,IF(I176=69%,F176*G176*H176*F!$B$69,IF(I176=70%,F176*G176*H176*F!$B$70,IF(I176=71%,F176*G176*H176*F!$B$71,IF(I176=72%,F176*G176*H176*F!$B$72,IF(I176=73%,F176*G176*H176*F!$B$73,IF(I176=74%,F176*G176*H176*F!$B$74,IF(I176=75%,F176*G176*H176*F!$B$75,IF(I176=76%,F176*G176*H176*F!$B$76,IF(I176=77%,F176*G176*H176*F!$B$77,IF(I176=78%,F176*G176*H176*F!$B$78,IF(I176=79%,F176*G176*H176*F!$B$79,IF(I176=80%,F176*G176*H176*F!$B$80,IF(I176=81%,F176*G176*H176*F!$B$81,IF(I176=82%,F176*G176*H176*F!$B$82,IF(I176=83%,F176*G176*H176*F!$B$83,IF(I176=84%,F176*G176*H176*F!$B$84,IF(I176=85%,F176*G176*H176*F!$B$85,IF(I176=86%,F176*G176*H176*F!$B$86,IF(I176=87%,F176*G176*H176*F!$B$87,IF(I176=88%,F176*G176*H176*F!$B$88,IF(I176=89%,F176*G176*H176*F!$B$89,IF(I176=90%,F176*G176*H176*F!$B$90,IF(I176=91%,F176*G176*H176*F!$B$91,IF(I176=92%,F176*G176*H176*F!$B$92,IF(I176=93%,F176*G176*H176*F!$B$93,IF(I176=94%,F176*G176*H176*F!$B$94,IF(I176=95%,F176*G176*H176*F!$B$95,IF(I176=96%,F176*G176*H176*F!$B$96,IF(I176=97%,F176*G176*H176*F!$B$97,IF(I176=98%,F176*G176*H176*F!$B$98,IF(I176=99%,F176*G176*H176*F!$B$99,IF(I176&gt;99%,F176*G176*H176*F!$B$100,))))))))))))))))))))))))))))))))))))))))))))))))))))))))+IF(M176&lt;30%,0,IF(M176&lt;35%,J176*K176*L176*F!$B$33,IF(M176&lt;40%,J176*K176*L176*F!$B$38,IF(M176&lt;45%,J176*K176*L176*F!$B$43,IF(M176&lt;50%,J176*K176*L176*F!$B$48,IF(M176=50%,J176*K176*L176*F!$B$50,IF(M176=51%,J176*K176*L176*F!$B$51,IF(M176=52%,J176*K176*L176*F!$B$52,IF(M176=53%,J176*K176*L176*F!$B$53,IF(M176=54%,J176*K176*L176*F!$B$54,IF(M176=55%,J176*K176*L176*F!$B$55,IF(M176=56%,J176*K176*L176*F!$B$56,IF(M176=57%,J176*K176*L176*F!$B$57,IF(M176=58%,J176*K176*L176*F!$B$58,IF(M176=59%,J176*K176*L176*F!$B$59,IF(M176=60%,J176*K176*L176*F!$B$60,IF(M176=61%,J176*K176*L176*F!$B$61,IF(M176=62%,J176*K176*L176*F!$B$62,IF(M176=63%,J176*K176*L176*F!$B$63,IF(M176=64%,J176*K176*L176*F!$B$64,IF(M176=65%,J176*K176*L176*F!$B$65,IF(M176=66%,J176*K176*L176*F!$B$66,IF(M176=67%,J176*K176*L176*F!$B$67,IF(M176=68%,J176*K176*L176*F!$B$68,IF(M176=69%,J176*K176*L176*F!$B$69,IF(M176=70%,J176*K176*L176*F!$B$70,IF(M176=71%,J176*K176*L176*F!$B$71,IF(M176=72%,J176*K176*L176*F!$B$72,IF(M176=73%,J176*K176*L176*F!$B$73,IF(M176=74%,J176*K176*L176*F!$B$74,IF(M176=75%,J176*K176*L176*F!$B$75,IF(M176=76%,J176*K176*L176*F!$B$76,IF(M176=77%,J176*K176*L176*F!$B$77,IF(M176=78%,J176*K176*L176*F!$B$78,IF(M176=79%,J176*K176*L176*F!$B$79,IF(M176=80%,J176*K176*L176*F!$B$80,IF(M176=81%,J176*K176*L176*F!$B$81,IF(M176=82%,J176*K176*L176*F!$B$82,IF(M176=83%,J176*K176*L176*F!$B$83,IF(M176=84%,J176*K176*L176*F!$B$84,IF(M176=85%,J176*K176*L176*F!$B$85,IF(M176=86%,J176*K176*L176*F!$B$86,IF(M176=87%,J176*K176*L176*F!$B$87,IF(M176=88%,J176*K176*L176*F!$B$88,IF(M176=89%,J176*K176*L176*F!$B$89,IF(M176=90%,J176*K176*L176*F!$B$90,IF(M176=91%,J176*K176*L176*F!$B$91,IF(M176=92%,J176*K176*L176*F!$B$92,IF(M176=93%,J176*K176*L176*F!$B$93,IF(M176=94%,J176*K176*L176*F!$B$94,IF(M176=95%,J176*K176*L176*F!$B$95,IF(M176=96%,J176*K176*L176*F!$B$96,IF(M176=97%,J176*K176*L176*F!$B$97,IF(M176=98%,J176*K176*L176*F!$B$98,IF(M176=99%,J176*K176*L176*F!$B$99,IF(M176&gt;99%,J176*K176*L176*F!$B$100,))))))))))))))))))))))))))))))))))))))))))))))))))))))))+IF(Q176&lt;30%,0,IF(Q176&lt;35%,N176*O176*P176*F!$B$33,IF(Q176&lt;40%,N176*O176*P176*F!$B$38,IF(Q176&lt;45%,N176*O176*P176*F!$B$43,IF(Q176&lt;50%,N176*O176*P176*F!$B$48,IF(Q176=50%,N176*O176*P176*F!$B$50,IF(Q176=51%,N176*O176*P176*F!$B$51,IF(Q176=52%,N176*O176*P176*F!$B$52,IF(Q176=53%,N176*O176*P176*F!$B$53,IF(Q176=54%,N176*O176*P176*F!$B$54,IF(Q176=55%,N176*O176*P176*F!$B$55,IF(Q176=56%,N176*O176*P176*F!$B$56,IF(Q176=57%,N176*O176*P176*F!$B$57,IF(Q176=58%,N176*O176*P176*F!$B$58,IF(Q176=59%,N176*O176*P176*F!$B$59,IF(Q176=60%,N176*O176*P176*F!$B$60,IF(Q176=61%,N176*O176*P176*F!$B$61,IF(Q176=62%,N176*O176*P176*F!$B$62,IF(Q176=63%,N176*O176*P176*F!$B$63,IF(Q176=64%,N176*O176*P176*F!$B$64,IF(Q176=65%,N176*O176*P176*F!$B$65,IF(Q176=66%,N176*O176*P176*F!$B$66,IF(Q176=67%,N176*O176*P176*F!$B$67,IF(Q176=68%,N176*O176*P176*F!$B$68,IF(Q176=69%,N176*O176*P176*F!$B$69,IF(Q176=70%,N176*O176*P176*F!$B$70,IF(Q176=71%,N176*O176*P176*F!$B$71,IF(Q176=72%,N176*O176*P176*F!$B$72,IF(Q176=73%,N176*O176*P176*F!$B$73,IF(Q176=74%,N176*O176*P176*F!$B$74,IF(Q176=75%,N176*O176*P176*F!$B$75,IF(Q176=76%,N176*O176*P176*F!$B$76,IF(Q176=77%,N176*O176*P176*F!$B$77,IF(Q176=78%,N176*O176*P176*F!$B$78,IF(Q176=79%,N176*O176*P176*F!$B$79,IF(Q176=80%,N176*O176*P176*F!$B$80,IF(Q176=81%,N176*O176*P176*F!$B$81,IF(Q176=82%,N176*O176*P176*F!$B$82,IF(Q176=83%,N176*O176*P176*F!$B$83,IF(Q176=84%,N176*O176*P176*F!$B$84,IF(Q176=85%,N176*O176*P176*F!$B$85,IF(Q176=86%,N176*O176*P176*F!$B$86,IF(Q176=87%,N176*O176*P176*F!$B$87,IF(Q176=88%,N176*O176*P176*F!$B$88,IF(Q176=89%,N176*O176*P176*F!$B$89,IF(Q176=90%,N176*O176*P176*F!$B$90,IF(Q176=91%,N176*O176*P176*F!$B$91,IF(Q176=92%,N176*O176*P176*F!$B$92,IF(Q176=93%,N176*O176*P176*F!$B$93,IF(Q176=94%,N176*O176*P176*F!$B$94,IF(Q176=95%,N176*O176*P176*F!$B$95,IF(Q176=96%,N176*O176*P176*F!$B$96,IF(Q176=97%,N176*O176*P176*F!$B$97,IF(Q176=98%,N176*O176*P176*F!$B$98,IF(Q176=99%,N176*O176*P176*F!$B$99,IF(Q176&gt;99%,N176*O176*P176*F!$B$100,))))))))))))))))))))))))))))))))))))))))))))))))))))))))+IF(U176&lt;30%,0,IF(U176&lt;35%,R176*S176*T176*F!$B$33,IF(U176&lt;40%,R176*S176*T176*F!$B$38,IF(U176&lt;45%,R176*S176*T176*F!$B$43,IF(U176&lt;50%,R176*S176*T176*F!$B$48,IF(U176=50%,R176*S176*T176*F!$B$50,IF(U176=51%,R176*S176*T176*F!$B$51,IF(U176=52%,R176*S176*T176*F!$B$52,IF(U176=53%,R176*S176*T176*F!$B$53,IF(U176=54%,R176*S176*T176*F!$B$54,IF(U176=55%,R176*S176*T176*F!$B$55,IF(U176=56%,R176*S176*T176*F!$B$56,IF(U176=57%,R176*S176*T176*F!$B$57,IF(U176=58%,R176*S176*T176*F!$B$58,IF(U176=59%,R176*S176*T176*F!$B$59,IF(U176=60%,R176*S176*T176*F!$B$60,IF(U176=61%,R176*S176*T176*F!$B$61,IF(U176=62%,R176*S176*T176*F!$B$62,IF(U176=63%,R176*S176*T176*F!$B$63,IF(U176=64%,R176*S176*T176*F!$B$64,IF(U176=65%,R176*S176*T176*F!$B$65,IF(U176=66%,R176*S176*T176*F!$B$66,IF(U176=67%,R176*S176*T176*F!$B$67,IF(U176=68%,R176*S176*T176*F!$B$68,IF(U176=69%,R176*S176*T176*F!$B$69,IF(U176=70%,R176*S176*T176*F!$B$70,IF(U176=71%,R176*S176*T176*F!$B$71,IF(U176=72%,R176*S176*T176*F!$B$72,IF(U176=73%,R176*S176*T176*F!$B$73,IF(U176=74%,R176*S176*T176*F!$B$74,IF(U176=75%,R176*S176*T176*F!$B$75,IF(U176=76%,R176*S176*T176*F!$B$76,IF(U176=77%,R176*S176*T176*F!$B$77,IF(U176=78%,R176*S176*T176*F!$B$78,IF(U176=79%,R176*S176*T176*F!$B$79,IF(U176=80%,R176*S176*T176*F!$B$80,IF(U176=81%,R176*S176*T176*F!$B$81,IF(U176=82%,R176*S176*T176*F!$B$82,IF(U176=83%,R176*S176*T176*F!$B$83,IF(U176=84%,R176*S176*T176*F!$B$84,IF(U176=85%,R176*S176*T176*F!$B$85,IF(U176=86%,R176*S176*T176*F!$B$86,IF(U176=87%,R176*S176*T176*F!$B$87,IF(U176=88%,R176*S176*T176*F!$B$88,IF(U176=89%,R176*S176*T176*F!$B$89,IF(U176=90%,R176*S176*T176*F!$B$90,IF(U176=91%,R176*S176*T176*F!$B$91,IF(U176=92%,R176*S176*T176*F!$B$92,IF(U176=93%,R176*S176*T176*F!$B$93,IF(U176=94%,R176*S176*T176*F!$B$94,IF(U176=95%,R176*S176*T176*F!$B$95,IF(U176=96%,R176*S176*T176*F!$B$96,IF(U176=97%,R176*S176*T176*F!$B$97,IF(U176=98%,R176*S176*T176*F!$B$98,IF(U176=99%,R176*S176*T176*F!$B$99,IF(U176&gt;99%,R176*S176*T176*F!$B$100)))))))))))))))))))))))))))))))))))))))))))))))))))))))))*IF(ISNUMBER(E176),E176,1)*IF(ISNUMBER(D176),D176,1)</f>
        <v>567</v>
      </c>
      <c r="AA176" s="104">
        <f t="shared" si="261"/>
        <v>33</v>
      </c>
      <c r="AB176" s="105">
        <f t="shared" si="262"/>
        <v>19.5</v>
      </c>
      <c r="AC176" s="23"/>
      <c r="AF176" s="127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</row>
    <row r="177" spans="1:48" x14ac:dyDescent="0.25">
      <c r="A177" s="325"/>
      <c r="B177" s="183" t="str">
        <f t="shared" si="255"/>
        <v/>
      </c>
      <c r="C177" s="190" t="str">
        <f t="shared" si="255"/>
        <v/>
      </c>
      <c r="D177" s="167">
        <f t="shared" si="263"/>
        <v>0</v>
      </c>
      <c r="E177" s="191" t="str">
        <f t="shared" si="255"/>
        <v/>
      </c>
      <c r="F177" s="308"/>
      <c r="G177" s="186"/>
      <c r="H177" s="186"/>
      <c r="I177" s="174">
        <f t="shared" ref="I177" si="267">IFERROR(ROUND(F177/$Y177,2),)</f>
        <v>0</v>
      </c>
      <c r="J177" s="308"/>
      <c r="K177" s="186"/>
      <c r="L177" s="186"/>
      <c r="M177" s="174">
        <f t="shared" ref="M177" si="268">IFERROR(ROUND(J177/$Y177,2),)</f>
        <v>0</v>
      </c>
      <c r="N177" s="308"/>
      <c r="O177" s="186"/>
      <c r="P177" s="186"/>
      <c r="Q177" s="174">
        <f t="shared" ref="Q177" si="269">IFERROR(ROUND(N177/$Y177,2),)</f>
        <v>0</v>
      </c>
      <c r="R177" s="308"/>
      <c r="S177" s="186"/>
      <c r="T177" s="186"/>
      <c r="U177" s="174">
        <f t="shared" ref="U177" si="270">IFERROR(ROUND(R177/$Y177,2),)</f>
        <v>0</v>
      </c>
      <c r="V177" s="98">
        <f t="shared" si="239"/>
        <v>0</v>
      </c>
      <c r="W177" s="99">
        <f t="shared" si="264"/>
        <v>0</v>
      </c>
      <c r="X177" s="68">
        <f t="shared" si="266"/>
        <v>0</v>
      </c>
      <c r="Y177" s="203" t="str">
        <f t="shared" si="229"/>
        <v/>
      </c>
      <c r="Z177" s="18">
        <f>(IF(I177&lt;30%,0,IF(I177&lt;35%,F177*G177*H177*F!$B$33,IF(I177&lt;40%,F177*G177*H177*F!$B$38,IF(I177&lt;45%,F177*G177*H177*F!$B$43,IF(I177&lt;50%,F177*G177*H177*F!$B$48,IF(I177=50%,F177*G177*H177*F!$B$50,IF(I177=51%,F177*G177*H177*F!$B$51,IF(I177=52%,F177*G177*H177*F!$B$52,IF(I177=53%,F177*G177*H177*F!$B$53,IF(I177=54%,F177*G177*H177*F!$B$54,IF(I177=55%,F177*G177*H177*F!$B$55,IF(I177=56%,F177*G177*H177*F!$B$56,IF(I177=57%,F177*G177*H177*F!$B$57,IF(I177=58%,F177*G177*H177*F!$B$58,IF(I177=59%,F177*G177*H177*F!$B$59,IF(I177=60%,F177*G177*H177*F!$B$60,IF(I177=61%,F177*G177*H177*F!$B$61,IF(I177=62%,F177*G177*H177*F!$B$62,IF(I177=63%,F177*G177*H177*F!$B$63,IF(I177=64%,F177*G177*H177*F!$B$64,IF(I177=65%,F177*G177*H177*F!$B$65,IF(I177=66%,F177*G177*H177*F!$B$66,IF(I177=67%,F177*G177*H177*F!$B$67,IF(I177=68%,F177*G177*H177*F!$B$68,IF(I177=69%,F177*G177*H177*F!$B$69,IF(I177=70%,F177*G177*H177*F!$B$70,IF(I177=71%,F177*G177*H177*F!$B$71,IF(I177=72%,F177*G177*H177*F!$B$72,IF(I177=73%,F177*G177*H177*F!$B$73,IF(I177=74%,F177*G177*H177*F!$B$74,IF(I177=75%,F177*G177*H177*F!$B$75,IF(I177=76%,F177*G177*H177*F!$B$76,IF(I177=77%,F177*G177*H177*F!$B$77,IF(I177=78%,F177*G177*H177*F!$B$78,IF(I177=79%,F177*G177*H177*F!$B$79,IF(I177=80%,F177*G177*H177*F!$B$80,IF(I177=81%,F177*G177*H177*F!$B$81,IF(I177=82%,F177*G177*H177*F!$B$82,IF(I177=83%,F177*G177*H177*F!$B$83,IF(I177=84%,F177*G177*H177*F!$B$84,IF(I177=85%,F177*G177*H177*F!$B$85,IF(I177=86%,F177*G177*H177*F!$B$86,IF(I177=87%,F177*G177*H177*F!$B$87,IF(I177=88%,F177*G177*H177*F!$B$88,IF(I177=89%,F177*G177*H177*F!$B$89,IF(I177=90%,F177*G177*H177*F!$B$90,IF(I177=91%,F177*G177*H177*F!$B$91,IF(I177=92%,F177*G177*H177*F!$B$92,IF(I177=93%,F177*G177*H177*F!$B$93,IF(I177=94%,F177*G177*H177*F!$B$94,IF(I177=95%,F177*G177*H177*F!$B$95,IF(I177=96%,F177*G177*H177*F!$B$96,IF(I177=97%,F177*G177*H177*F!$B$97,IF(I177=98%,F177*G177*H177*F!$B$98,IF(I177=99%,F177*G177*H177*F!$B$99,IF(I177&gt;99%,F177*G177*H177*F!$B$100,))))))))))))))))))))))))))))))))))))))))))))))))))))))))+IF(M177&lt;30%,0,IF(M177&lt;35%,J177*K177*L177*F!$B$33,IF(M177&lt;40%,J177*K177*L177*F!$B$38,IF(M177&lt;45%,J177*K177*L177*F!$B$43,IF(M177&lt;50%,J177*K177*L177*F!$B$48,IF(M177=50%,J177*K177*L177*F!$B$50,IF(M177=51%,J177*K177*L177*F!$B$51,IF(M177=52%,J177*K177*L177*F!$B$52,IF(M177=53%,J177*K177*L177*F!$B$53,IF(M177=54%,J177*K177*L177*F!$B$54,IF(M177=55%,J177*K177*L177*F!$B$55,IF(M177=56%,J177*K177*L177*F!$B$56,IF(M177=57%,J177*K177*L177*F!$B$57,IF(M177=58%,J177*K177*L177*F!$B$58,IF(M177=59%,J177*K177*L177*F!$B$59,IF(M177=60%,J177*K177*L177*F!$B$60,IF(M177=61%,J177*K177*L177*F!$B$61,IF(M177=62%,J177*K177*L177*F!$B$62,IF(M177=63%,J177*K177*L177*F!$B$63,IF(M177=64%,J177*K177*L177*F!$B$64,IF(M177=65%,J177*K177*L177*F!$B$65,IF(M177=66%,J177*K177*L177*F!$B$66,IF(M177=67%,J177*K177*L177*F!$B$67,IF(M177=68%,J177*K177*L177*F!$B$68,IF(M177=69%,J177*K177*L177*F!$B$69,IF(M177=70%,J177*K177*L177*F!$B$70,IF(M177=71%,J177*K177*L177*F!$B$71,IF(M177=72%,J177*K177*L177*F!$B$72,IF(M177=73%,J177*K177*L177*F!$B$73,IF(M177=74%,J177*K177*L177*F!$B$74,IF(M177=75%,J177*K177*L177*F!$B$75,IF(M177=76%,J177*K177*L177*F!$B$76,IF(M177=77%,J177*K177*L177*F!$B$77,IF(M177=78%,J177*K177*L177*F!$B$78,IF(M177=79%,J177*K177*L177*F!$B$79,IF(M177=80%,J177*K177*L177*F!$B$80,IF(M177=81%,J177*K177*L177*F!$B$81,IF(M177=82%,J177*K177*L177*F!$B$82,IF(M177=83%,J177*K177*L177*F!$B$83,IF(M177=84%,J177*K177*L177*F!$B$84,IF(M177=85%,J177*K177*L177*F!$B$85,IF(M177=86%,J177*K177*L177*F!$B$86,IF(M177=87%,J177*K177*L177*F!$B$87,IF(M177=88%,J177*K177*L177*F!$B$88,IF(M177=89%,J177*K177*L177*F!$B$89,IF(M177=90%,J177*K177*L177*F!$B$90,IF(M177=91%,J177*K177*L177*F!$B$91,IF(M177=92%,J177*K177*L177*F!$B$92,IF(M177=93%,J177*K177*L177*F!$B$93,IF(M177=94%,J177*K177*L177*F!$B$94,IF(M177=95%,J177*K177*L177*F!$B$95,IF(M177=96%,J177*K177*L177*F!$B$96,IF(M177=97%,J177*K177*L177*F!$B$97,IF(M177=98%,J177*K177*L177*F!$B$98,IF(M177=99%,J177*K177*L177*F!$B$99,IF(M177&gt;99%,J177*K177*L177*F!$B$100,))))))))))))))))))))))))))))))))))))))))))))))))))))))))+IF(Q177&lt;30%,0,IF(Q177&lt;35%,N177*O177*P177*F!$B$33,IF(Q177&lt;40%,N177*O177*P177*F!$B$38,IF(Q177&lt;45%,N177*O177*P177*F!$B$43,IF(Q177&lt;50%,N177*O177*P177*F!$B$48,IF(Q177=50%,N177*O177*P177*F!$B$50,IF(Q177=51%,N177*O177*P177*F!$B$51,IF(Q177=52%,N177*O177*P177*F!$B$52,IF(Q177=53%,N177*O177*P177*F!$B$53,IF(Q177=54%,N177*O177*P177*F!$B$54,IF(Q177=55%,N177*O177*P177*F!$B$55,IF(Q177=56%,N177*O177*P177*F!$B$56,IF(Q177=57%,N177*O177*P177*F!$B$57,IF(Q177=58%,N177*O177*P177*F!$B$58,IF(Q177=59%,N177*O177*P177*F!$B$59,IF(Q177=60%,N177*O177*P177*F!$B$60,IF(Q177=61%,N177*O177*P177*F!$B$61,IF(Q177=62%,N177*O177*P177*F!$B$62,IF(Q177=63%,N177*O177*P177*F!$B$63,IF(Q177=64%,N177*O177*P177*F!$B$64,IF(Q177=65%,N177*O177*P177*F!$B$65,IF(Q177=66%,N177*O177*P177*F!$B$66,IF(Q177=67%,N177*O177*P177*F!$B$67,IF(Q177=68%,N177*O177*P177*F!$B$68,IF(Q177=69%,N177*O177*P177*F!$B$69,IF(Q177=70%,N177*O177*P177*F!$B$70,IF(Q177=71%,N177*O177*P177*F!$B$71,IF(Q177=72%,N177*O177*P177*F!$B$72,IF(Q177=73%,N177*O177*P177*F!$B$73,IF(Q177=74%,N177*O177*P177*F!$B$74,IF(Q177=75%,N177*O177*P177*F!$B$75,IF(Q177=76%,N177*O177*P177*F!$B$76,IF(Q177=77%,N177*O177*P177*F!$B$77,IF(Q177=78%,N177*O177*P177*F!$B$78,IF(Q177=79%,N177*O177*P177*F!$B$79,IF(Q177=80%,N177*O177*P177*F!$B$80,IF(Q177=81%,N177*O177*P177*F!$B$81,IF(Q177=82%,N177*O177*P177*F!$B$82,IF(Q177=83%,N177*O177*P177*F!$B$83,IF(Q177=84%,N177*O177*P177*F!$B$84,IF(Q177=85%,N177*O177*P177*F!$B$85,IF(Q177=86%,N177*O177*P177*F!$B$86,IF(Q177=87%,N177*O177*P177*F!$B$87,IF(Q177=88%,N177*O177*P177*F!$B$88,IF(Q177=89%,N177*O177*P177*F!$B$89,IF(Q177=90%,N177*O177*P177*F!$B$90,IF(Q177=91%,N177*O177*P177*F!$B$91,IF(Q177=92%,N177*O177*P177*F!$B$92,IF(Q177=93%,N177*O177*P177*F!$B$93,IF(Q177=94%,N177*O177*P177*F!$B$94,IF(Q177=95%,N177*O177*P177*F!$B$95,IF(Q177=96%,N177*O177*P177*F!$B$96,IF(Q177=97%,N177*O177*P177*F!$B$97,IF(Q177=98%,N177*O177*P177*F!$B$98,IF(Q177=99%,N177*O177*P177*F!$B$99,IF(Q177&gt;99%,N177*O177*P177*F!$B$100,))))))))))))))))))))))))))))))))))))))))))))))))))))))))+IF(U177&lt;30%,0,IF(U177&lt;35%,R177*S177*T177*F!$B$33,IF(U177&lt;40%,R177*S177*T177*F!$B$38,IF(U177&lt;45%,R177*S177*T177*F!$B$43,IF(U177&lt;50%,R177*S177*T177*F!$B$48,IF(U177=50%,R177*S177*T177*F!$B$50,IF(U177=51%,R177*S177*T177*F!$B$51,IF(U177=52%,R177*S177*T177*F!$B$52,IF(U177=53%,R177*S177*T177*F!$B$53,IF(U177=54%,R177*S177*T177*F!$B$54,IF(U177=55%,R177*S177*T177*F!$B$55,IF(U177=56%,R177*S177*T177*F!$B$56,IF(U177=57%,R177*S177*T177*F!$B$57,IF(U177=58%,R177*S177*T177*F!$B$58,IF(U177=59%,R177*S177*T177*F!$B$59,IF(U177=60%,R177*S177*T177*F!$B$60,IF(U177=61%,R177*S177*T177*F!$B$61,IF(U177=62%,R177*S177*T177*F!$B$62,IF(U177=63%,R177*S177*T177*F!$B$63,IF(U177=64%,R177*S177*T177*F!$B$64,IF(U177=65%,R177*S177*T177*F!$B$65,IF(U177=66%,R177*S177*T177*F!$B$66,IF(U177=67%,R177*S177*T177*F!$B$67,IF(U177=68%,R177*S177*T177*F!$B$68,IF(U177=69%,R177*S177*T177*F!$B$69,IF(U177=70%,R177*S177*T177*F!$B$70,IF(U177=71%,R177*S177*T177*F!$B$71,IF(U177=72%,R177*S177*T177*F!$B$72,IF(U177=73%,R177*S177*T177*F!$B$73,IF(U177=74%,R177*S177*T177*F!$B$74,IF(U177=75%,R177*S177*T177*F!$B$75,IF(U177=76%,R177*S177*T177*F!$B$76,IF(U177=77%,R177*S177*T177*F!$B$77,IF(U177=78%,R177*S177*T177*F!$B$78,IF(U177=79%,R177*S177*T177*F!$B$79,IF(U177=80%,R177*S177*T177*F!$B$80,IF(U177=81%,R177*S177*T177*F!$B$81,IF(U177=82%,R177*S177*T177*F!$B$82,IF(U177=83%,R177*S177*T177*F!$B$83,IF(U177=84%,R177*S177*T177*F!$B$84,IF(U177=85%,R177*S177*T177*F!$B$85,IF(U177=86%,R177*S177*T177*F!$B$86,IF(U177=87%,R177*S177*T177*F!$B$87,IF(U177=88%,R177*S177*T177*F!$B$88,IF(U177=89%,R177*S177*T177*F!$B$89,IF(U177=90%,R177*S177*T177*F!$B$90,IF(U177=91%,R177*S177*T177*F!$B$91,IF(U177=92%,R177*S177*T177*F!$B$92,IF(U177=93%,R177*S177*T177*F!$B$93,IF(U177=94%,R177*S177*T177*F!$B$94,IF(U177=95%,R177*S177*T177*F!$B$95,IF(U177=96%,R177*S177*T177*F!$B$96,IF(U177=97%,R177*S177*T177*F!$B$97,IF(U177=98%,R177*S177*T177*F!$B$98,IF(U177=99%,R177*S177*T177*F!$B$99,IF(U177&gt;99%,R177*S177*T177*F!$B$100)))))))))))))))))))))))))))))))))))))))))))))))))))))))))*IF(ISNUMBER(E177),E177,1)*IF(ISNUMBER(D177),D177,1)</f>
        <v>0</v>
      </c>
      <c r="AA177" s="69">
        <f t="shared" si="261"/>
        <v>0</v>
      </c>
      <c r="AB177" s="70">
        <f t="shared" si="262"/>
        <v>0</v>
      </c>
      <c r="AC177" s="23"/>
      <c r="AF177" s="127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</row>
    <row r="178" spans="1:48" ht="15.75" thickBot="1" x14ac:dyDescent="0.3">
      <c r="A178" s="326"/>
      <c r="B178" s="219" t="str">
        <f t="shared" si="255"/>
        <v/>
      </c>
      <c r="C178" s="228" t="str">
        <f t="shared" si="255"/>
        <v/>
      </c>
      <c r="D178" s="299">
        <f>ROUND(IFERROR((D172*(G172*H172+K172*L172+O172*P172+S172*T172)+D173*(G173*H173+K173*L173+O173*P173+S173*T173)+D174*(G174*H174+K174*L174+O174*P174+S174*T174)+D175*(G175*H175+K175*L175+O175*P175+S175*T175)+D176*(G176*H176+K176*L176+O176*P176+S176*T176)+D177*(G177*H177+K177*L177+O177*P177+S177*T177))/((G172*H172+K172*L172+O172*P172+S172*T172)+(G173*H173+K173*L173+O173*P173+S173*T173)+(G174*H174+K174*L174+O174*P174+S174*T174)+(G175*H175+K175*L175+O175*P175+S175*T175)+(G176*H176+K176*L176+O176*P176+S176*T176)+(G177*H177+K177*L177+O177*P177+S177*T177)),0),2)</f>
        <v>0.85</v>
      </c>
      <c r="E178" s="230" t="str">
        <f t="shared" si="255"/>
        <v/>
      </c>
      <c r="F178" s="314"/>
      <c r="G178" s="229"/>
      <c r="H178" s="229"/>
      <c r="I178" s="225"/>
      <c r="J178" s="312"/>
      <c r="K178" s="229"/>
      <c r="L178" s="229"/>
      <c r="M178" s="225"/>
      <c r="N178" s="312"/>
      <c r="O178" s="229"/>
      <c r="P178" s="229"/>
      <c r="Q178" s="225"/>
      <c r="R178" s="312"/>
      <c r="S178" s="229"/>
      <c r="T178" s="229"/>
      <c r="U178" s="225"/>
      <c r="V178" s="79">
        <f>SUM(V172:V177)</f>
        <v>9820</v>
      </c>
      <c r="W178" s="21">
        <f>IFERROR(V178/AA178,0)</f>
        <v>89.272727272727266</v>
      </c>
      <c r="X178" s="80">
        <f>ROUND(IFERROR(((I172*G172*H172+M172*K172*L172+Q172*O172*P172+U172*S172*T172)+(I173*G173*H173+M173*K173*L173+Q173*O173*P173+U173*S173*T173)+(I174*G174*H174+M174*K174*L174+Q174*O174*P174+U174*S174*T174)+(I175*G175*H175+M175*K175*L175+Q175*O175*P175+U175*S175*T175)+(I176*G176*H176+M176*K176*L176+Q176*O176*P176+U176*S176*T176)+(I177*G177*H177+M177*K177*L177+Q177*O177*P177+U177*S177*T177))/((G172*H172+K172*L172+O172*P172+S172*T172)+(G173*H173+K173*L173+O173*P173+S173*T173)+(G174*H174+K174*L174+O174*P174+S174*T174)+(G175*H175+K175*L175+O175*P175+S175*T175)+(G176*H176+K176*L176+O176*P176+S176*T176)+(G177*H177+K177*L177+O177*P177+S177*T177)),0),3)</f>
        <v>0.60699999999999998</v>
      </c>
      <c r="Y178" s="81"/>
      <c r="Z178" s="21">
        <f>SUM(Z172:Z177)</f>
        <v>9413.5249999999996</v>
      </c>
      <c r="AA178" s="82">
        <f>SUM(AA172:AA177)</f>
        <v>110</v>
      </c>
      <c r="AB178" s="83">
        <f>IF(SUM(AB172:AB177)=0,TIME(,0,),TIME(,SUM(AB172:AB177)+30,))</f>
        <v>0.11805555555555557</v>
      </c>
      <c r="AC178" s="23"/>
      <c r="AF178" s="127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</row>
    <row r="179" spans="1:48" x14ac:dyDescent="0.25">
      <c r="A179" s="318">
        <f>A180</f>
        <v>42238</v>
      </c>
      <c r="B179" s="158" t="str">
        <f t="shared" si="255"/>
        <v>Легкая</v>
      </c>
      <c r="C179" s="159" t="str">
        <f t="shared" si="255"/>
        <v>Присед</v>
      </c>
      <c r="D179" s="160">
        <f>D142</f>
        <v>1.2</v>
      </c>
      <c r="E179" s="161" t="str">
        <f t="shared" si="255"/>
        <v/>
      </c>
      <c r="F179" s="302">
        <f>IF(I179&lt;&gt;0,(IFERROR(IF($Y179&gt;50,MROUND($Y179*I179,2.5),IF($Y179&lt;15,MROUND($Y179*I179,0.1),MROUND($Y179*I179,1))),)),"")</f>
        <v>130</v>
      </c>
      <c r="G179" s="162">
        <v>5</v>
      </c>
      <c r="H179" s="162">
        <v>5</v>
      </c>
      <c r="I179" s="163">
        <v>0.49</v>
      </c>
      <c r="J179" s="302" t="str">
        <f>IF(M179&lt;&gt;0,(IFERROR(IF($Y179&gt;50,MROUND($Y179*M179,2.5),IF($Y179&lt;15,MROUND($Y179*M179,0.1),MROUND($Y179*M179,1))),)),"")</f>
        <v/>
      </c>
      <c r="K179" s="162"/>
      <c r="L179" s="162"/>
      <c r="M179" s="163">
        <v>0</v>
      </c>
      <c r="N179" s="302" t="str">
        <f>IF(Q179&lt;&gt;0,(IFERROR(IF($Y179&gt;50,MROUND($Y179*Q179,2.5),IF($Y179&lt;15,MROUND($Y179*Q179,0.1),MROUND($Y179*Q179,1))),)),"")</f>
        <v/>
      </c>
      <c r="O179" s="162"/>
      <c r="P179" s="162"/>
      <c r="Q179" s="163">
        <v>0</v>
      </c>
      <c r="R179" s="302" t="str">
        <f>IF(U179&lt;&gt;0,(IFERROR(IF($Y179&gt;50,MROUND($Y179*U179,2.5),IF($Y179&lt;15,MROUND($Y179*U179,0.1),MROUND($Y179*U179,1))),)),"")</f>
        <v/>
      </c>
      <c r="S179" s="162"/>
      <c r="T179" s="162"/>
      <c r="U179" s="164">
        <v>0</v>
      </c>
      <c r="V179" s="120">
        <f t="shared" si="239"/>
        <v>3250</v>
      </c>
      <c r="W179" s="48">
        <f>IFERROR((IF(ISNUMBER(F179),F179,1)*G179*H179+IF(ISNUMBER(J179),J179,1)*K179*L179+IF(ISNUMBER(N179),N179,1)*O179*P179+IF(ISNUMBER(R179),R179,1)*S179*T179)*IF(ISNUMBER(E179),E179,1)/(G179*H179+K179*L179+O179*P179+S179*T179),0)</f>
        <v>130</v>
      </c>
      <c r="X179" s="49">
        <f>ROUND(IFERROR((W179/(Y179*IF(ISNUMBER(E179),E179,1))),0),2)</f>
        <v>0.49</v>
      </c>
      <c r="Y179" s="202">
        <f t="shared" si="229"/>
        <v>265.23913016250003</v>
      </c>
      <c r="Z179" s="16">
        <f>(IF(I179&lt;30%,0,IF(I179&lt;35%,F179*G179*H179*F!$B$33,IF(I179&lt;40%,F179*G179*H179*F!$B$38,IF(I179&lt;45%,F179*G179*H179*F!$B$43,IF(I179&lt;50%,F179*G179*H179*F!$B$48,IF(I179=50%,F179*G179*H179*F!$B$50,IF(I179=51%,F179*G179*H179*F!$B$51,IF(I179=52%,F179*G179*H179*F!$B$52,IF(I179=53%,F179*G179*H179*F!$B$53,IF(I179=54%,F179*G179*H179*F!$B$54,IF(I179=55%,F179*G179*H179*F!$B$55,IF(I179=56%,F179*G179*H179*F!$B$56,IF(I179=57%,F179*G179*H179*F!$B$57,IF(I179=58%,F179*G179*H179*F!$B$58,IF(I179=59%,F179*G179*H179*F!$B$59,IF(I179=60%,F179*G179*H179*F!$B$60,IF(I179=61%,F179*G179*H179*F!$B$61,IF(I179=62%,F179*G179*H179*F!$B$62,IF(I179=63%,F179*G179*H179*F!$B$63,IF(I179=64%,F179*G179*H179*F!$B$64,IF(I179=65%,F179*G179*H179*F!$B$65,IF(I179=66%,F179*G179*H179*F!$B$66,IF(I179=67%,F179*G179*H179*F!$B$67,IF(I179=68%,F179*G179*H179*F!$B$68,IF(I179=69%,F179*G179*H179*F!$B$69,IF(I179=70%,F179*G179*H179*F!$B$70,IF(I179=71%,F179*G179*H179*F!$B$71,IF(I179=72%,F179*G179*H179*F!$B$72,IF(I179=73%,F179*G179*H179*F!$B$73,IF(I179=74%,F179*G179*H179*F!$B$74,IF(I179=75%,F179*G179*H179*F!$B$75,IF(I179=76%,F179*G179*H179*F!$B$76,IF(I179=77%,F179*G179*H179*F!$B$77,IF(I179=78%,F179*G179*H179*F!$B$78,IF(I179=79%,F179*G179*H179*F!$B$79,IF(I179=80%,F179*G179*H179*F!$B$80,IF(I179=81%,F179*G179*H179*F!$B$81,IF(I179=82%,F179*G179*H179*F!$B$82,IF(I179=83%,F179*G179*H179*F!$B$83,IF(I179=84%,F179*G179*H179*F!$B$84,IF(I179=85%,F179*G179*H179*F!$B$85,IF(I179=86%,F179*G179*H179*F!$B$86,IF(I179=87%,F179*G179*H179*F!$B$87,IF(I179=88%,F179*G179*H179*F!$B$88,IF(I179=89%,F179*G179*H179*F!$B$89,IF(I179=90%,F179*G179*H179*F!$B$90,IF(I179=91%,F179*G179*H179*F!$B$91,IF(I179=92%,F179*G179*H179*F!$B$92,IF(I179=93%,F179*G179*H179*F!$B$93,IF(I179=94%,F179*G179*H179*F!$B$94,IF(I179=95%,F179*G179*H179*F!$B$95,IF(I179=96%,F179*G179*H179*F!$B$96,IF(I179=97%,F179*G179*H179*F!$B$97,IF(I179=98%,F179*G179*H179*F!$B$98,IF(I179=99%,F179*G179*H179*F!$B$99,IF(I179&gt;99%,F179*G179*H179*F!$B$100,))))))))))))))))))))))))))))))))))))))))))))))))))))))))+IF(M179&lt;30%,0,IF(M179&lt;35%,J179*K179*L179*F!$B$33,IF(M179&lt;40%,J179*K179*L179*F!$B$38,IF(M179&lt;45%,J179*K179*L179*F!$B$43,IF(M179&lt;50%,J179*K179*L179*F!$B$48,IF(M179=50%,J179*K179*L179*F!$B$50,IF(M179=51%,J179*K179*L179*F!$B$51,IF(M179=52%,J179*K179*L179*F!$B$52,IF(M179=53%,J179*K179*L179*F!$B$53,IF(M179=54%,J179*K179*L179*F!$B$54,IF(M179=55%,J179*K179*L179*F!$B$55,IF(M179=56%,J179*K179*L179*F!$B$56,IF(M179=57%,J179*K179*L179*F!$B$57,IF(M179=58%,J179*K179*L179*F!$B$58,IF(M179=59%,J179*K179*L179*F!$B$59,IF(M179=60%,J179*K179*L179*F!$B$60,IF(M179=61%,J179*K179*L179*F!$B$61,IF(M179=62%,J179*K179*L179*F!$B$62,IF(M179=63%,J179*K179*L179*F!$B$63,IF(M179=64%,J179*K179*L179*F!$B$64,IF(M179=65%,J179*K179*L179*F!$B$65,IF(M179=66%,J179*K179*L179*F!$B$66,IF(M179=67%,J179*K179*L179*F!$B$67,IF(M179=68%,J179*K179*L179*F!$B$68,IF(M179=69%,J179*K179*L179*F!$B$69,IF(M179=70%,J179*K179*L179*F!$B$70,IF(M179=71%,J179*K179*L179*F!$B$71,IF(M179=72%,J179*K179*L179*F!$B$72,IF(M179=73%,J179*K179*L179*F!$B$73,IF(M179=74%,J179*K179*L179*F!$B$74,IF(M179=75%,J179*K179*L179*F!$B$75,IF(M179=76%,J179*K179*L179*F!$B$76,IF(M179=77%,J179*K179*L179*F!$B$77,IF(M179=78%,J179*K179*L179*F!$B$78,IF(M179=79%,J179*K179*L179*F!$B$79,IF(M179=80%,J179*K179*L179*F!$B$80,IF(M179=81%,J179*K179*L179*F!$B$81,IF(M179=82%,J179*K179*L179*F!$B$82,IF(M179=83%,J179*K179*L179*F!$B$83,IF(M179=84%,J179*K179*L179*F!$B$84,IF(M179=85%,J179*K179*L179*F!$B$85,IF(M179=86%,J179*K179*L179*F!$B$86,IF(M179=87%,J179*K179*L179*F!$B$87,IF(M179=88%,J179*K179*L179*F!$B$88,IF(M179=89%,J179*K179*L179*F!$B$89,IF(M179=90%,J179*K179*L179*F!$B$90,IF(M179=91%,J179*K179*L179*F!$B$91,IF(M179=92%,J179*K179*L179*F!$B$92,IF(M179=93%,J179*K179*L179*F!$B$93,IF(M179=94%,J179*K179*L179*F!$B$94,IF(M179=95%,J179*K179*L179*F!$B$95,IF(M179=96%,J179*K179*L179*F!$B$96,IF(M179=97%,J179*K179*L179*F!$B$97,IF(M179=98%,J179*K179*L179*F!$B$98,IF(M179=99%,J179*K179*L179*F!$B$99,IF(M179&gt;99%,J179*K179*L179*F!$B$100,))))))))))))))))))))))))))))))))))))))))))))))))))))))))+IF(Q179&lt;30%,0,IF(Q179&lt;35%,N179*O179*P179*F!$B$33,IF(Q179&lt;40%,N179*O179*P179*F!$B$38,IF(Q179&lt;45%,N179*O179*P179*F!$B$43,IF(Q179&lt;50%,N179*O179*P179*F!$B$48,IF(Q179=50%,N179*O179*P179*F!$B$50,IF(Q179=51%,N179*O179*P179*F!$B$51,IF(Q179=52%,N179*O179*P179*F!$B$52,IF(Q179=53%,N179*O179*P179*F!$B$53,IF(Q179=54%,N179*O179*P179*F!$B$54,IF(Q179=55%,N179*O179*P179*F!$B$55,IF(Q179=56%,N179*O179*P179*F!$B$56,IF(Q179=57%,N179*O179*P179*F!$B$57,IF(Q179=58%,N179*O179*P179*F!$B$58,IF(Q179=59%,N179*O179*P179*F!$B$59,IF(Q179=60%,N179*O179*P179*F!$B$60,IF(Q179=61%,N179*O179*P179*F!$B$61,IF(Q179=62%,N179*O179*P179*F!$B$62,IF(Q179=63%,N179*O179*P179*F!$B$63,IF(Q179=64%,N179*O179*P179*F!$B$64,IF(Q179=65%,N179*O179*P179*F!$B$65,IF(Q179=66%,N179*O179*P179*F!$B$66,IF(Q179=67%,N179*O179*P179*F!$B$67,IF(Q179=68%,N179*O179*P179*F!$B$68,IF(Q179=69%,N179*O179*P179*F!$B$69,IF(Q179=70%,N179*O179*P179*F!$B$70,IF(Q179=71%,N179*O179*P179*F!$B$71,IF(Q179=72%,N179*O179*P179*F!$B$72,IF(Q179=73%,N179*O179*P179*F!$B$73,IF(Q179=74%,N179*O179*P179*F!$B$74,IF(Q179=75%,N179*O179*P179*F!$B$75,IF(Q179=76%,N179*O179*P179*F!$B$76,IF(Q179=77%,N179*O179*P179*F!$B$77,IF(Q179=78%,N179*O179*P179*F!$B$78,IF(Q179=79%,N179*O179*P179*F!$B$79,IF(Q179=80%,N179*O179*P179*F!$B$80,IF(Q179=81%,N179*O179*P179*F!$B$81,IF(Q179=82%,N179*O179*P179*F!$B$82,IF(Q179=83%,N179*O179*P179*F!$B$83,IF(Q179=84%,N179*O179*P179*F!$B$84,IF(Q179=85%,N179*O179*P179*F!$B$85,IF(Q179=86%,N179*O179*P179*F!$B$86,IF(Q179=87%,N179*O179*P179*F!$B$87,IF(Q179=88%,N179*O179*P179*F!$B$88,IF(Q179=89%,N179*O179*P179*F!$B$89,IF(Q179=90%,N179*O179*P179*F!$B$90,IF(Q179=91%,N179*O179*P179*F!$B$91,IF(Q179=92%,N179*O179*P179*F!$B$92,IF(Q179=93%,N179*O179*P179*F!$B$93,IF(Q179=94%,N179*O179*P179*F!$B$94,IF(Q179=95%,N179*O179*P179*F!$B$95,IF(Q179=96%,N179*O179*P179*F!$B$96,IF(Q179=97%,N179*O179*P179*F!$B$97,IF(Q179=98%,N179*O179*P179*F!$B$98,IF(Q179=99%,N179*O179*P179*F!$B$99,IF(Q179&gt;99%,N179*O179*P179*F!$B$100,))))))))))))))))))))))))))))))))))))))))))))))))))))))))+IF(U179&lt;30%,0,IF(U179&lt;35%,R179*S179*T179*F!$B$33,IF(U179&lt;40%,R179*S179*T179*F!$B$38,IF(U179&lt;45%,R179*S179*T179*F!$B$43,IF(U179&lt;50%,R179*S179*T179*F!$B$48,IF(U179=50%,R179*S179*T179*F!$B$50,IF(U179=51%,R179*S179*T179*F!$B$51,IF(U179=52%,R179*S179*T179*F!$B$52,IF(U179=53%,R179*S179*T179*F!$B$53,IF(U179=54%,R179*S179*T179*F!$B$54,IF(U179=55%,R179*S179*T179*F!$B$55,IF(U179=56%,R179*S179*T179*F!$B$56,IF(U179=57%,R179*S179*T179*F!$B$57,IF(U179=58%,R179*S179*T179*F!$B$58,IF(U179=59%,R179*S179*T179*F!$B$59,IF(U179=60%,R179*S179*T179*F!$B$60,IF(U179=61%,R179*S179*T179*F!$B$61,IF(U179=62%,R179*S179*T179*F!$B$62,IF(U179=63%,R179*S179*T179*F!$B$63,IF(U179=64%,R179*S179*T179*F!$B$64,IF(U179=65%,R179*S179*T179*F!$B$65,IF(U179=66%,R179*S179*T179*F!$B$66,IF(U179=67%,R179*S179*T179*F!$B$67,IF(U179=68%,R179*S179*T179*F!$B$68,IF(U179=69%,R179*S179*T179*F!$B$69,IF(U179=70%,R179*S179*T179*F!$B$70,IF(U179=71%,R179*S179*T179*F!$B$71,IF(U179=72%,R179*S179*T179*F!$B$72,IF(U179=73%,R179*S179*T179*F!$B$73,IF(U179=74%,R179*S179*T179*F!$B$74,IF(U179=75%,R179*S179*T179*F!$B$75,IF(U179=76%,R179*S179*T179*F!$B$76,IF(U179=77%,R179*S179*T179*F!$B$77,IF(U179=78%,R179*S179*T179*F!$B$78,IF(U179=79%,R179*S179*T179*F!$B$79,IF(U179=80%,R179*S179*T179*F!$B$80,IF(U179=81%,R179*S179*T179*F!$B$81,IF(U179=82%,R179*S179*T179*F!$B$82,IF(U179=83%,R179*S179*T179*F!$B$83,IF(U179=84%,R179*S179*T179*F!$B$84,IF(U179=85%,R179*S179*T179*F!$B$85,IF(U179=86%,R179*S179*T179*F!$B$86,IF(U179=87%,R179*S179*T179*F!$B$87,IF(U179=88%,R179*S179*T179*F!$B$88,IF(U179=89%,R179*S179*T179*F!$B$89,IF(U179=90%,R179*S179*T179*F!$B$90,IF(U179=91%,R179*S179*T179*F!$B$91,IF(U179=92%,R179*S179*T179*F!$B$92,IF(U179=93%,R179*S179*T179*F!$B$93,IF(U179=94%,R179*S179*T179*F!$B$94,IF(U179=95%,R179*S179*T179*F!$B$95,IF(U179=96%,R179*S179*T179*F!$B$96,IF(U179=97%,R179*S179*T179*F!$B$97,IF(U179=98%,R179*S179*T179*F!$B$98,IF(U179=99%,R179*S179*T179*F!$B$99,IF(U179&gt;99%,R179*S179*T179*F!$B$100)))))))))))))))))))))))))))))))))))))))))))))))))))))))))*IF(ISNUMBER(E179),E179,1)*IF(ISNUMBER(D179),D179,1)</f>
        <v>1833</v>
      </c>
      <c r="AA179" s="50">
        <f t="shared" ref="AA179:AA184" si="271">G179*H179+K179*L179+O179*P179+S179*T179</f>
        <v>25</v>
      </c>
      <c r="AB179" s="51">
        <f t="shared" ref="AB179:AB184" si="272">(H179*(IF(I179&lt;45%,0.5,IF(I179&lt;55%,0.8,IF(I179&lt;65%,0.9,IF(I179&lt;75%,1,IF(I179&lt;85%,1.1,1.2))))))+L179*(IF(M179&lt;45%,0.5,IF(M179&lt;55%,0.8,IF(M179&lt;65%,0.9,IF(M179&lt;75%,1,IF(M179&lt;85%,1.1,1.2))))))+P179*(IF(Q179&lt;45%,0.5,IF(Q179&lt;55%,0.8,IF(Q179&lt;65%,0.9,IF(Q179&lt;75%,1,IF(Q179&lt;85%,1.1,1.2))))))+T179*(IF(U179&lt;45%,0.5,IF(U179&lt;55%,0.8,IF(U179&lt;65%,0.9,IF(U179&lt;75%,1,IF(U179&lt;85%,1.1,1.2)))))))*IF(D179&gt;=0.8,6,IF(D179&lt;=0.4,1.5,3))</f>
        <v>24</v>
      </c>
      <c r="AC179" s="23"/>
      <c r="AF179" s="127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</row>
    <row r="180" spans="1:48" ht="15" customHeight="1" x14ac:dyDescent="0.25">
      <c r="A180" s="325">
        <f>A173+1</f>
        <v>42238</v>
      </c>
      <c r="B180" s="165" t="str">
        <f t="shared" si="255"/>
        <v>Легкая</v>
      </c>
      <c r="C180" s="166" t="str">
        <f t="shared" si="255"/>
        <v>Уступающая тяга</v>
      </c>
      <c r="D180" s="167">
        <f t="shared" ref="D180:D184" si="273">D143</f>
        <v>1.3</v>
      </c>
      <c r="E180" s="168" t="str">
        <f t="shared" si="255"/>
        <v/>
      </c>
      <c r="F180" s="303">
        <f>IF(I180&lt;&gt;0,(IFERROR(IF($Y180&gt;50,MROUND($Y180*I180,2.5),IF($Y180&lt;15,MROUND($Y180*I180,0.1),MROUND($Y180*I180,1))),)),"")</f>
        <v>117.5</v>
      </c>
      <c r="G180" s="170">
        <v>3</v>
      </c>
      <c r="H180" s="170">
        <v>5</v>
      </c>
      <c r="I180" s="171">
        <v>0.48</v>
      </c>
      <c r="J180" s="303" t="str">
        <f>IF(M180&lt;&gt;0,(IFERROR(IF($Y180&gt;50,MROUND($Y180*M180,2.5),IF($Y180&lt;15,MROUND($Y180*M180,0.1),MROUND($Y180*M180,1))),)),"")</f>
        <v/>
      </c>
      <c r="K180" s="170"/>
      <c r="L180" s="170"/>
      <c r="M180" s="171">
        <v>0</v>
      </c>
      <c r="N180" s="303" t="str">
        <f>IF(Q180&lt;&gt;0,(IFERROR(IF($Y180&gt;50,MROUND($Y180*Q180,2.5),IF($Y180&lt;15,MROUND($Y180*Q180,0.1),MROUND($Y180*Q180,1))),)),"")</f>
        <v/>
      </c>
      <c r="O180" s="170"/>
      <c r="P180" s="170"/>
      <c r="Q180" s="171">
        <v>0</v>
      </c>
      <c r="R180" s="303" t="str">
        <f>IF(U180&lt;&gt;0,(IFERROR(IF($Y180&gt;50,MROUND($Y180*U180,2.5),IF($Y180&lt;15,MROUND($Y180*U180,0.1),MROUND($Y180*U180,1))),)),"")</f>
        <v/>
      </c>
      <c r="S180" s="170"/>
      <c r="T180" s="170"/>
      <c r="U180" s="172">
        <v>0</v>
      </c>
      <c r="V180" s="121">
        <f t="shared" si="239"/>
        <v>1762.5</v>
      </c>
      <c r="W180" s="60">
        <f t="shared" ref="W180:W184" si="274">IFERROR((IF(ISNUMBER(F180),F180,1)*G180*H180+IF(ISNUMBER(J180),J180,1)*K180*L180+IF(ISNUMBER(N180),N180,1)*O180*P180+IF(ISNUMBER(R180),R180,1)*S180*T180)*IF(ISNUMBER(E180),E180,1)/(G180*H180+K180*L180+O180*P180+S180*T180),0)</f>
        <v>117.5</v>
      </c>
      <c r="X180" s="61">
        <f t="shared" ref="X180:X181" si="275">ROUND(IFERROR((W180/(Y180*IF(ISNUMBER(E180),E180,1))),0),2)</f>
        <v>0.48</v>
      </c>
      <c r="Y180" s="203">
        <f t="shared" si="229"/>
        <v>244.83612014999997</v>
      </c>
      <c r="Z180" s="17">
        <f>(IF(I180&lt;30%,0,IF(I180&lt;35%,F180*G180*H180*F!$B$33,IF(I180&lt;40%,F180*G180*H180*F!$B$38,IF(I180&lt;45%,F180*G180*H180*F!$B$43,IF(I180&lt;50%,F180*G180*H180*F!$B$48,IF(I180=50%,F180*G180*H180*F!$B$50,IF(I180=51%,F180*G180*H180*F!$B$51,IF(I180=52%,F180*G180*H180*F!$B$52,IF(I180=53%,F180*G180*H180*F!$B$53,IF(I180=54%,F180*G180*H180*F!$B$54,IF(I180=55%,F180*G180*H180*F!$B$55,IF(I180=56%,F180*G180*H180*F!$B$56,IF(I180=57%,F180*G180*H180*F!$B$57,IF(I180=58%,F180*G180*H180*F!$B$58,IF(I180=59%,F180*G180*H180*F!$B$59,IF(I180=60%,F180*G180*H180*F!$B$60,IF(I180=61%,F180*G180*H180*F!$B$61,IF(I180=62%,F180*G180*H180*F!$B$62,IF(I180=63%,F180*G180*H180*F!$B$63,IF(I180=64%,F180*G180*H180*F!$B$64,IF(I180=65%,F180*G180*H180*F!$B$65,IF(I180=66%,F180*G180*H180*F!$B$66,IF(I180=67%,F180*G180*H180*F!$B$67,IF(I180=68%,F180*G180*H180*F!$B$68,IF(I180=69%,F180*G180*H180*F!$B$69,IF(I180=70%,F180*G180*H180*F!$B$70,IF(I180=71%,F180*G180*H180*F!$B$71,IF(I180=72%,F180*G180*H180*F!$B$72,IF(I180=73%,F180*G180*H180*F!$B$73,IF(I180=74%,F180*G180*H180*F!$B$74,IF(I180=75%,F180*G180*H180*F!$B$75,IF(I180=76%,F180*G180*H180*F!$B$76,IF(I180=77%,F180*G180*H180*F!$B$77,IF(I180=78%,F180*G180*H180*F!$B$78,IF(I180=79%,F180*G180*H180*F!$B$79,IF(I180=80%,F180*G180*H180*F!$B$80,IF(I180=81%,F180*G180*H180*F!$B$81,IF(I180=82%,F180*G180*H180*F!$B$82,IF(I180=83%,F180*G180*H180*F!$B$83,IF(I180=84%,F180*G180*H180*F!$B$84,IF(I180=85%,F180*G180*H180*F!$B$85,IF(I180=86%,F180*G180*H180*F!$B$86,IF(I180=87%,F180*G180*H180*F!$B$87,IF(I180=88%,F180*G180*H180*F!$B$88,IF(I180=89%,F180*G180*H180*F!$B$89,IF(I180=90%,F180*G180*H180*F!$B$90,IF(I180=91%,F180*G180*H180*F!$B$91,IF(I180=92%,F180*G180*H180*F!$B$92,IF(I180=93%,F180*G180*H180*F!$B$93,IF(I180=94%,F180*G180*H180*F!$B$94,IF(I180=95%,F180*G180*H180*F!$B$95,IF(I180=96%,F180*G180*H180*F!$B$96,IF(I180=97%,F180*G180*H180*F!$B$97,IF(I180=98%,F180*G180*H180*F!$B$98,IF(I180=99%,F180*G180*H180*F!$B$99,IF(I180&gt;99%,F180*G180*H180*F!$B$100,))))))))))))))))))))))))))))))))))))))))))))))))))))))))+IF(M180&lt;30%,0,IF(M180&lt;35%,J180*K180*L180*F!$B$33,IF(M180&lt;40%,J180*K180*L180*F!$B$38,IF(M180&lt;45%,J180*K180*L180*F!$B$43,IF(M180&lt;50%,J180*K180*L180*F!$B$48,IF(M180=50%,J180*K180*L180*F!$B$50,IF(M180=51%,J180*K180*L180*F!$B$51,IF(M180=52%,J180*K180*L180*F!$B$52,IF(M180=53%,J180*K180*L180*F!$B$53,IF(M180=54%,J180*K180*L180*F!$B$54,IF(M180=55%,J180*K180*L180*F!$B$55,IF(M180=56%,J180*K180*L180*F!$B$56,IF(M180=57%,J180*K180*L180*F!$B$57,IF(M180=58%,J180*K180*L180*F!$B$58,IF(M180=59%,J180*K180*L180*F!$B$59,IF(M180=60%,J180*K180*L180*F!$B$60,IF(M180=61%,J180*K180*L180*F!$B$61,IF(M180=62%,J180*K180*L180*F!$B$62,IF(M180=63%,J180*K180*L180*F!$B$63,IF(M180=64%,J180*K180*L180*F!$B$64,IF(M180=65%,J180*K180*L180*F!$B$65,IF(M180=66%,J180*K180*L180*F!$B$66,IF(M180=67%,J180*K180*L180*F!$B$67,IF(M180=68%,J180*K180*L180*F!$B$68,IF(M180=69%,J180*K180*L180*F!$B$69,IF(M180=70%,J180*K180*L180*F!$B$70,IF(M180=71%,J180*K180*L180*F!$B$71,IF(M180=72%,J180*K180*L180*F!$B$72,IF(M180=73%,J180*K180*L180*F!$B$73,IF(M180=74%,J180*K180*L180*F!$B$74,IF(M180=75%,J180*K180*L180*F!$B$75,IF(M180=76%,J180*K180*L180*F!$B$76,IF(M180=77%,J180*K180*L180*F!$B$77,IF(M180=78%,J180*K180*L180*F!$B$78,IF(M180=79%,J180*K180*L180*F!$B$79,IF(M180=80%,J180*K180*L180*F!$B$80,IF(M180=81%,J180*K180*L180*F!$B$81,IF(M180=82%,J180*K180*L180*F!$B$82,IF(M180=83%,J180*K180*L180*F!$B$83,IF(M180=84%,J180*K180*L180*F!$B$84,IF(M180=85%,J180*K180*L180*F!$B$85,IF(M180=86%,J180*K180*L180*F!$B$86,IF(M180=87%,J180*K180*L180*F!$B$87,IF(M180=88%,J180*K180*L180*F!$B$88,IF(M180=89%,J180*K180*L180*F!$B$89,IF(M180=90%,J180*K180*L180*F!$B$90,IF(M180=91%,J180*K180*L180*F!$B$91,IF(M180=92%,J180*K180*L180*F!$B$92,IF(M180=93%,J180*K180*L180*F!$B$93,IF(M180=94%,J180*K180*L180*F!$B$94,IF(M180=95%,J180*K180*L180*F!$B$95,IF(M180=96%,J180*K180*L180*F!$B$96,IF(M180=97%,J180*K180*L180*F!$B$97,IF(M180=98%,J180*K180*L180*F!$B$98,IF(M180=99%,J180*K180*L180*F!$B$99,IF(M180&gt;99%,J180*K180*L180*F!$B$100,))))))))))))))))))))))))))))))))))))))))))))))))))))))))+IF(Q180&lt;30%,0,IF(Q180&lt;35%,N180*O180*P180*F!$B$33,IF(Q180&lt;40%,N180*O180*P180*F!$B$38,IF(Q180&lt;45%,N180*O180*P180*F!$B$43,IF(Q180&lt;50%,N180*O180*P180*F!$B$48,IF(Q180=50%,N180*O180*P180*F!$B$50,IF(Q180=51%,N180*O180*P180*F!$B$51,IF(Q180=52%,N180*O180*P180*F!$B$52,IF(Q180=53%,N180*O180*P180*F!$B$53,IF(Q180=54%,N180*O180*P180*F!$B$54,IF(Q180=55%,N180*O180*P180*F!$B$55,IF(Q180=56%,N180*O180*P180*F!$B$56,IF(Q180=57%,N180*O180*P180*F!$B$57,IF(Q180=58%,N180*O180*P180*F!$B$58,IF(Q180=59%,N180*O180*P180*F!$B$59,IF(Q180=60%,N180*O180*P180*F!$B$60,IF(Q180=61%,N180*O180*P180*F!$B$61,IF(Q180=62%,N180*O180*P180*F!$B$62,IF(Q180=63%,N180*O180*P180*F!$B$63,IF(Q180=64%,N180*O180*P180*F!$B$64,IF(Q180=65%,N180*O180*P180*F!$B$65,IF(Q180=66%,N180*O180*P180*F!$B$66,IF(Q180=67%,N180*O180*P180*F!$B$67,IF(Q180=68%,N180*O180*P180*F!$B$68,IF(Q180=69%,N180*O180*P180*F!$B$69,IF(Q180=70%,N180*O180*P180*F!$B$70,IF(Q180=71%,N180*O180*P180*F!$B$71,IF(Q180=72%,N180*O180*P180*F!$B$72,IF(Q180=73%,N180*O180*P180*F!$B$73,IF(Q180=74%,N180*O180*P180*F!$B$74,IF(Q180=75%,N180*O180*P180*F!$B$75,IF(Q180=76%,N180*O180*P180*F!$B$76,IF(Q180=77%,N180*O180*P180*F!$B$77,IF(Q180=78%,N180*O180*P180*F!$B$78,IF(Q180=79%,N180*O180*P180*F!$B$79,IF(Q180=80%,N180*O180*P180*F!$B$80,IF(Q180=81%,N180*O180*P180*F!$B$81,IF(Q180=82%,N180*O180*P180*F!$B$82,IF(Q180=83%,N180*O180*P180*F!$B$83,IF(Q180=84%,N180*O180*P180*F!$B$84,IF(Q180=85%,N180*O180*P180*F!$B$85,IF(Q180=86%,N180*O180*P180*F!$B$86,IF(Q180=87%,N180*O180*P180*F!$B$87,IF(Q180=88%,N180*O180*P180*F!$B$88,IF(Q180=89%,N180*O180*P180*F!$B$89,IF(Q180=90%,N180*O180*P180*F!$B$90,IF(Q180=91%,N180*O180*P180*F!$B$91,IF(Q180=92%,N180*O180*P180*F!$B$92,IF(Q180=93%,N180*O180*P180*F!$B$93,IF(Q180=94%,N180*O180*P180*F!$B$94,IF(Q180=95%,N180*O180*P180*F!$B$95,IF(Q180=96%,N180*O180*P180*F!$B$96,IF(Q180=97%,N180*O180*P180*F!$B$97,IF(Q180=98%,N180*O180*P180*F!$B$98,IF(Q180=99%,N180*O180*P180*F!$B$99,IF(Q180&gt;99%,N180*O180*P180*F!$B$100,))))))))))))))))))))))))))))))))))))))))))))))))))))))))+IF(U180&lt;30%,0,IF(U180&lt;35%,R180*S180*T180*F!$B$33,IF(U180&lt;40%,R180*S180*T180*F!$B$38,IF(U180&lt;45%,R180*S180*T180*F!$B$43,IF(U180&lt;50%,R180*S180*T180*F!$B$48,IF(U180=50%,R180*S180*T180*F!$B$50,IF(U180=51%,R180*S180*T180*F!$B$51,IF(U180=52%,R180*S180*T180*F!$B$52,IF(U180=53%,R180*S180*T180*F!$B$53,IF(U180=54%,R180*S180*T180*F!$B$54,IF(U180=55%,R180*S180*T180*F!$B$55,IF(U180=56%,R180*S180*T180*F!$B$56,IF(U180=57%,R180*S180*T180*F!$B$57,IF(U180=58%,R180*S180*T180*F!$B$58,IF(U180=59%,R180*S180*T180*F!$B$59,IF(U180=60%,R180*S180*T180*F!$B$60,IF(U180=61%,R180*S180*T180*F!$B$61,IF(U180=62%,R180*S180*T180*F!$B$62,IF(U180=63%,R180*S180*T180*F!$B$63,IF(U180=64%,R180*S180*T180*F!$B$64,IF(U180=65%,R180*S180*T180*F!$B$65,IF(U180=66%,R180*S180*T180*F!$B$66,IF(U180=67%,R180*S180*T180*F!$B$67,IF(U180=68%,R180*S180*T180*F!$B$68,IF(U180=69%,R180*S180*T180*F!$B$69,IF(U180=70%,R180*S180*T180*F!$B$70,IF(U180=71%,R180*S180*T180*F!$B$71,IF(U180=72%,R180*S180*T180*F!$B$72,IF(U180=73%,R180*S180*T180*F!$B$73,IF(U180=74%,R180*S180*T180*F!$B$74,IF(U180=75%,R180*S180*T180*F!$B$75,IF(U180=76%,R180*S180*T180*F!$B$76,IF(U180=77%,R180*S180*T180*F!$B$77,IF(U180=78%,R180*S180*T180*F!$B$78,IF(U180=79%,R180*S180*T180*F!$B$79,IF(U180=80%,R180*S180*T180*F!$B$80,IF(U180=81%,R180*S180*T180*F!$B$81,IF(U180=82%,R180*S180*T180*F!$B$82,IF(U180=83%,R180*S180*T180*F!$B$83,IF(U180=84%,R180*S180*T180*F!$B$84,IF(U180=85%,R180*S180*T180*F!$B$85,IF(U180=86%,R180*S180*T180*F!$B$86,IF(U180=87%,R180*S180*T180*F!$B$87,IF(U180=88%,R180*S180*T180*F!$B$88,IF(U180=89%,R180*S180*T180*F!$B$89,IF(U180=90%,R180*S180*T180*F!$B$90,IF(U180=91%,R180*S180*T180*F!$B$91,IF(U180=92%,R180*S180*T180*F!$B$92,IF(U180=93%,R180*S180*T180*F!$B$93,IF(U180=94%,R180*S180*T180*F!$B$94,IF(U180=95%,R180*S180*T180*F!$B$95,IF(U180=96%,R180*S180*T180*F!$B$96,IF(U180=97%,R180*S180*T180*F!$B$97,IF(U180=98%,R180*S180*T180*F!$B$98,IF(U180=99%,R180*S180*T180*F!$B$99,IF(U180&gt;99%,R180*S180*T180*F!$B$100)))))))))))))))))))))))))))))))))))))))))))))))))))))))))*IF(ISNUMBER(E180),E180,1)*IF(ISNUMBER(D180),D180,1)</f>
        <v>1076.8875</v>
      </c>
      <c r="AA180" s="62">
        <f t="shared" si="271"/>
        <v>15</v>
      </c>
      <c r="AB180" s="63">
        <f t="shared" si="272"/>
        <v>24</v>
      </c>
      <c r="AC180" s="23"/>
      <c r="AF180" s="127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</row>
    <row r="181" spans="1:48" x14ac:dyDescent="0.25">
      <c r="A181" s="325"/>
      <c r="B181" s="165" t="str">
        <f t="shared" si="255"/>
        <v>Средняя</v>
      </c>
      <c r="C181" s="166" t="str">
        <f t="shared" si="255"/>
        <v>Присед на груди</v>
      </c>
      <c r="D181" s="167">
        <f t="shared" si="273"/>
        <v>1.2</v>
      </c>
      <c r="E181" s="168" t="str">
        <f t="shared" si="255"/>
        <v/>
      </c>
      <c r="F181" s="304">
        <f>IF(I181&lt;&gt;0,(IFERROR(IF($Y181&gt;50,MROUND($Y181*I181,2.5),IF($Y181&lt;15,MROUND($Y181*I181,0.1),MROUND($Y181*I181,1))),)),"")</f>
        <v>105</v>
      </c>
      <c r="G181" s="173">
        <v>5</v>
      </c>
      <c r="H181" s="173">
        <v>1</v>
      </c>
      <c r="I181" s="174">
        <v>0.5</v>
      </c>
      <c r="J181" s="304">
        <f>IF(M181&lt;&gt;0,(IFERROR(IF($Y181&gt;50,MROUND($Y181*M181,2.5),IF($Y181&lt;15,MROUND($Y181*M181,0.1),MROUND($Y181*M181,1))),)),"")</f>
        <v>132.5</v>
      </c>
      <c r="K181" s="173">
        <v>4</v>
      </c>
      <c r="L181" s="173">
        <v>1</v>
      </c>
      <c r="M181" s="174">
        <v>0.62</v>
      </c>
      <c r="N181" s="304">
        <f>IF(Q181&lt;&gt;0,(IFERROR(IF($Y181&gt;50,MROUND($Y181*Q181,2.5),IF($Y181&lt;15,MROUND($Y181*Q181,0.1),MROUND($Y181*Q181,1))),)),"")</f>
        <v>157.5</v>
      </c>
      <c r="O181" s="173">
        <v>3</v>
      </c>
      <c r="P181" s="173">
        <v>6</v>
      </c>
      <c r="Q181" s="174">
        <v>0.74</v>
      </c>
      <c r="R181" s="304" t="str">
        <f>IF(U181&lt;&gt;0,(IFERROR(IF($Y181&gt;50,MROUND($Y181*U181,2.5),IF($Y181&lt;15,MROUND($Y181*U181,0.1),MROUND($Y181*U181,1))),)),"")</f>
        <v/>
      </c>
      <c r="S181" s="173"/>
      <c r="T181" s="173"/>
      <c r="U181" s="175">
        <v>0</v>
      </c>
      <c r="V181" s="98">
        <f t="shared" si="239"/>
        <v>3890</v>
      </c>
      <c r="W181" s="67">
        <f t="shared" si="274"/>
        <v>144.07407407407408</v>
      </c>
      <c r="X181" s="68">
        <f t="shared" si="275"/>
        <v>0.68</v>
      </c>
      <c r="Y181" s="203">
        <f t="shared" si="229"/>
        <v>212.19130412999996</v>
      </c>
      <c r="Z181" s="18">
        <f>(IF(I181&lt;30%,0,IF(I181&lt;35%,F181*G181*H181*F!$B$33,IF(I181&lt;40%,F181*G181*H181*F!$B$38,IF(I181&lt;45%,F181*G181*H181*F!$B$43,IF(I181&lt;50%,F181*G181*H181*F!$B$48,IF(I181=50%,F181*G181*H181*F!$B$50,IF(I181=51%,F181*G181*H181*F!$B$51,IF(I181=52%,F181*G181*H181*F!$B$52,IF(I181=53%,F181*G181*H181*F!$B$53,IF(I181=54%,F181*G181*H181*F!$B$54,IF(I181=55%,F181*G181*H181*F!$B$55,IF(I181=56%,F181*G181*H181*F!$B$56,IF(I181=57%,F181*G181*H181*F!$B$57,IF(I181=58%,F181*G181*H181*F!$B$58,IF(I181=59%,F181*G181*H181*F!$B$59,IF(I181=60%,F181*G181*H181*F!$B$60,IF(I181=61%,F181*G181*H181*F!$B$61,IF(I181=62%,F181*G181*H181*F!$B$62,IF(I181=63%,F181*G181*H181*F!$B$63,IF(I181=64%,F181*G181*H181*F!$B$64,IF(I181=65%,F181*G181*H181*F!$B$65,IF(I181=66%,F181*G181*H181*F!$B$66,IF(I181=67%,F181*G181*H181*F!$B$67,IF(I181=68%,F181*G181*H181*F!$B$68,IF(I181=69%,F181*G181*H181*F!$B$69,IF(I181=70%,F181*G181*H181*F!$B$70,IF(I181=71%,F181*G181*H181*F!$B$71,IF(I181=72%,F181*G181*H181*F!$B$72,IF(I181=73%,F181*G181*H181*F!$B$73,IF(I181=74%,F181*G181*H181*F!$B$74,IF(I181=75%,F181*G181*H181*F!$B$75,IF(I181=76%,F181*G181*H181*F!$B$76,IF(I181=77%,F181*G181*H181*F!$B$77,IF(I181=78%,F181*G181*H181*F!$B$78,IF(I181=79%,F181*G181*H181*F!$B$79,IF(I181=80%,F181*G181*H181*F!$B$80,IF(I181=81%,F181*G181*H181*F!$B$81,IF(I181=82%,F181*G181*H181*F!$B$82,IF(I181=83%,F181*G181*H181*F!$B$83,IF(I181=84%,F181*G181*H181*F!$B$84,IF(I181=85%,F181*G181*H181*F!$B$85,IF(I181=86%,F181*G181*H181*F!$B$86,IF(I181=87%,F181*G181*H181*F!$B$87,IF(I181=88%,F181*G181*H181*F!$B$88,IF(I181=89%,F181*G181*H181*F!$B$89,IF(I181=90%,F181*G181*H181*F!$B$90,IF(I181=91%,F181*G181*H181*F!$B$91,IF(I181=92%,F181*G181*H181*F!$B$92,IF(I181=93%,F181*G181*H181*F!$B$93,IF(I181=94%,F181*G181*H181*F!$B$94,IF(I181=95%,F181*G181*H181*F!$B$95,IF(I181=96%,F181*G181*H181*F!$B$96,IF(I181=97%,F181*G181*H181*F!$B$97,IF(I181=98%,F181*G181*H181*F!$B$98,IF(I181=99%,F181*G181*H181*F!$B$99,IF(I181&gt;99%,F181*G181*H181*F!$B$100,))))))))))))))))))))))))))))))))))))))))))))))))))))))))+IF(M181&lt;30%,0,IF(M181&lt;35%,J181*K181*L181*F!$B$33,IF(M181&lt;40%,J181*K181*L181*F!$B$38,IF(M181&lt;45%,J181*K181*L181*F!$B$43,IF(M181&lt;50%,J181*K181*L181*F!$B$48,IF(M181=50%,J181*K181*L181*F!$B$50,IF(M181=51%,J181*K181*L181*F!$B$51,IF(M181=52%,J181*K181*L181*F!$B$52,IF(M181=53%,J181*K181*L181*F!$B$53,IF(M181=54%,J181*K181*L181*F!$B$54,IF(M181=55%,J181*K181*L181*F!$B$55,IF(M181=56%,J181*K181*L181*F!$B$56,IF(M181=57%,J181*K181*L181*F!$B$57,IF(M181=58%,J181*K181*L181*F!$B$58,IF(M181=59%,J181*K181*L181*F!$B$59,IF(M181=60%,J181*K181*L181*F!$B$60,IF(M181=61%,J181*K181*L181*F!$B$61,IF(M181=62%,J181*K181*L181*F!$B$62,IF(M181=63%,J181*K181*L181*F!$B$63,IF(M181=64%,J181*K181*L181*F!$B$64,IF(M181=65%,J181*K181*L181*F!$B$65,IF(M181=66%,J181*K181*L181*F!$B$66,IF(M181=67%,J181*K181*L181*F!$B$67,IF(M181=68%,J181*K181*L181*F!$B$68,IF(M181=69%,J181*K181*L181*F!$B$69,IF(M181=70%,J181*K181*L181*F!$B$70,IF(M181=71%,J181*K181*L181*F!$B$71,IF(M181=72%,J181*K181*L181*F!$B$72,IF(M181=73%,J181*K181*L181*F!$B$73,IF(M181=74%,J181*K181*L181*F!$B$74,IF(M181=75%,J181*K181*L181*F!$B$75,IF(M181=76%,J181*K181*L181*F!$B$76,IF(M181=77%,J181*K181*L181*F!$B$77,IF(M181=78%,J181*K181*L181*F!$B$78,IF(M181=79%,J181*K181*L181*F!$B$79,IF(M181=80%,J181*K181*L181*F!$B$80,IF(M181=81%,J181*K181*L181*F!$B$81,IF(M181=82%,J181*K181*L181*F!$B$82,IF(M181=83%,J181*K181*L181*F!$B$83,IF(M181=84%,J181*K181*L181*F!$B$84,IF(M181=85%,J181*K181*L181*F!$B$85,IF(M181=86%,J181*K181*L181*F!$B$86,IF(M181=87%,J181*K181*L181*F!$B$87,IF(M181=88%,J181*K181*L181*F!$B$88,IF(M181=89%,J181*K181*L181*F!$B$89,IF(M181=90%,J181*K181*L181*F!$B$90,IF(M181=91%,J181*K181*L181*F!$B$91,IF(M181=92%,J181*K181*L181*F!$B$92,IF(M181=93%,J181*K181*L181*F!$B$93,IF(M181=94%,J181*K181*L181*F!$B$94,IF(M181=95%,J181*K181*L181*F!$B$95,IF(M181=96%,J181*K181*L181*F!$B$96,IF(M181=97%,J181*K181*L181*F!$B$97,IF(M181=98%,J181*K181*L181*F!$B$98,IF(M181=99%,J181*K181*L181*F!$B$99,IF(M181&gt;99%,J181*K181*L181*F!$B$100,))))))))))))))))))))))))))))))))))))))))))))))))))))))))+IF(Q181&lt;30%,0,IF(Q181&lt;35%,N181*O181*P181*F!$B$33,IF(Q181&lt;40%,N181*O181*P181*F!$B$38,IF(Q181&lt;45%,N181*O181*P181*F!$B$43,IF(Q181&lt;50%,N181*O181*P181*F!$B$48,IF(Q181=50%,N181*O181*P181*F!$B$50,IF(Q181=51%,N181*O181*P181*F!$B$51,IF(Q181=52%,N181*O181*P181*F!$B$52,IF(Q181=53%,N181*O181*P181*F!$B$53,IF(Q181=54%,N181*O181*P181*F!$B$54,IF(Q181=55%,N181*O181*P181*F!$B$55,IF(Q181=56%,N181*O181*P181*F!$B$56,IF(Q181=57%,N181*O181*P181*F!$B$57,IF(Q181=58%,N181*O181*P181*F!$B$58,IF(Q181=59%,N181*O181*P181*F!$B$59,IF(Q181=60%,N181*O181*P181*F!$B$60,IF(Q181=61%,N181*O181*P181*F!$B$61,IF(Q181=62%,N181*O181*P181*F!$B$62,IF(Q181=63%,N181*O181*P181*F!$B$63,IF(Q181=64%,N181*O181*P181*F!$B$64,IF(Q181=65%,N181*O181*P181*F!$B$65,IF(Q181=66%,N181*O181*P181*F!$B$66,IF(Q181=67%,N181*O181*P181*F!$B$67,IF(Q181=68%,N181*O181*P181*F!$B$68,IF(Q181=69%,N181*O181*P181*F!$B$69,IF(Q181=70%,N181*O181*P181*F!$B$70,IF(Q181=71%,N181*O181*P181*F!$B$71,IF(Q181=72%,N181*O181*P181*F!$B$72,IF(Q181=73%,N181*O181*P181*F!$B$73,IF(Q181=74%,N181*O181*P181*F!$B$74,IF(Q181=75%,N181*O181*P181*F!$B$75,IF(Q181=76%,N181*O181*P181*F!$B$76,IF(Q181=77%,N181*O181*P181*F!$B$77,IF(Q181=78%,N181*O181*P181*F!$B$78,IF(Q181=79%,N181*O181*P181*F!$B$79,IF(Q181=80%,N181*O181*P181*F!$B$80,IF(Q181=81%,N181*O181*P181*F!$B$81,IF(Q181=82%,N181*O181*P181*F!$B$82,IF(Q181=83%,N181*O181*P181*F!$B$83,IF(Q181=84%,N181*O181*P181*F!$B$84,IF(Q181=85%,N181*O181*P181*F!$B$85,IF(Q181=86%,N181*O181*P181*F!$B$86,IF(Q181=87%,N181*O181*P181*F!$B$87,IF(Q181=88%,N181*O181*P181*F!$B$88,IF(Q181=89%,N181*O181*P181*F!$B$89,IF(Q181=90%,N181*O181*P181*F!$B$90,IF(Q181=91%,N181*O181*P181*F!$B$91,IF(Q181=92%,N181*O181*P181*F!$B$92,IF(Q181=93%,N181*O181*P181*F!$B$93,IF(Q181=94%,N181*O181*P181*F!$B$94,IF(Q181=95%,N181*O181*P181*F!$B$95,IF(Q181=96%,N181*O181*P181*F!$B$96,IF(Q181=97%,N181*O181*P181*F!$B$97,IF(Q181=98%,N181*O181*P181*F!$B$98,IF(Q181=99%,N181*O181*P181*F!$B$99,IF(Q181&gt;99%,N181*O181*P181*F!$B$100,))))))))))))))))))))))))))))))))))))))))))))))))))))))))+IF(U181&lt;30%,0,IF(U181&lt;35%,R181*S181*T181*F!$B$33,IF(U181&lt;40%,R181*S181*T181*F!$B$38,IF(U181&lt;45%,R181*S181*T181*F!$B$43,IF(U181&lt;50%,R181*S181*T181*F!$B$48,IF(U181=50%,R181*S181*T181*F!$B$50,IF(U181=51%,R181*S181*T181*F!$B$51,IF(U181=52%,R181*S181*T181*F!$B$52,IF(U181=53%,R181*S181*T181*F!$B$53,IF(U181=54%,R181*S181*T181*F!$B$54,IF(U181=55%,R181*S181*T181*F!$B$55,IF(U181=56%,R181*S181*T181*F!$B$56,IF(U181=57%,R181*S181*T181*F!$B$57,IF(U181=58%,R181*S181*T181*F!$B$58,IF(U181=59%,R181*S181*T181*F!$B$59,IF(U181=60%,R181*S181*T181*F!$B$60,IF(U181=61%,R181*S181*T181*F!$B$61,IF(U181=62%,R181*S181*T181*F!$B$62,IF(U181=63%,R181*S181*T181*F!$B$63,IF(U181=64%,R181*S181*T181*F!$B$64,IF(U181=65%,R181*S181*T181*F!$B$65,IF(U181=66%,R181*S181*T181*F!$B$66,IF(U181=67%,R181*S181*T181*F!$B$67,IF(U181=68%,R181*S181*T181*F!$B$68,IF(U181=69%,R181*S181*T181*F!$B$69,IF(U181=70%,R181*S181*T181*F!$B$70,IF(U181=71%,R181*S181*T181*F!$B$71,IF(U181=72%,R181*S181*T181*F!$B$72,IF(U181=73%,R181*S181*T181*F!$B$73,IF(U181=74%,R181*S181*T181*F!$B$74,IF(U181=75%,R181*S181*T181*F!$B$75,IF(U181=76%,R181*S181*T181*F!$B$76,IF(U181=77%,R181*S181*T181*F!$B$77,IF(U181=78%,R181*S181*T181*F!$B$78,IF(U181=79%,R181*S181*T181*F!$B$79,IF(U181=80%,R181*S181*T181*F!$B$80,IF(U181=81%,R181*S181*T181*F!$B$81,IF(U181=82%,R181*S181*T181*F!$B$82,IF(U181=83%,R181*S181*T181*F!$B$83,IF(U181=84%,R181*S181*T181*F!$B$84,IF(U181=85%,R181*S181*T181*F!$B$85,IF(U181=86%,R181*S181*T181*F!$B$86,IF(U181=87%,R181*S181*T181*F!$B$87,IF(U181=88%,R181*S181*T181*F!$B$88,IF(U181=89%,R181*S181*T181*F!$B$89,IF(U181=90%,R181*S181*T181*F!$B$90,IF(U181=91%,R181*S181*T181*F!$B$91,IF(U181=92%,R181*S181*T181*F!$B$92,IF(U181=93%,R181*S181*T181*F!$B$93,IF(U181=94%,R181*S181*T181*F!$B$94,IF(U181=95%,R181*S181*T181*F!$B$95,IF(U181=96%,R181*S181*T181*F!$B$96,IF(U181=97%,R181*S181*T181*F!$B$97,IF(U181=98%,R181*S181*T181*F!$B$98,IF(U181=99%,R181*S181*T181*F!$B$99,IF(U181&gt;99%,R181*S181*T181*F!$B$100)))))))))))))))))))))))))))))))))))))))))))))))))))))))))*IF(ISNUMBER(E181),E181,1)*IF(ISNUMBER(D181),D181,1)</f>
        <v>4657.5599999999995</v>
      </c>
      <c r="AA181" s="69">
        <f t="shared" si="271"/>
        <v>27</v>
      </c>
      <c r="AB181" s="70">
        <f t="shared" si="272"/>
        <v>46.2</v>
      </c>
      <c r="AC181" s="23"/>
      <c r="AF181" s="127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</row>
    <row r="182" spans="1:48" x14ac:dyDescent="0.25">
      <c r="A182" s="325"/>
      <c r="B182" s="165" t="str">
        <f t="shared" si="255"/>
        <v>Легкая</v>
      </c>
      <c r="C182" s="166" t="str">
        <f t="shared" si="255"/>
        <v>Наклоны</v>
      </c>
      <c r="D182" s="167">
        <f t="shared" si="273"/>
        <v>1</v>
      </c>
      <c r="E182" s="168" t="str">
        <f t="shared" si="255"/>
        <v/>
      </c>
      <c r="F182" s="305">
        <f>IF(I182&lt;&gt;0,(IFERROR(IF($Y182&gt;50,MROUND($Y182*I182,2.5),IF($Y182&lt;15,MROUND($Y182*I182,0.1),MROUND($Y182*I182,1))),)),"")</f>
        <v>62.5</v>
      </c>
      <c r="G182" s="170">
        <v>5</v>
      </c>
      <c r="H182" s="170">
        <v>5</v>
      </c>
      <c r="I182" s="171">
        <v>0.47</v>
      </c>
      <c r="J182" s="305" t="str">
        <f>IF(M182&lt;&gt;0,(IFERROR(IF($Y182&gt;50,MROUND($Y182*M182,2.5),IF($Y182&lt;15,MROUND($Y182*M182,0.1),MROUND($Y182*M182,1))),)),"")</f>
        <v/>
      </c>
      <c r="K182" s="170"/>
      <c r="L182" s="170"/>
      <c r="M182" s="171">
        <v>0</v>
      </c>
      <c r="N182" s="305" t="str">
        <f>IF(Q182&lt;&gt;0,(IFERROR(IF($Y182&gt;50,MROUND($Y182*Q182,2.5),IF($Y182&lt;15,MROUND($Y182*Q182,0.1),MROUND($Y182*Q182,1))),)),"")</f>
        <v/>
      </c>
      <c r="O182" s="170"/>
      <c r="P182" s="170"/>
      <c r="Q182" s="171">
        <v>0</v>
      </c>
      <c r="R182" s="305" t="str">
        <f>IF(U182&lt;&gt;0,(IFERROR(IF($Y182&gt;50,MROUND($Y182*U182,2.5),IF($Y182&lt;15,MROUND($Y182*U182,0.1),MROUND($Y182*U182,1))),)),"")</f>
        <v/>
      </c>
      <c r="S182" s="170"/>
      <c r="T182" s="170"/>
      <c r="U182" s="172">
        <v>0</v>
      </c>
      <c r="V182" s="121">
        <f t="shared" si="239"/>
        <v>1562.5</v>
      </c>
      <c r="W182" s="60">
        <f t="shared" si="274"/>
        <v>62.5</v>
      </c>
      <c r="X182" s="61">
        <f>ROUND(IFERROR((W182/(Y182*IF(ISNUMBER(E182),E182,1))),0),2)</f>
        <v>0.46</v>
      </c>
      <c r="Y182" s="203">
        <f t="shared" si="229"/>
        <v>134.6598660825</v>
      </c>
      <c r="Z182" s="17">
        <f>(IF(I182&lt;30%,0,IF(I182&lt;35%,F182*G182*H182*F!$B$33,IF(I182&lt;40%,F182*G182*H182*F!$B$38,IF(I182&lt;45%,F182*G182*H182*F!$B$43,IF(I182&lt;50%,F182*G182*H182*F!$B$48,IF(I182=50%,F182*G182*H182*F!$B$50,IF(I182=51%,F182*G182*H182*F!$B$51,IF(I182=52%,F182*G182*H182*F!$B$52,IF(I182=53%,F182*G182*H182*F!$B$53,IF(I182=54%,F182*G182*H182*F!$B$54,IF(I182=55%,F182*G182*H182*F!$B$55,IF(I182=56%,F182*G182*H182*F!$B$56,IF(I182=57%,F182*G182*H182*F!$B$57,IF(I182=58%,F182*G182*H182*F!$B$58,IF(I182=59%,F182*G182*H182*F!$B$59,IF(I182=60%,F182*G182*H182*F!$B$60,IF(I182=61%,F182*G182*H182*F!$B$61,IF(I182=62%,F182*G182*H182*F!$B$62,IF(I182=63%,F182*G182*H182*F!$B$63,IF(I182=64%,F182*G182*H182*F!$B$64,IF(I182=65%,F182*G182*H182*F!$B$65,IF(I182=66%,F182*G182*H182*F!$B$66,IF(I182=67%,F182*G182*H182*F!$B$67,IF(I182=68%,F182*G182*H182*F!$B$68,IF(I182=69%,F182*G182*H182*F!$B$69,IF(I182=70%,F182*G182*H182*F!$B$70,IF(I182=71%,F182*G182*H182*F!$B$71,IF(I182=72%,F182*G182*H182*F!$B$72,IF(I182=73%,F182*G182*H182*F!$B$73,IF(I182=74%,F182*G182*H182*F!$B$74,IF(I182=75%,F182*G182*H182*F!$B$75,IF(I182=76%,F182*G182*H182*F!$B$76,IF(I182=77%,F182*G182*H182*F!$B$77,IF(I182=78%,F182*G182*H182*F!$B$78,IF(I182=79%,F182*G182*H182*F!$B$79,IF(I182=80%,F182*G182*H182*F!$B$80,IF(I182=81%,F182*G182*H182*F!$B$81,IF(I182=82%,F182*G182*H182*F!$B$82,IF(I182=83%,F182*G182*H182*F!$B$83,IF(I182=84%,F182*G182*H182*F!$B$84,IF(I182=85%,F182*G182*H182*F!$B$85,IF(I182=86%,F182*G182*H182*F!$B$86,IF(I182=87%,F182*G182*H182*F!$B$87,IF(I182=88%,F182*G182*H182*F!$B$88,IF(I182=89%,F182*G182*H182*F!$B$89,IF(I182=90%,F182*G182*H182*F!$B$90,IF(I182=91%,F182*G182*H182*F!$B$91,IF(I182=92%,F182*G182*H182*F!$B$92,IF(I182=93%,F182*G182*H182*F!$B$93,IF(I182=94%,F182*G182*H182*F!$B$94,IF(I182=95%,F182*G182*H182*F!$B$95,IF(I182=96%,F182*G182*H182*F!$B$96,IF(I182=97%,F182*G182*H182*F!$B$97,IF(I182=98%,F182*G182*H182*F!$B$98,IF(I182=99%,F182*G182*H182*F!$B$99,IF(I182&gt;99%,F182*G182*H182*F!$B$100,))))))))))))))))))))))))))))))))))))))))))))))))))))))))+IF(M182&lt;30%,0,IF(M182&lt;35%,J182*K182*L182*F!$B$33,IF(M182&lt;40%,J182*K182*L182*F!$B$38,IF(M182&lt;45%,J182*K182*L182*F!$B$43,IF(M182&lt;50%,J182*K182*L182*F!$B$48,IF(M182=50%,J182*K182*L182*F!$B$50,IF(M182=51%,J182*K182*L182*F!$B$51,IF(M182=52%,J182*K182*L182*F!$B$52,IF(M182=53%,J182*K182*L182*F!$B$53,IF(M182=54%,J182*K182*L182*F!$B$54,IF(M182=55%,J182*K182*L182*F!$B$55,IF(M182=56%,J182*K182*L182*F!$B$56,IF(M182=57%,J182*K182*L182*F!$B$57,IF(M182=58%,J182*K182*L182*F!$B$58,IF(M182=59%,J182*K182*L182*F!$B$59,IF(M182=60%,J182*K182*L182*F!$B$60,IF(M182=61%,J182*K182*L182*F!$B$61,IF(M182=62%,J182*K182*L182*F!$B$62,IF(M182=63%,J182*K182*L182*F!$B$63,IF(M182=64%,J182*K182*L182*F!$B$64,IF(M182=65%,J182*K182*L182*F!$B$65,IF(M182=66%,J182*K182*L182*F!$B$66,IF(M182=67%,J182*K182*L182*F!$B$67,IF(M182=68%,J182*K182*L182*F!$B$68,IF(M182=69%,J182*K182*L182*F!$B$69,IF(M182=70%,J182*K182*L182*F!$B$70,IF(M182=71%,J182*K182*L182*F!$B$71,IF(M182=72%,J182*K182*L182*F!$B$72,IF(M182=73%,J182*K182*L182*F!$B$73,IF(M182=74%,J182*K182*L182*F!$B$74,IF(M182=75%,J182*K182*L182*F!$B$75,IF(M182=76%,J182*K182*L182*F!$B$76,IF(M182=77%,J182*K182*L182*F!$B$77,IF(M182=78%,J182*K182*L182*F!$B$78,IF(M182=79%,J182*K182*L182*F!$B$79,IF(M182=80%,J182*K182*L182*F!$B$80,IF(M182=81%,J182*K182*L182*F!$B$81,IF(M182=82%,J182*K182*L182*F!$B$82,IF(M182=83%,J182*K182*L182*F!$B$83,IF(M182=84%,J182*K182*L182*F!$B$84,IF(M182=85%,J182*K182*L182*F!$B$85,IF(M182=86%,J182*K182*L182*F!$B$86,IF(M182=87%,J182*K182*L182*F!$B$87,IF(M182=88%,J182*K182*L182*F!$B$88,IF(M182=89%,J182*K182*L182*F!$B$89,IF(M182=90%,J182*K182*L182*F!$B$90,IF(M182=91%,J182*K182*L182*F!$B$91,IF(M182=92%,J182*K182*L182*F!$B$92,IF(M182=93%,J182*K182*L182*F!$B$93,IF(M182=94%,J182*K182*L182*F!$B$94,IF(M182=95%,J182*K182*L182*F!$B$95,IF(M182=96%,J182*K182*L182*F!$B$96,IF(M182=97%,J182*K182*L182*F!$B$97,IF(M182=98%,J182*K182*L182*F!$B$98,IF(M182=99%,J182*K182*L182*F!$B$99,IF(M182&gt;99%,J182*K182*L182*F!$B$100,))))))))))))))))))))))))))))))))))))))))))))))))))))))))+IF(Q182&lt;30%,0,IF(Q182&lt;35%,N182*O182*P182*F!$B$33,IF(Q182&lt;40%,N182*O182*P182*F!$B$38,IF(Q182&lt;45%,N182*O182*P182*F!$B$43,IF(Q182&lt;50%,N182*O182*P182*F!$B$48,IF(Q182=50%,N182*O182*P182*F!$B$50,IF(Q182=51%,N182*O182*P182*F!$B$51,IF(Q182=52%,N182*O182*P182*F!$B$52,IF(Q182=53%,N182*O182*P182*F!$B$53,IF(Q182=54%,N182*O182*P182*F!$B$54,IF(Q182=55%,N182*O182*P182*F!$B$55,IF(Q182=56%,N182*O182*P182*F!$B$56,IF(Q182=57%,N182*O182*P182*F!$B$57,IF(Q182=58%,N182*O182*P182*F!$B$58,IF(Q182=59%,N182*O182*P182*F!$B$59,IF(Q182=60%,N182*O182*P182*F!$B$60,IF(Q182=61%,N182*O182*P182*F!$B$61,IF(Q182=62%,N182*O182*P182*F!$B$62,IF(Q182=63%,N182*O182*P182*F!$B$63,IF(Q182=64%,N182*O182*P182*F!$B$64,IF(Q182=65%,N182*O182*P182*F!$B$65,IF(Q182=66%,N182*O182*P182*F!$B$66,IF(Q182=67%,N182*O182*P182*F!$B$67,IF(Q182=68%,N182*O182*P182*F!$B$68,IF(Q182=69%,N182*O182*P182*F!$B$69,IF(Q182=70%,N182*O182*P182*F!$B$70,IF(Q182=71%,N182*O182*P182*F!$B$71,IF(Q182=72%,N182*O182*P182*F!$B$72,IF(Q182=73%,N182*O182*P182*F!$B$73,IF(Q182=74%,N182*O182*P182*F!$B$74,IF(Q182=75%,N182*O182*P182*F!$B$75,IF(Q182=76%,N182*O182*P182*F!$B$76,IF(Q182=77%,N182*O182*P182*F!$B$77,IF(Q182=78%,N182*O182*P182*F!$B$78,IF(Q182=79%,N182*O182*P182*F!$B$79,IF(Q182=80%,N182*O182*P182*F!$B$80,IF(Q182=81%,N182*O182*P182*F!$B$81,IF(Q182=82%,N182*O182*P182*F!$B$82,IF(Q182=83%,N182*O182*P182*F!$B$83,IF(Q182=84%,N182*O182*P182*F!$B$84,IF(Q182=85%,N182*O182*P182*F!$B$85,IF(Q182=86%,N182*O182*P182*F!$B$86,IF(Q182=87%,N182*O182*P182*F!$B$87,IF(Q182=88%,N182*O182*P182*F!$B$88,IF(Q182=89%,N182*O182*P182*F!$B$89,IF(Q182=90%,N182*O182*P182*F!$B$90,IF(Q182=91%,N182*O182*P182*F!$B$91,IF(Q182=92%,N182*O182*P182*F!$B$92,IF(Q182=93%,N182*O182*P182*F!$B$93,IF(Q182=94%,N182*O182*P182*F!$B$94,IF(Q182=95%,N182*O182*P182*F!$B$95,IF(Q182=96%,N182*O182*P182*F!$B$96,IF(Q182=97%,N182*O182*P182*F!$B$97,IF(Q182=98%,N182*O182*P182*F!$B$98,IF(Q182=99%,N182*O182*P182*F!$B$99,IF(Q182&gt;99%,N182*O182*P182*F!$B$100,))))))))))))))))))))))))))))))))))))))))))))))))))))))))+IF(U182&lt;30%,0,IF(U182&lt;35%,R182*S182*T182*F!$B$33,IF(U182&lt;40%,R182*S182*T182*F!$B$38,IF(U182&lt;45%,R182*S182*T182*F!$B$43,IF(U182&lt;50%,R182*S182*T182*F!$B$48,IF(U182=50%,R182*S182*T182*F!$B$50,IF(U182=51%,R182*S182*T182*F!$B$51,IF(U182=52%,R182*S182*T182*F!$B$52,IF(U182=53%,R182*S182*T182*F!$B$53,IF(U182=54%,R182*S182*T182*F!$B$54,IF(U182=55%,R182*S182*T182*F!$B$55,IF(U182=56%,R182*S182*T182*F!$B$56,IF(U182=57%,R182*S182*T182*F!$B$57,IF(U182=58%,R182*S182*T182*F!$B$58,IF(U182=59%,R182*S182*T182*F!$B$59,IF(U182=60%,R182*S182*T182*F!$B$60,IF(U182=61%,R182*S182*T182*F!$B$61,IF(U182=62%,R182*S182*T182*F!$B$62,IF(U182=63%,R182*S182*T182*F!$B$63,IF(U182=64%,R182*S182*T182*F!$B$64,IF(U182=65%,R182*S182*T182*F!$B$65,IF(U182=66%,R182*S182*T182*F!$B$66,IF(U182=67%,R182*S182*T182*F!$B$67,IF(U182=68%,R182*S182*T182*F!$B$68,IF(U182=69%,R182*S182*T182*F!$B$69,IF(U182=70%,R182*S182*T182*F!$B$70,IF(U182=71%,R182*S182*T182*F!$B$71,IF(U182=72%,R182*S182*T182*F!$B$72,IF(U182=73%,R182*S182*T182*F!$B$73,IF(U182=74%,R182*S182*T182*F!$B$74,IF(U182=75%,R182*S182*T182*F!$B$75,IF(U182=76%,R182*S182*T182*F!$B$76,IF(U182=77%,R182*S182*T182*F!$B$77,IF(U182=78%,R182*S182*T182*F!$B$78,IF(U182=79%,R182*S182*T182*F!$B$79,IF(U182=80%,R182*S182*T182*F!$B$80,IF(U182=81%,R182*S182*T182*F!$B$81,IF(U182=82%,R182*S182*T182*F!$B$82,IF(U182=83%,R182*S182*T182*F!$B$83,IF(U182=84%,R182*S182*T182*F!$B$84,IF(U182=85%,R182*S182*T182*F!$B$85,IF(U182=86%,R182*S182*T182*F!$B$86,IF(U182=87%,R182*S182*T182*F!$B$87,IF(U182=88%,R182*S182*T182*F!$B$88,IF(U182=89%,R182*S182*T182*F!$B$89,IF(U182=90%,R182*S182*T182*F!$B$90,IF(U182=91%,R182*S182*T182*F!$B$91,IF(U182=92%,R182*S182*T182*F!$B$92,IF(U182=93%,R182*S182*T182*F!$B$93,IF(U182=94%,R182*S182*T182*F!$B$94,IF(U182=95%,R182*S182*T182*F!$B$95,IF(U182=96%,R182*S182*T182*F!$B$96,IF(U182=97%,R182*S182*T182*F!$B$97,IF(U182=98%,R182*S182*T182*F!$B$98,IF(U182=99%,R182*S182*T182*F!$B$99,IF(U182&gt;99%,R182*S182*T182*F!$B$100)))))))))))))))))))))))))))))))))))))))))))))))))))))))))*IF(ISNUMBER(E182),E182,1)*IF(ISNUMBER(D182),D182,1)</f>
        <v>734.375</v>
      </c>
      <c r="AA182" s="62">
        <f t="shared" si="271"/>
        <v>25</v>
      </c>
      <c r="AB182" s="63">
        <f t="shared" si="272"/>
        <v>24</v>
      </c>
      <c r="AC182" s="23"/>
      <c r="AF182" s="127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</row>
    <row r="183" spans="1:48" x14ac:dyDescent="0.25">
      <c r="A183" s="325"/>
      <c r="B183" s="165" t="str">
        <f t="shared" si="255"/>
        <v>Средняя</v>
      </c>
      <c r="C183" s="166" t="str">
        <f t="shared" si="255"/>
        <v>Разгибания ног</v>
      </c>
      <c r="D183" s="167">
        <f t="shared" si="273"/>
        <v>0.4</v>
      </c>
      <c r="E183" s="168">
        <f t="shared" si="255"/>
        <v>5</v>
      </c>
      <c r="F183" s="304">
        <f>IF(I183&lt;&gt;0,(IFERROR(IF($Y183&gt;50,MROUND($Y183*I183,2.5),IF($Y183&lt;15,MROUND($Y183*I183,0.1),MROUND($Y183*I183,1))),)),"")</f>
        <v>13</v>
      </c>
      <c r="G183" s="173">
        <v>6</v>
      </c>
      <c r="H183" s="173">
        <v>1</v>
      </c>
      <c r="I183" s="174">
        <v>0.52</v>
      </c>
      <c r="J183" s="304">
        <f>IF(M183&lt;&gt;0,(IFERROR(IF($Y183&gt;50,MROUND($Y183*M183,2.5),IF($Y183&lt;15,MROUND($Y183*M183,0.1),MROUND($Y183*M183,1))),)),"")</f>
        <v>17</v>
      </c>
      <c r="K183" s="173">
        <v>5</v>
      </c>
      <c r="L183" s="173">
        <v>5</v>
      </c>
      <c r="M183" s="174">
        <v>0.67</v>
      </c>
      <c r="N183" s="304" t="str">
        <f>IF(Q183&lt;&gt;0,(IFERROR(IF($Y183&gt;50,MROUND($Y183*Q183,2.5),IF($Y183&lt;15,MROUND($Y183*Q183,0.1),MROUND($Y183*Q183,1))),)),"")</f>
        <v/>
      </c>
      <c r="O183" s="173"/>
      <c r="P183" s="173"/>
      <c r="Q183" s="174">
        <v>0</v>
      </c>
      <c r="R183" s="304" t="str">
        <f>IF(U183&lt;&gt;0,(IFERROR(IF($Y183&gt;50,MROUND($Y183*U183,2.5),IF($Y183&lt;15,MROUND($Y183*U183,0.1),MROUND($Y183*U183,1))),)),"")</f>
        <v/>
      </c>
      <c r="S183" s="173"/>
      <c r="T183" s="173"/>
      <c r="U183" s="175">
        <v>0</v>
      </c>
      <c r="V183" s="98">
        <f t="shared" si="239"/>
        <v>2515</v>
      </c>
      <c r="W183" s="67">
        <f t="shared" si="274"/>
        <v>81.129032258064512</v>
      </c>
      <c r="X183" s="72">
        <f t="shared" ref="X183:X184" si="276">ROUND(IFERROR((W183/(Y183*IF(ISNUMBER(E183),E183,1))),0),2)</f>
        <v>0.64</v>
      </c>
      <c r="Y183" s="203">
        <f t="shared" si="229"/>
        <v>25.503762515625002</v>
      </c>
      <c r="Z183" s="18">
        <f>(IF(I183&lt;30%,0,IF(I183&lt;35%,F183*G183*H183*F!$B$33,IF(I183&lt;40%,F183*G183*H183*F!$B$38,IF(I183&lt;45%,F183*G183*H183*F!$B$43,IF(I183&lt;50%,F183*G183*H183*F!$B$48,IF(I183=50%,F183*G183*H183*F!$B$50,IF(I183=51%,F183*G183*H183*F!$B$51,IF(I183=52%,F183*G183*H183*F!$B$52,IF(I183=53%,F183*G183*H183*F!$B$53,IF(I183=54%,F183*G183*H183*F!$B$54,IF(I183=55%,F183*G183*H183*F!$B$55,IF(I183=56%,F183*G183*H183*F!$B$56,IF(I183=57%,F183*G183*H183*F!$B$57,IF(I183=58%,F183*G183*H183*F!$B$58,IF(I183=59%,F183*G183*H183*F!$B$59,IF(I183=60%,F183*G183*H183*F!$B$60,IF(I183=61%,F183*G183*H183*F!$B$61,IF(I183=62%,F183*G183*H183*F!$B$62,IF(I183=63%,F183*G183*H183*F!$B$63,IF(I183=64%,F183*G183*H183*F!$B$64,IF(I183=65%,F183*G183*H183*F!$B$65,IF(I183=66%,F183*G183*H183*F!$B$66,IF(I183=67%,F183*G183*H183*F!$B$67,IF(I183=68%,F183*G183*H183*F!$B$68,IF(I183=69%,F183*G183*H183*F!$B$69,IF(I183=70%,F183*G183*H183*F!$B$70,IF(I183=71%,F183*G183*H183*F!$B$71,IF(I183=72%,F183*G183*H183*F!$B$72,IF(I183=73%,F183*G183*H183*F!$B$73,IF(I183=74%,F183*G183*H183*F!$B$74,IF(I183=75%,F183*G183*H183*F!$B$75,IF(I183=76%,F183*G183*H183*F!$B$76,IF(I183=77%,F183*G183*H183*F!$B$77,IF(I183=78%,F183*G183*H183*F!$B$78,IF(I183=79%,F183*G183*H183*F!$B$79,IF(I183=80%,F183*G183*H183*F!$B$80,IF(I183=81%,F183*G183*H183*F!$B$81,IF(I183=82%,F183*G183*H183*F!$B$82,IF(I183=83%,F183*G183*H183*F!$B$83,IF(I183=84%,F183*G183*H183*F!$B$84,IF(I183=85%,F183*G183*H183*F!$B$85,IF(I183=86%,F183*G183*H183*F!$B$86,IF(I183=87%,F183*G183*H183*F!$B$87,IF(I183=88%,F183*G183*H183*F!$B$88,IF(I183=89%,F183*G183*H183*F!$B$89,IF(I183=90%,F183*G183*H183*F!$B$90,IF(I183=91%,F183*G183*H183*F!$B$91,IF(I183=92%,F183*G183*H183*F!$B$92,IF(I183=93%,F183*G183*H183*F!$B$93,IF(I183=94%,F183*G183*H183*F!$B$94,IF(I183=95%,F183*G183*H183*F!$B$95,IF(I183=96%,F183*G183*H183*F!$B$96,IF(I183=97%,F183*G183*H183*F!$B$97,IF(I183=98%,F183*G183*H183*F!$B$98,IF(I183=99%,F183*G183*H183*F!$B$99,IF(I183&gt;99%,F183*G183*H183*F!$B$100,))))))))))))))))))))))))))))))))))))))))))))))))))))))))+IF(M183&lt;30%,0,IF(M183&lt;35%,J183*K183*L183*F!$B$33,IF(M183&lt;40%,J183*K183*L183*F!$B$38,IF(M183&lt;45%,J183*K183*L183*F!$B$43,IF(M183&lt;50%,J183*K183*L183*F!$B$48,IF(M183=50%,J183*K183*L183*F!$B$50,IF(M183=51%,J183*K183*L183*F!$B$51,IF(M183=52%,J183*K183*L183*F!$B$52,IF(M183=53%,J183*K183*L183*F!$B$53,IF(M183=54%,J183*K183*L183*F!$B$54,IF(M183=55%,J183*K183*L183*F!$B$55,IF(M183=56%,J183*K183*L183*F!$B$56,IF(M183=57%,J183*K183*L183*F!$B$57,IF(M183=58%,J183*K183*L183*F!$B$58,IF(M183=59%,J183*K183*L183*F!$B$59,IF(M183=60%,J183*K183*L183*F!$B$60,IF(M183=61%,J183*K183*L183*F!$B$61,IF(M183=62%,J183*K183*L183*F!$B$62,IF(M183=63%,J183*K183*L183*F!$B$63,IF(M183=64%,J183*K183*L183*F!$B$64,IF(M183=65%,J183*K183*L183*F!$B$65,IF(M183=66%,J183*K183*L183*F!$B$66,IF(M183=67%,J183*K183*L183*F!$B$67,IF(M183=68%,J183*K183*L183*F!$B$68,IF(M183=69%,J183*K183*L183*F!$B$69,IF(M183=70%,J183*K183*L183*F!$B$70,IF(M183=71%,J183*K183*L183*F!$B$71,IF(M183=72%,J183*K183*L183*F!$B$72,IF(M183=73%,J183*K183*L183*F!$B$73,IF(M183=74%,J183*K183*L183*F!$B$74,IF(M183=75%,J183*K183*L183*F!$B$75,IF(M183=76%,J183*K183*L183*F!$B$76,IF(M183=77%,J183*K183*L183*F!$B$77,IF(M183=78%,J183*K183*L183*F!$B$78,IF(M183=79%,J183*K183*L183*F!$B$79,IF(M183=80%,J183*K183*L183*F!$B$80,IF(M183=81%,J183*K183*L183*F!$B$81,IF(M183=82%,J183*K183*L183*F!$B$82,IF(M183=83%,J183*K183*L183*F!$B$83,IF(M183=84%,J183*K183*L183*F!$B$84,IF(M183=85%,J183*K183*L183*F!$B$85,IF(M183=86%,J183*K183*L183*F!$B$86,IF(M183=87%,J183*K183*L183*F!$B$87,IF(M183=88%,J183*K183*L183*F!$B$88,IF(M183=89%,J183*K183*L183*F!$B$89,IF(M183=90%,J183*K183*L183*F!$B$90,IF(M183=91%,J183*K183*L183*F!$B$91,IF(M183=92%,J183*K183*L183*F!$B$92,IF(M183=93%,J183*K183*L183*F!$B$93,IF(M183=94%,J183*K183*L183*F!$B$94,IF(M183=95%,J183*K183*L183*F!$B$95,IF(M183=96%,J183*K183*L183*F!$B$96,IF(M183=97%,J183*K183*L183*F!$B$97,IF(M183=98%,J183*K183*L183*F!$B$98,IF(M183=99%,J183*K183*L183*F!$B$99,IF(M183&gt;99%,J183*K183*L183*F!$B$100,))))))))))))))))))))))))))))))))))))))))))))))))))))))))+IF(Q183&lt;30%,0,IF(Q183&lt;35%,N183*O183*P183*F!$B$33,IF(Q183&lt;40%,N183*O183*P183*F!$B$38,IF(Q183&lt;45%,N183*O183*P183*F!$B$43,IF(Q183&lt;50%,N183*O183*P183*F!$B$48,IF(Q183=50%,N183*O183*P183*F!$B$50,IF(Q183=51%,N183*O183*P183*F!$B$51,IF(Q183=52%,N183*O183*P183*F!$B$52,IF(Q183=53%,N183*O183*P183*F!$B$53,IF(Q183=54%,N183*O183*P183*F!$B$54,IF(Q183=55%,N183*O183*P183*F!$B$55,IF(Q183=56%,N183*O183*P183*F!$B$56,IF(Q183=57%,N183*O183*P183*F!$B$57,IF(Q183=58%,N183*O183*P183*F!$B$58,IF(Q183=59%,N183*O183*P183*F!$B$59,IF(Q183=60%,N183*O183*P183*F!$B$60,IF(Q183=61%,N183*O183*P183*F!$B$61,IF(Q183=62%,N183*O183*P183*F!$B$62,IF(Q183=63%,N183*O183*P183*F!$B$63,IF(Q183=64%,N183*O183*P183*F!$B$64,IF(Q183=65%,N183*O183*P183*F!$B$65,IF(Q183=66%,N183*O183*P183*F!$B$66,IF(Q183=67%,N183*O183*P183*F!$B$67,IF(Q183=68%,N183*O183*P183*F!$B$68,IF(Q183=69%,N183*O183*P183*F!$B$69,IF(Q183=70%,N183*O183*P183*F!$B$70,IF(Q183=71%,N183*O183*P183*F!$B$71,IF(Q183=72%,N183*O183*P183*F!$B$72,IF(Q183=73%,N183*O183*P183*F!$B$73,IF(Q183=74%,N183*O183*P183*F!$B$74,IF(Q183=75%,N183*O183*P183*F!$B$75,IF(Q183=76%,N183*O183*P183*F!$B$76,IF(Q183=77%,N183*O183*P183*F!$B$77,IF(Q183=78%,N183*O183*P183*F!$B$78,IF(Q183=79%,N183*O183*P183*F!$B$79,IF(Q183=80%,N183*O183*P183*F!$B$80,IF(Q183=81%,N183*O183*P183*F!$B$81,IF(Q183=82%,N183*O183*P183*F!$B$82,IF(Q183=83%,N183*O183*P183*F!$B$83,IF(Q183=84%,N183*O183*P183*F!$B$84,IF(Q183=85%,N183*O183*P183*F!$B$85,IF(Q183=86%,N183*O183*P183*F!$B$86,IF(Q183=87%,N183*O183*P183*F!$B$87,IF(Q183=88%,N183*O183*P183*F!$B$88,IF(Q183=89%,N183*O183*P183*F!$B$89,IF(Q183=90%,N183*O183*P183*F!$B$90,IF(Q183=91%,N183*O183*P183*F!$B$91,IF(Q183=92%,N183*O183*P183*F!$B$92,IF(Q183=93%,N183*O183*P183*F!$B$93,IF(Q183=94%,N183*O183*P183*F!$B$94,IF(Q183=95%,N183*O183*P183*F!$B$95,IF(Q183=96%,N183*O183*P183*F!$B$96,IF(Q183=97%,N183*O183*P183*F!$B$97,IF(Q183=98%,N183*O183*P183*F!$B$98,IF(Q183=99%,N183*O183*P183*F!$B$99,IF(Q183&gt;99%,N183*O183*P183*F!$B$100,))))))))))))))))))))))))))))))))))))))))))))))))))))))))+IF(U183&lt;30%,0,IF(U183&lt;35%,R183*S183*T183*F!$B$33,IF(U183&lt;40%,R183*S183*T183*F!$B$38,IF(U183&lt;45%,R183*S183*T183*F!$B$43,IF(U183&lt;50%,R183*S183*T183*F!$B$48,IF(U183=50%,R183*S183*T183*F!$B$50,IF(U183=51%,R183*S183*T183*F!$B$51,IF(U183=52%,R183*S183*T183*F!$B$52,IF(U183=53%,R183*S183*T183*F!$B$53,IF(U183=54%,R183*S183*T183*F!$B$54,IF(U183=55%,R183*S183*T183*F!$B$55,IF(U183=56%,R183*S183*T183*F!$B$56,IF(U183=57%,R183*S183*T183*F!$B$57,IF(U183=58%,R183*S183*T183*F!$B$58,IF(U183=59%,R183*S183*T183*F!$B$59,IF(U183=60%,R183*S183*T183*F!$B$60,IF(U183=61%,R183*S183*T183*F!$B$61,IF(U183=62%,R183*S183*T183*F!$B$62,IF(U183=63%,R183*S183*T183*F!$B$63,IF(U183=64%,R183*S183*T183*F!$B$64,IF(U183=65%,R183*S183*T183*F!$B$65,IF(U183=66%,R183*S183*T183*F!$B$66,IF(U183=67%,R183*S183*T183*F!$B$67,IF(U183=68%,R183*S183*T183*F!$B$68,IF(U183=69%,R183*S183*T183*F!$B$69,IF(U183=70%,R183*S183*T183*F!$B$70,IF(U183=71%,R183*S183*T183*F!$B$71,IF(U183=72%,R183*S183*T183*F!$B$72,IF(U183=73%,R183*S183*T183*F!$B$73,IF(U183=74%,R183*S183*T183*F!$B$74,IF(U183=75%,R183*S183*T183*F!$B$75,IF(U183=76%,R183*S183*T183*F!$B$76,IF(U183=77%,R183*S183*T183*F!$B$77,IF(U183=78%,R183*S183*T183*F!$B$78,IF(U183=79%,R183*S183*T183*F!$B$79,IF(U183=80%,R183*S183*T183*F!$B$80,IF(U183=81%,R183*S183*T183*F!$B$81,IF(U183=82%,R183*S183*T183*F!$B$82,IF(U183=83%,R183*S183*T183*F!$B$83,IF(U183=84%,R183*S183*T183*F!$B$84,IF(U183=85%,R183*S183*T183*F!$B$85,IF(U183=86%,R183*S183*T183*F!$B$86,IF(U183=87%,R183*S183*T183*F!$B$87,IF(U183=88%,R183*S183*T183*F!$B$88,IF(U183=89%,R183*S183*T183*F!$B$89,IF(U183=90%,R183*S183*T183*F!$B$90,IF(U183=91%,R183*S183*T183*F!$B$91,IF(U183=92%,R183*S183*T183*F!$B$92,IF(U183=93%,R183*S183*T183*F!$B$93,IF(U183=94%,R183*S183*T183*F!$B$94,IF(U183=95%,R183*S183*T183*F!$B$95,IF(U183=96%,R183*S183*T183*F!$B$96,IF(U183=97%,R183*S183*T183*F!$B$97,IF(U183=98%,R183*S183*T183*F!$B$98,IF(U183=99%,R183*S183*T183*F!$B$99,IF(U183&gt;99%,R183*S183*T183*F!$B$100)))))))))))))))))))))))))))))))))))))))))))))))))))))))))*IF(ISNUMBER(E183),E183,1)*IF(ISNUMBER(D183),D183,1)</f>
        <v>796.68000000000018</v>
      </c>
      <c r="AA183" s="69">
        <f t="shared" si="271"/>
        <v>31</v>
      </c>
      <c r="AB183" s="70">
        <f t="shared" si="272"/>
        <v>8.6999999999999993</v>
      </c>
      <c r="AC183" s="23"/>
      <c r="AF183" s="127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</row>
    <row r="184" spans="1:48" x14ac:dyDescent="0.25">
      <c r="A184" s="325"/>
      <c r="B184" s="165" t="str">
        <f t="shared" ref="B184:E185" si="277">IF(B147="","",B147)</f>
        <v/>
      </c>
      <c r="C184" s="166" t="str">
        <f t="shared" si="277"/>
        <v/>
      </c>
      <c r="D184" s="167">
        <f t="shared" si="273"/>
        <v>0</v>
      </c>
      <c r="E184" s="168" t="str">
        <f t="shared" si="277"/>
        <v/>
      </c>
      <c r="F184" s="303"/>
      <c r="G184" s="170"/>
      <c r="H184" s="170"/>
      <c r="I184" s="171">
        <f t="shared" ref="I184" si="278">IFERROR(ROUND(F184/$Y184,2),)</f>
        <v>0</v>
      </c>
      <c r="J184" s="169"/>
      <c r="K184" s="170"/>
      <c r="L184" s="170"/>
      <c r="M184" s="171">
        <f t="shared" ref="M184" si="279">IFERROR(ROUND(J184/$Y184,2),)</f>
        <v>0</v>
      </c>
      <c r="N184" s="169"/>
      <c r="O184" s="170"/>
      <c r="P184" s="170"/>
      <c r="Q184" s="171">
        <f t="shared" ref="Q184" si="280">IFERROR(ROUND(N184/$Y184,2),)</f>
        <v>0</v>
      </c>
      <c r="R184" s="169"/>
      <c r="S184" s="170"/>
      <c r="T184" s="170"/>
      <c r="U184" s="171">
        <f t="shared" ref="U184" si="281">IFERROR(ROUND(R184/$Y184,2),)</f>
        <v>0</v>
      </c>
      <c r="V184" s="121">
        <f t="shared" si="239"/>
        <v>0</v>
      </c>
      <c r="W184" s="60">
        <f t="shared" si="274"/>
        <v>0</v>
      </c>
      <c r="X184" s="61">
        <f t="shared" si="276"/>
        <v>0</v>
      </c>
      <c r="Y184" s="203" t="str">
        <f t="shared" si="229"/>
        <v/>
      </c>
      <c r="Z184" s="17">
        <f>(IF(I184&lt;30%,0,IF(I184&lt;35%,F184*G184*H184*F!$B$33,IF(I184&lt;40%,F184*G184*H184*F!$B$38,IF(I184&lt;45%,F184*G184*H184*F!$B$43,IF(I184&lt;50%,F184*G184*H184*F!$B$48,IF(I184=50%,F184*G184*H184*F!$B$50,IF(I184=51%,F184*G184*H184*F!$B$51,IF(I184=52%,F184*G184*H184*F!$B$52,IF(I184=53%,F184*G184*H184*F!$B$53,IF(I184=54%,F184*G184*H184*F!$B$54,IF(I184=55%,F184*G184*H184*F!$B$55,IF(I184=56%,F184*G184*H184*F!$B$56,IF(I184=57%,F184*G184*H184*F!$B$57,IF(I184=58%,F184*G184*H184*F!$B$58,IF(I184=59%,F184*G184*H184*F!$B$59,IF(I184=60%,F184*G184*H184*F!$B$60,IF(I184=61%,F184*G184*H184*F!$B$61,IF(I184=62%,F184*G184*H184*F!$B$62,IF(I184=63%,F184*G184*H184*F!$B$63,IF(I184=64%,F184*G184*H184*F!$B$64,IF(I184=65%,F184*G184*H184*F!$B$65,IF(I184=66%,F184*G184*H184*F!$B$66,IF(I184=67%,F184*G184*H184*F!$B$67,IF(I184=68%,F184*G184*H184*F!$B$68,IF(I184=69%,F184*G184*H184*F!$B$69,IF(I184=70%,F184*G184*H184*F!$B$70,IF(I184=71%,F184*G184*H184*F!$B$71,IF(I184=72%,F184*G184*H184*F!$B$72,IF(I184=73%,F184*G184*H184*F!$B$73,IF(I184=74%,F184*G184*H184*F!$B$74,IF(I184=75%,F184*G184*H184*F!$B$75,IF(I184=76%,F184*G184*H184*F!$B$76,IF(I184=77%,F184*G184*H184*F!$B$77,IF(I184=78%,F184*G184*H184*F!$B$78,IF(I184=79%,F184*G184*H184*F!$B$79,IF(I184=80%,F184*G184*H184*F!$B$80,IF(I184=81%,F184*G184*H184*F!$B$81,IF(I184=82%,F184*G184*H184*F!$B$82,IF(I184=83%,F184*G184*H184*F!$B$83,IF(I184=84%,F184*G184*H184*F!$B$84,IF(I184=85%,F184*G184*H184*F!$B$85,IF(I184=86%,F184*G184*H184*F!$B$86,IF(I184=87%,F184*G184*H184*F!$B$87,IF(I184=88%,F184*G184*H184*F!$B$88,IF(I184=89%,F184*G184*H184*F!$B$89,IF(I184=90%,F184*G184*H184*F!$B$90,IF(I184=91%,F184*G184*H184*F!$B$91,IF(I184=92%,F184*G184*H184*F!$B$92,IF(I184=93%,F184*G184*H184*F!$B$93,IF(I184=94%,F184*G184*H184*F!$B$94,IF(I184=95%,F184*G184*H184*F!$B$95,IF(I184=96%,F184*G184*H184*F!$B$96,IF(I184=97%,F184*G184*H184*F!$B$97,IF(I184=98%,F184*G184*H184*F!$B$98,IF(I184=99%,F184*G184*H184*F!$B$99,IF(I184&gt;99%,F184*G184*H184*F!$B$100,))))))))))))))))))))))))))))))))))))))))))))))))))))))))+IF(M184&lt;30%,0,IF(M184&lt;35%,J184*K184*L184*F!$B$33,IF(M184&lt;40%,J184*K184*L184*F!$B$38,IF(M184&lt;45%,J184*K184*L184*F!$B$43,IF(M184&lt;50%,J184*K184*L184*F!$B$48,IF(M184=50%,J184*K184*L184*F!$B$50,IF(M184=51%,J184*K184*L184*F!$B$51,IF(M184=52%,J184*K184*L184*F!$B$52,IF(M184=53%,J184*K184*L184*F!$B$53,IF(M184=54%,J184*K184*L184*F!$B$54,IF(M184=55%,J184*K184*L184*F!$B$55,IF(M184=56%,J184*K184*L184*F!$B$56,IF(M184=57%,J184*K184*L184*F!$B$57,IF(M184=58%,J184*K184*L184*F!$B$58,IF(M184=59%,J184*K184*L184*F!$B$59,IF(M184=60%,J184*K184*L184*F!$B$60,IF(M184=61%,J184*K184*L184*F!$B$61,IF(M184=62%,J184*K184*L184*F!$B$62,IF(M184=63%,J184*K184*L184*F!$B$63,IF(M184=64%,J184*K184*L184*F!$B$64,IF(M184=65%,J184*K184*L184*F!$B$65,IF(M184=66%,J184*K184*L184*F!$B$66,IF(M184=67%,J184*K184*L184*F!$B$67,IF(M184=68%,J184*K184*L184*F!$B$68,IF(M184=69%,J184*K184*L184*F!$B$69,IF(M184=70%,J184*K184*L184*F!$B$70,IF(M184=71%,J184*K184*L184*F!$B$71,IF(M184=72%,J184*K184*L184*F!$B$72,IF(M184=73%,J184*K184*L184*F!$B$73,IF(M184=74%,J184*K184*L184*F!$B$74,IF(M184=75%,J184*K184*L184*F!$B$75,IF(M184=76%,J184*K184*L184*F!$B$76,IF(M184=77%,J184*K184*L184*F!$B$77,IF(M184=78%,J184*K184*L184*F!$B$78,IF(M184=79%,J184*K184*L184*F!$B$79,IF(M184=80%,J184*K184*L184*F!$B$80,IF(M184=81%,J184*K184*L184*F!$B$81,IF(M184=82%,J184*K184*L184*F!$B$82,IF(M184=83%,J184*K184*L184*F!$B$83,IF(M184=84%,J184*K184*L184*F!$B$84,IF(M184=85%,J184*K184*L184*F!$B$85,IF(M184=86%,J184*K184*L184*F!$B$86,IF(M184=87%,J184*K184*L184*F!$B$87,IF(M184=88%,J184*K184*L184*F!$B$88,IF(M184=89%,J184*K184*L184*F!$B$89,IF(M184=90%,J184*K184*L184*F!$B$90,IF(M184=91%,J184*K184*L184*F!$B$91,IF(M184=92%,J184*K184*L184*F!$B$92,IF(M184=93%,J184*K184*L184*F!$B$93,IF(M184=94%,J184*K184*L184*F!$B$94,IF(M184=95%,J184*K184*L184*F!$B$95,IF(M184=96%,J184*K184*L184*F!$B$96,IF(M184=97%,J184*K184*L184*F!$B$97,IF(M184=98%,J184*K184*L184*F!$B$98,IF(M184=99%,J184*K184*L184*F!$B$99,IF(M184&gt;99%,J184*K184*L184*F!$B$100,))))))))))))))))))))))))))))))))))))))))))))))))))))))))+IF(Q184&lt;30%,0,IF(Q184&lt;35%,N184*O184*P184*F!$B$33,IF(Q184&lt;40%,N184*O184*P184*F!$B$38,IF(Q184&lt;45%,N184*O184*P184*F!$B$43,IF(Q184&lt;50%,N184*O184*P184*F!$B$48,IF(Q184=50%,N184*O184*P184*F!$B$50,IF(Q184=51%,N184*O184*P184*F!$B$51,IF(Q184=52%,N184*O184*P184*F!$B$52,IF(Q184=53%,N184*O184*P184*F!$B$53,IF(Q184=54%,N184*O184*P184*F!$B$54,IF(Q184=55%,N184*O184*P184*F!$B$55,IF(Q184=56%,N184*O184*P184*F!$B$56,IF(Q184=57%,N184*O184*P184*F!$B$57,IF(Q184=58%,N184*O184*P184*F!$B$58,IF(Q184=59%,N184*O184*P184*F!$B$59,IF(Q184=60%,N184*O184*P184*F!$B$60,IF(Q184=61%,N184*O184*P184*F!$B$61,IF(Q184=62%,N184*O184*P184*F!$B$62,IF(Q184=63%,N184*O184*P184*F!$B$63,IF(Q184=64%,N184*O184*P184*F!$B$64,IF(Q184=65%,N184*O184*P184*F!$B$65,IF(Q184=66%,N184*O184*P184*F!$B$66,IF(Q184=67%,N184*O184*P184*F!$B$67,IF(Q184=68%,N184*O184*P184*F!$B$68,IF(Q184=69%,N184*O184*P184*F!$B$69,IF(Q184=70%,N184*O184*P184*F!$B$70,IF(Q184=71%,N184*O184*P184*F!$B$71,IF(Q184=72%,N184*O184*P184*F!$B$72,IF(Q184=73%,N184*O184*P184*F!$B$73,IF(Q184=74%,N184*O184*P184*F!$B$74,IF(Q184=75%,N184*O184*P184*F!$B$75,IF(Q184=76%,N184*O184*P184*F!$B$76,IF(Q184=77%,N184*O184*P184*F!$B$77,IF(Q184=78%,N184*O184*P184*F!$B$78,IF(Q184=79%,N184*O184*P184*F!$B$79,IF(Q184=80%,N184*O184*P184*F!$B$80,IF(Q184=81%,N184*O184*P184*F!$B$81,IF(Q184=82%,N184*O184*P184*F!$B$82,IF(Q184=83%,N184*O184*P184*F!$B$83,IF(Q184=84%,N184*O184*P184*F!$B$84,IF(Q184=85%,N184*O184*P184*F!$B$85,IF(Q184=86%,N184*O184*P184*F!$B$86,IF(Q184=87%,N184*O184*P184*F!$B$87,IF(Q184=88%,N184*O184*P184*F!$B$88,IF(Q184=89%,N184*O184*P184*F!$B$89,IF(Q184=90%,N184*O184*P184*F!$B$90,IF(Q184=91%,N184*O184*P184*F!$B$91,IF(Q184=92%,N184*O184*P184*F!$B$92,IF(Q184=93%,N184*O184*P184*F!$B$93,IF(Q184=94%,N184*O184*P184*F!$B$94,IF(Q184=95%,N184*O184*P184*F!$B$95,IF(Q184=96%,N184*O184*P184*F!$B$96,IF(Q184=97%,N184*O184*P184*F!$B$97,IF(Q184=98%,N184*O184*P184*F!$B$98,IF(Q184=99%,N184*O184*P184*F!$B$99,IF(Q184&gt;99%,N184*O184*P184*F!$B$100,))))))))))))))))))))))))))))))))))))))))))))))))))))))))+IF(U184&lt;30%,0,IF(U184&lt;35%,R184*S184*T184*F!$B$33,IF(U184&lt;40%,R184*S184*T184*F!$B$38,IF(U184&lt;45%,R184*S184*T184*F!$B$43,IF(U184&lt;50%,R184*S184*T184*F!$B$48,IF(U184=50%,R184*S184*T184*F!$B$50,IF(U184=51%,R184*S184*T184*F!$B$51,IF(U184=52%,R184*S184*T184*F!$B$52,IF(U184=53%,R184*S184*T184*F!$B$53,IF(U184=54%,R184*S184*T184*F!$B$54,IF(U184=55%,R184*S184*T184*F!$B$55,IF(U184=56%,R184*S184*T184*F!$B$56,IF(U184=57%,R184*S184*T184*F!$B$57,IF(U184=58%,R184*S184*T184*F!$B$58,IF(U184=59%,R184*S184*T184*F!$B$59,IF(U184=60%,R184*S184*T184*F!$B$60,IF(U184=61%,R184*S184*T184*F!$B$61,IF(U184=62%,R184*S184*T184*F!$B$62,IF(U184=63%,R184*S184*T184*F!$B$63,IF(U184=64%,R184*S184*T184*F!$B$64,IF(U184=65%,R184*S184*T184*F!$B$65,IF(U184=66%,R184*S184*T184*F!$B$66,IF(U184=67%,R184*S184*T184*F!$B$67,IF(U184=68%,R184*S184*T184*F!$B$68,IF(U184=69%,R184*S184*T184*F!$B$69,IF(U184=70%,R184*S184*T184*F!$B$70,IF(U184=71%,R184*S184*T184*F!$B$71,IF(U184=72%,R184*S184*T184*F!$B$72,IF(U184=73%,R184*S184*T184*F!$B$73,IF(U184=74%,R184*S184*T184*F!$B$74,IF(U184=75%,R184*S184*T184*F!$B$75,IF(U184=76%,R184*S184*T184*F!$B$76,IF(U184=77%,R184*S184*T184*F!$B$77,IF(U184=78%,R184*S184*T184*F!$B$78,IF(U184=79%,R184*S184*T184*F!$B$79,IF(U184=80%,R184*S184*T184*F!$B$80,IF(U184=81%,R184*S184*T184*F!$B$81,IF(U184=82%,R184*S184*T184*F!$B$82,IF(U184=83%,R184*S184*T184*F!$B$83,IF(U184=84%,R184*S184*T184*F!$B$84,IF(U184=85%,R184*S184*T184*F!$B$85,IF(U184=86%,R184*S184*T184*F!$B$86,IF(U184=87%,R184*S184*T184*F!$B$87,IF(U184=88%,R184*S184*T184*F!$B$88,IF(U184=89%,R184*S184*T184*F!$B$89,IF(U184=90%,R184*S184*T184*F!$B$90,IF(U184=91%,R184*S184*T184*F!$B$91,IF(U184=92%,R184*S184*T184*F!$B$92,IF(U184=93%,R184*S184*T184*F!$B$93,IF(U184=94%,R184*S184*T184*F!$B$94,IF(U184=95%,R184*S184*T184*F!$B$95,IF(U184=96%,R184*S184*T184*F!$B$96,IF(U184=97%,R184*S184*T184*F!$B$97,IF(U184=98%,R184*S184*T184*F!$B$98,IF(U184=99%,R184*S184*T184*F!$B$99,IF(U184&gt;99%,R184*S184*T184*F!$B$100)))))))))))))))))))))))))))))))))))))))))))))))))))))))))*IF(ISNUMBER(E184),E184,1)*IF(ISNUMBER(D184),D184,1)</f>
        <v>0</v>
      </c>
      <c r="AA184" s="62">
        <f t="shared" si="271"/>
        <v>0</v>
      </c>
      <c r="AB184" s="63">
        <f t="shared" si="272"/>
        <v>0</v>
      </c>
      <c r="AC184" s="23"/>
      <c r="AF184" s="127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</row>
    <row r="185" spans="1:48" ht="15.75" thickBot="1" x14ac:dyDescent="0.3">
      <c r="A185" s="326"/>
      <c r="B185" s="216" t="str">
        <f t="shared" si="277"/>
        <v/>
      </c>
      <c r="C185" s="231" t="str">
        <f t="shared" si="277"/>
        <v/>
      </c>
      <c r="D185" s="299">
        <f>ROUND(IFERROR((D179*(G179*H179+K179*L179+O179*P179+S179*T179)+D180*(G180*H180+K180*L180+O180*P180+S180*T180)+D181*(G181*H181+K181*L181+O181*P181+S181*T181)+D182*(G182*H182+K182*L182+O182*P182+S182*T182)+D183*(G183*H183+K183*L183+O183*P183+S183*T183)+D184*(G184*H184+K184*L184+O184*P184+S184*T184))/((G179*H179+K179*L179+O179*P179+S179*T179)+(G180*H180+K180*L180+O180*P180+S180*T180)+(G181*H181+K181*L181+O181*P181+S181*T181)+(G182*H182+K182*L182+O182*P182+S182*T182)+(G183*H183+K183*L183+O183*P183+S183*T183)+(G184*H184+K184*L184+O184*P184+S184*T184)),0),2)</f>
        <v>0.97</v>
      </c>
      <c r="E185" s="220" t="str">
        <f t="shared" si="277"/>
        <v/>
      </c>
      <c r="F185" s="306" t="s">
        <v>67</v>
      </c>
      <c r="G185" s="316">
        <f>V151+V152+V154+V167+V179+V181+V183</f>
        <v>24775</v>
      </c>
      <c r="H185" s="316">
        <f>AA151+AA152+AA154+AA167+AA179+AA181+AA183</f>
        <v>208</v>
      </c>
      <c r="I185" s="317">
        <f>Z151+Z152+Z154+Z167+Z179+Z181+Z183</f>
        <v>21178.479999999996</v>
      </c>
      <c r="J185" s="306" t="s">
        <v>99</v>
      </c>
      <c r="K185" s="316">
        <f>V158+V159+V160+V161+V172+V173+V174+V175</f>
        <v>21940</v>
      </c>
      <c r="L185" s="227">
        <f>AA158+AA159+AA160+AA161+AA172+AA173+AA174+AA175</f>
        <v>219</v>
      </c>
      <c r="M185" s="317">
        <f>Z158+Z159+Z160+Z161+Z172+Z173+Z174+Z175</f>
        <v>19256.775000000001</v>
      </c>
      <c r="N185" s="306" t="s">
        <v>100</v>
      </c>
      <c r="O185" s="316">
        <f>V153+V165+V166+V168+V169+V180+V182</f>
        <v>16137.5</v>
      </c>
      <c r="P185" s="227">
        <f>AA153+AA165+AA166+AA168+AA169+AA180+AA182</f>
        <v>172</v>
      </c>
      <c r="Q185" s="317">
        <f>Z153+Z165+Z166+Z168+Z169+Z180+Z182</f>
        <v>12315.640000000001</v>
      </c>
      <c r="R185" s="306" t="s">
        <v>101</v>
      </c>
      <c r="S185" s="316">
        <f>G185+O185</f>
        <v>40912.5</v>
      </c>
      <c r="T185" s="316">
        <f>H185+P185</f>
        <v>380</v>
      </c>
      <c r="U185" s="316">
        <f>I185+Q185</f>
        <v>33494.119999999995</v>
      </c>
      <c r="V185" s="79">
        <f>SUM(V179:V184)</f>
        <v>12980</v>
      </c>
      <c r="W185" s="21">
        <f>IFERROR(V185/AA185,0)</f>
        <v>105.52845528455285</v>
      </c>
      <c r="X185" s="80">
        <f>ROUND(IFERROR(((I179*G179*H179+M179*K179*L179+Q179*O179*P179+U179*S179*T179)+(I180*G180*H180+M180*K180*L180+Q180*O180*P180+U180*S180*T180)+(I181*G181*H181+M181*K181*L181+Q181*O181*P181+U181*S181*T181)+(I182*G182*H182+M182*K182*L182+Q182*O182*P182+U182*S182*T182)+(I183*G183*H183+M183*K183*L183+Q183*O183*P183+U183*S183*T183)+(I184*G184*H184+M184*K184*L184+Q184*O184*P184+U184*S184*T184))/((G179*H179+K179*L179+O179*P179+S179*T179)+(G180*H180+K180*L180+O180*P180+S180*T180)+(G181*H181+K181*L181+O181*P181+S181*T181)+(G182*H182+K182*L182+O182*P182+S182*T182)+(G183*H183+K183*L183+O183*P183+S183*T183)+(G184*H184+K184*L184+O184*P184+S184*T184)),0),3)</f>
        <v>0.56399999999999995</v>
      </c>
      <c r="Y185" s="81"/>
      <c r="Z185" s="21">
        <f>SUM(Z179:Z184)</f>
        <v>9098.5024999999987</v>
      </c>
      <c r="AA185" s="82">
        <f>SUM(AA179:AA184)</f>
        <v>123</v>
      </c>
      <c r="AB185" s="83">
        <f>IF(SUM(AB179:AB184)=0,TIME(,0,),TIME(,SUM(AB179:AB184)+30,))</f>
        <v>0.10833333333333334</v>
      </c>
      <c r="AC185" s="23"/>
      <c r="AF185" s="127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</row>
    <row r="186" spans="1:48" ht="15.75" x14ac:dyDescent="0.25">
      <c r="A186" s="300"/>
      <c r="B186" s="301"/>
      <c r="C186" s="301"/>
      <c r="D186" s="297">
        <f>IFERROR((D194*AA194+D201*AA201+D208*AA208+D215*AA215+D222*AA222)/AA186,"")</f>
        <v>0.90159379407616369</v>
      </c>
      <c r="E186" s="301"/>
      <c r="F186" s="301"/>
      <c r="G186" s="301" t="s">
        <v>92</v>
      </c>
      <c r="H186" s="301"/>
      <c r="I186" s="301"/>
      <c r="J186" s="301"/>
      <c r="K186" s="301"/>
      <c r="L186" s="301"/>
      <c r="M186" s="301"/>
      <c r="N186" s="301"/>
      <c r="O186" s="301"/>
      <c r="P186" s="301"/>
      <c r="Q186" s="301"/>
      <c r="R186" s="301"/>
      <c r="S186" s="301"/>
      <c r="T186" s="301"/>
      <c r="U186" s="301"/>
      <c r="V186" s="128">
        <f>V194+V201+V208+V215+V222</f>
        <v>64275</v>
      </c>
      <c r="W186" s="294">
        <f>IFERROR(V186/AA186,0)</f>
        <v>90.655853314527505</v>
      </c>
      <c r="X186" s="130"/>
      <c r="Y186" s="215">
        <v>5.0000000000000001E-3</v>
      </c>
      <c r="Z186" s="129">
        <f>Z194+Z201+Z208+Z215+Z222</f>
        <v>44028.855000000003</v>
      </c>
      <c r="AA186" s="131">
        <f>AA194+AA201+AA208+AA215+AA222</f>
        <v>709</v>
      </c>
      <c r="AB186" s="132">
        <f>AB194+AB201+AB208+AB215+AB222</f>
        <v>0.58472222222222225</v>
      </c>
      <c r="AC186" s="23"/>
      <c r="AF186" s="127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</row>
    <row r="187" spans="1:48" ht="15.75" thickBot="1" x14ac:dyDescent="0.3">
      <c r="A187" s="39" t="s">
        <v>1</v>
      </c>
      <c r="B187" s="133" t="s">
        <v>6</v>
      </c>
      <c r="C187" s="134" t="s">
        <v>7</v>
      </c>
      <c r="D187" s="135" t="s">
        <v>8</v>
      </c>
      <c r="E187" s="42" t="s">
        <v>48</v>
      </c>
      <c r="F187" s="133" t="s">
        <v>9</v>
      </c>
      <c r="G187" s="133" t="s">
        <v>10</v>
      </c>
      <c r="H187" s="133" t="s">
        <v>11</v>
      </c>
      <c r="I187" s="133" t="s">
        <v>2</v>
      </c>
      <c r="J187" s="133" t="s">
        <v>9</v>
      </c>
      <c r="K187" s="133" t="s">
        <v>10</v>
      </c>
      <c r="L187" s="133" t="s">
        <v>11</v>
      </c>
      <c r="M187" s="133" t="s">
        <v>2</v>
      </c>
      <c r="N187" s="133" t="s">
        <v>9</v>
      </c>
      <c r="O187" s="133" t="s">
        <v>10</v>
      </c>
      <c r="P187" s="133" t="s">
        <v>11</v>
      </c>
      <c r="Q187" s="133" t="s">
        <v>2</v>
      </c>
      <c r="R187" s="133" t="s">
        <v>9</v>
      </c>
      <c r="S187" s="133" t="s">
        <v>10</v>
      </c>
      <c r="T187" s="133" t="s">
        <v>11</v>
      </c>
      <c r="U187" s="133" t="s">
        <v>2</v>
      </c>
      <c r="V187" s="133" t="s">
        <v>3</v>
      </c>
      <c r="W187" s="135" t="s">
        <v>12</v>
      </c>
      <c r="X187" s="135" t="s">
        <v>23</v>
      </c>
      <c r="Y187" s="136" t="s">
        <v>4</v>
      </c>
      <c r="Z187" s="137" t="s">
        <v>15</v>
      </c>
      <c r="AA187" s="133" t="s">
        <v>5</v>
      </c>
      <c r="AB187" s="138" t="s">
        <v>13</v>
      </c>
      <c r="AC187" s="23"/>
      <c r="AF187" s="127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313"/>
      <c r="AV187" s="157"/>
    </row>
    <row r="188" spans="1:48" x14ac:dyDescent="0.25">
      <c r="A188" s="318">
        <f>A189</f>
        <v>42240</v>
      </c>
      <c r="B188" s="158" t="str">
        <f>IF(B151="","",B151)</f>
        <v>Тяжелая</v>
      </c>
      <c r="C188" s="159" t="str">
        <f>IF(C151="","",C151)</f>
        <v>Присед</v>
      </c>
      <c r="D188" s="160">
        <f>D151</f>
        <v>1.2</v>
      </c>
      <c r="E188" s="161" t="str">
        <f>IF(E151="","",E151)</f>
        <v/>
      </c>
      <c r="F188" s="302">
        <f>IF(I188&lt;&gt;0,(IFERROR(IF($Y188&gt;50,MROUND($Y188*I188,2.5),IF($Y188&lt;15,MROUND($Y188*I188,0.1),MROUND($Y188*I188,1))),)),"")</f>
        <v>145</v>
      </c>
      <c r="G188" s="162">
        <v>5</v>
      </c>
      <c r="H188" s="162">
        <v>1</v>
      </c>
      <c r="I188" s="163">
        <v>0.54</v>
      </c>
      <c r="J188" s="302">
        <f>IF(M188&lt;&gt;0,(IFERROR(IF($Y188&gt;50,MROUND($Y188*M188,2.5),IF($Y188&lt;15,MROUND($Y188*M188,0.1),MROUND($Y188*M188,1))),)),"")</f>
        <v>170</v>
      </c>
      <c r="K188" s="162">
        <v>3</v>
      </c>
      <c r="L188" s="162">
        <v>4</v>
      </c>
      <c r="M188" s="163">
        <v>0.64</v>
      </c>
      <c r="N188" s="302">
        <f>IF(Q188&lt;&gt;0,(IFERROR(IF($Y188&gt;50,MROUND($Y188*Q188,2.5),IF($Y188&lt;15,MROUND($Y188*Q188,0.1),MROUND($Y188*Q188,1))),)),"")</f>
        <v>190</v>
      </c>
      <c r="O188" s="162">
        <v>2</v>
      </c>
      <c r="P188" s="162">
        <v>4</v>
      </c>
      <c r="Q188" s="163">
        <v>0.71</v>
      </c>
      <c r="R188" s="302">
        <f>IF(U188&lt;&gt;0,(IFERROR(IF($Y188&gt;50,MROUND($Y188*U188,2.5),IF($Y188&lt;15,MROUND($Y188*U188,0.1),MROUND($Y188*U188,1))),)),"")</f>
        <v>200</v>
      </c>
      <c r="S188" s="162">
        <v>1</v>
      </c>
      <c r="T188" s="162">
        <v>4</v>
      </c>
      <c r="U188" s="164">
        <v>0.75</v>
      </c>
      <c r="V188" s="47">
        <f t="shared" ref="V188:V193" si="282">(IF(ISNUMBER(F188),F188,1)*G188*H188+IF(ISNUMBER(J188),J188,1)*K188*L188+IF(ISNUMBER(N188),N188,1)*O188*P188+IF(ISNUMBER(R188),R188,1)*S188*T188)*IF(ISNUMBER(E188),E188,1)</f>
        <v>5085</v>
      </c>
      <c r="W188" s="48">
        <f>IFERROR((IF(ISNUMBER(F188),F188,1)*G188*H188+IF(ISNUMBER(J188),J188,1)*K188*L188+IF(ISNUMBER(N188),N188,1)*O188*P188+IF(ISNUMBER(R188),R188,1)*S188*T188)*IF(ISNUMBER(E188),E188,1)/(G188*H188+K188*L188+O188*P188+S188*T188),0)</f>
        <v>175.34482758620689</v>
      </c>
      <c r="X188" s="213">
        <f>ROUND(IFERROR((W188/(Y188*IF(ISNUMBER(E188),E188,1))),0),2)</f>
        <v>0.66</v>
      </c>
      <c r="Y188" s="202">
        <f>IF(ISNUMBER(Y151), Y151+(Y151*$Y$186),"")</f>
        <v>266.56532581331254</v>
      </c>
      <c r="Z188" s="16">
        <f>(IF(I188&lt;30%,0,IF(I188&lt;35%,F188*G188*H188*F!$B$33,IF(I188&lt;40%,F188*G188*H188*F!$B$38,IF(I188&lt;45%,F188*G188*H188*F!$B$43,IF(I188&lt;50%,F188*G188*H188*F!$B$48,IF(I188=50%,F188*G188*H188*F!$B$50,IF(I188=51%,F188*G188*H188*F!$B$51,IF(I188=52%,F188*G188*H188*F!$B$52,IF(I188=53%,F188*G188*H188*F!$B$53,IF(I188=54%,F188*G188*H188*F!$B$54,IF(I188=55%,F188*G188*H188*F!$B$55,IF(I188=56%,F188*G188*H188*F!$B$56,IF(I188=57%,F188*G188*H188*F!$B$57,IF(I188=58%,F188*G188*H188*F!$B$58,IF(I188=59%,F188*G188*H188*F!$B$59,IF(I188=60%,F188*G188*H188*F!$B$60,IF(I188=61%,F188*G188*H188*F!$B$61,IF(I188=62%,F188*G188*H188*F!$B$62,IF(I188=63%,F188*G188*H188*F!$B$63,IF(I188=64%,F188*G188*H188*F!$B$64,IF(I188=65%,F188*G188*H188*F!$B$65,IF(I188=66%,F188*G188*H188*F!$B$66,IF(I188=67%,F188*G188*H188*F!$B$67,IF(I188=68%,F188*G188*H188*F!$B$68,IF(I188=69%,F188*G188*H188*F!$B$69,IF(I188=70%,F188*G188*H188*F!$B$70,IF(I188=71%,F188*G188*H188*F!$B$71,IF(I188=72%,F188*G188*H188*F!$B$72,IF(I188=73%,F188*G188*H188*F!$B$73,IF(I188=74%,F188*G188*H188*F!$B$74,IF(I188=75%,F188*G188*H188*F!$B$75,IF(I188=76%,F188*G188*H188*F!$B$76,IF(I188=77%,F188*G188*H188*F!$B$77,IF(I188=78%,F188*G188*H188*F!$B$78,IF(I188=79%,F188*G188*H188*F!$B$79,IF(I188=80%,F188*G188*H188*F!$B$80,IF(I188=81%,F188*G188*H188*F!$B$81,IF(I188=82%,F188*G188*H188*F!$B$82,IF(I188=83%,F188*G188*H188*F!$B$83,IF(I188=84%,F188*G188*H188*F!$B$84,IF(I188=85%,F188*G188*H188*F!$B$85,IF(I188=86%,F188*G188*H188*F!$B$86,IF(I188=87%,F188*G188*H188*F!$B$87,IF(I188=88%,F188*G188*H188*F!$B$88,IF(I188=89%,F188*G188*H188*F!$B$89,IF(I188=90%,F188*G188*H188*F!$B$90,IF(I188=91%,F188*G188*H188*F!$B$91,IF(I188=92%,F188*G188*H188*F!$B$92,IF(I188=93%,F188*G188*H188*F!$B$93,IF(I188=94%,F188*G188*H188*F!$B$94,IF(I188=95%,F188*G188*H188*F!$B$95,IF(I188=96%,F188*G188*H188*F!$B$96,IF(I188=97%,F188*G188*H188*F!$B$97,IF(I188=98%,F188*G188*H188*F!$B$98,IF(I188=99%,F188*G188*H188*F!$B$99,IF(I188&gt;99%,F188*G188*H188*F!$B$100,))))))))))))))))))))))))))))))))))))))))))))))))))))))))+IF(M188&lt;30%,0,IF(M188&lt;35%,J188*K188*L188*F!$B$33,IF(M188&lt;40%,J188*K188*L188*F!$B$38,IF(M188&lt;45%,J188*K188*L188*F!$B$43,IF(M188&lt;50%,J188*K188*L188*F!$B$48,IF(M188=50%,J188*K188*L188*F!$B$50,IF(M188=51%,J188*K188*L188*F!$B$51,IF(M188=52%,J188*K188*L188*F!$B$52,IF(M188=53%,J188*K188*L188*F!$B$53,IF(M188=54%,J188*K188*L188*F!$B$54,IF(M188=55%,J188*K188*L188*F!$B$55,IF(M188=56%,J188*K188*L188*F!$B$56,IF(M188=57%,J188*K188*L188*F!$B$57,IF(M188=58%,J188*K188*L188*F!$B$58,IF(M188=59%,J188*K188*L188*F!$B$59,IF(M188=60%,J188*K188*L188*F!$B$60,IF(M188=61%,J188*K188*L188*F!$B$61,IF(M188=62%,J188*K188*L188*F!$B$62,IF(M188=63%,J188*K188*L188*F!$B$63,IF(M188=64%,J188*K188*L188*F!$B$64,IF(M188=65%,J188*K188*L188*F!$B$65,IF(M188=66%,J188*K188*L188*F!$B$66,IF(M188=67%,J188*K188*L188*F!$B$67,IF(M188=68%,J188*K188*L188*F!$B$68,IF(M188=69%,J188*K188*L188*F!$B$69,IF(M188=70%,J188*K188*L188*F!$B$70,IF(M188=71%,J188*K188*L188*F!$B$71,IF(M188=72%,J188*K188*L188*F!$B$72,IF(M188=73%,J188*K188*L188*F!$B$73,IF(M188=74%,J188*K188*L188*F!$B$74,IF(M188=75%,J188*K188*L188*F!$B$75,IF(M188=76%,J188*K188*L188*F!$B$76,IF(M188=77%,J188*K188*L188*F!$B$77,IF(M188=78%,J188*K188*L188*F!$B$78,IF(M188=79%,J188*K188*L188*F!$B$79,IF(M188=80%,J188*K188*L188*F!$B$80,IF(M188=81%,J188*K188*L188*F!$B$81,IF(M188=82%,J188*K188*L188*F!$B$82,IF(M188=83%,J188*K188*L188*F!$B$83,IF(M188=84%,J188*K188*L188*F!$B$84,IF(M188=85%,J188*K188*L188*F!$B$85,IF(M188=86%,J188*K188*L188*F!$B$86,IF(M188=87%,J188*K188*L188*F!$B$87,IF(M188=88%,J188*K188*L188*F!$B$88,IF(M188=89%,J188*K188*L188*F!$B$89,IF(M188=90%,J188*K188*L188*F!$B$90,IF(M188=91%,J188*K188*L188*F!$B$91,IF(M188=92%,J188*K188*L188*F!$B$92,IF(M188=93%,J188*K188*L188*F!$B$93,IF(M188=94%,J188*K188*L188*F!$B$94,IF(M188=95%,J188*K188*L188*F!$B$95,IF(M188=96%,J188*K188*L188*F!$B$96,IF(M188=97%,J188*K188*L188*F!$B$97,IF(M188=98%,J188*K188*L188*F!$B$98,IF(M188=99%,J188*K188*L188*F!$B$99,IF(M188&gt;99%,J188*K188*L188*F!$B$100,))))))))))))))))))))))))))))))))))))))))))))))))))))))))+IF(Q188&lt;30%,0,IF(Q188&lt;35%,N188*O188*P188*F!$B$33,IF(Q188&lt;40%,N188*O188*P188*F!$B$38,IF(Q188&lt;45%,N188*O188*P188*F!$B$43,IF(Q188&lt;50%,N188*O188*P188*F!$B$48,IF(Q188=50%,N188*O188*P188*F!$B$50,IF(Q188=51%,N188*O188*P188*F!$B$51,IF(Q188=52%,N188*O188*P188*F!$B$52,IF(Q188=53%,N188*O188*P188*F!$B$53,IF(Q188=54%,N188*O188*P188*F!$B$54,IF(Q188=55%,N188*O188*P188*F!$B$55,IF(Q188=56%,N188*O188*P188*F!$B$56,IF(Q188=57%,N188*O188*P188*F!$B$57,IF(Q188=58%,N188*O188*P188*F!$B$58,IF(Q188=59%,N188*O188*P188*F!$B$59,IF(Q188=60%,N188*O188*P188*F!$B$60,IF(Q188=61%,N188*O188*P188*F!$B$61,IF(Q188=62%,N188*O188*P188*F!$B$62,IF(Q188=63%,N188*O188*P188*F!$B$63,IF(Q188=64%,N188*O188*P188*F!$B$64,IF(Q188=65%,N188*O188*P188*F!$B$65,IF(Q188=66%,N188*O188*P188*F!$B$66,IF(Q188=67%,N188*O188*P188*F!$B$67,IF(Q188=68%,N188*O188*P188*F!$B$68,IF(Q188=69%,N188*O188*P188*F!$B$69,IF(Q188=70%,N188*O188*P188*F!$B$70,IF(Q188=71%,N188*O188*P188*F!$B$71,IF(Q188=72%,N188*O188*P188*F!$B$72,IF(Q188=73%,N188*O188*P188*F!$B$73,IF(Q188=74%,N188*O188*P188*F!$B$74,IF(Q188=75%,N188*O188*P188*F!$B$75,IF(Q188=76%,N188*O188*P188*F!$B$76,IF(Q188=77%,N188*O188*P188*F!$B$77,IF(Q188=78%,N188*O188*P188*F!$B$78,IF(Q188=79%,N188*O188*P188*F!$B$79,IF(Q188=80%,N188*O188*P188*F!$B$80,IF(Q188=81%,N188*O188*P188*F!$B$81,IF(Q188=82%,N188*O188*P188*F!$B$82,IF(Q188=83%,N188*O188*P188*F!$B$83,IF(Q188=84%,N188*O188*P188*F!$B$84,IF(Q188=85%,N188*O188*P188*F!$B$85,IF(Q188=86%,N188*O188*P188*F!$B$86,IF(Q188=87%,N188*O188*P188*F!$B$87,IF(Q188=88%,N188*O188*P188*F!$B$88,IF(Q188=89%,N188*O188*P188*F!$B$89,IF(Q188=90%,N188*O188*P188*F!$B$90,IF(Q188=91%,N188*O188*P188*F!$B$91,IF(Q188=92%,N188*O188*P188*F!$B$92,IF(Q188=93%,N188*O188*P188*F!$B$93,IF(Q188=94%,N188*O188*P188*F!$B$94,IF(Q188=95%,N188*O188*P188*F!$B$95,IF(Q188=96%,N188*O188*P188*F!$B$96,IF(Q188=97%,N188*O188*P188*F!$B$97,IF(Q188=98%,N188*O188*P188*F!$B$98,IF(Q188=99%,N188*O188*P188*F!$B$99,IF(Q188&gt;99%,N188*O188*P188*F!$B$100,))))))))))))))))))))))))))))))))))))))))))))))))))))))))+IF(U188&lt;30%,0,IF(U188&lt;35%,R188*S188*T188*F!$B$33,IF(U188&lt;40%,R188*S188*T188*F!$B$38,IF(U188&lt;45%,R188*S188*T188*F!$B$43,IF(U188&lt;50%,R188*S188*T188*F!$B$48,IF(U188=50%,R188*S188*T188*F!$B$50,IF(U188=51%,R188*S188*T188*F!$B$51,IF(U188=52%,R188*S188*T188*F!$B$52,IF(U188=53%,R188*S188*T188*F!$B$53,IF(U188=54%,R188*S188*T188*F!$B$54,IF(U188=55%,R188*S188*T188*F!$B$55,IF(U188=56%,R188*S188*T188*F!$B$56,IF(U188=57%,R188*S188*T188*F!$B$57,IF(U188=58%,R188*S188*T188*F!$B$58,IF(U188=59%,R188*S188*T188*F!$B$59,IF(U188=60%,R188*S188*T188*F!$B$60,IF(U188=61%,R188*S188*T188*F!$B$61,IF(U188=62%,R188*S188*T188*F!$B$62,IF(U188=63%,R188*S188*T188*F!$B$63,IF(U188=64%,R188*S188*T188*F!$B$64,IF(U188=65%,R188*S188*T188*F!$B$65,IF(U188=66%,R188*S188*T188*F!$B$66,IF(U188=67%,R188*S188*T188*F!$B$67,IF(U188=68%,R188*S188*T188*F!$B$68,IF(U188=69%,R188*S188*T188*F!$B$69,IF(U188=70%,R188*S188*T188*F!$B$70,IF(U188=71%,R188*S188*T188*F!$B$71,IF(U188=72%,R188*S188*T188*F!$B$72,IF(U188=73%,R188*S188*T188*F!$B$73,IF(U188=74%,R188*S188*T188*F!$B$74,IF(U188=75%,R188*S188*T188*F!$B$75,IF(U188=76%,R188*S188*T188*F!$B$76,IF(U188=77%,R188*S188*T188*F!$B$77,IF(U188=78%,R188*S188*T188*F!$B$78,IF(U188=79%,R188*S188*T188*F!$B$79,IF(U188=80%,R188*S188*T188*F!$B$80,IF(U188=81%,R188*S188*T188*F!$B$81,IF(U188=82%,R188*S188*T188*F!$B$82,IF(U188=83%,R188*S188*T188*F!$B$83,IF(U188=84%,R188*S188*T188*F!$B$84,IF(U188=85%,R188*S188*T188*F!$B$85,IF(U188=86%,R188*S188*T188*F!$B$86,IF(U188=87%,R188*S188*T188*F!$B$87,IF(U188=88%,R188*S188*T188*F!$B$88,IF(U188=89%,R188*S188*T188*F!$B$89,IF(U188=90%,R188*S188*T188*F!$B$90,IF(U188=91%,R188*S188*T188*F!$B$91,IF(U188=92%,R188*S188*T188*F!$B$92,IF(U188=93%,R188*S188*T188*F!$B$93,IF(U188=94%,R188*S188*T188*F!$B$94,IF(U188=95%,R188*S188*T188*F!$B$95,IF(U188=96%,R188*S188*T188*F!$B$96,IF(U188=97%,R188*S188*T188*F!$B$97,IF(U188=98%,R188*S188*T188*F!$B$98,IF(U188=99%,R188*S188*T188*F!$B$99,IF(U188&gt;99%,R188*S188*T188*F!$B$100)))))))))))))))))))))))))))))))))))))))))))))))))))))))))*IF(ISNUMBER(E188),E188,1)*IF(ISNUMBER(D188),D188,1)</f>
        <v>5281.44</v>
      </c>
      <c r="AA188" s="50">
        <f t="shared" ref="AA188:AA193" si="283">G188*H188+K188*L188+O188*P188+S188*T188</f>
        <v>29</v>
      </c>
      <c r="AB188" s="51">
        <f t="shared" ref="AB188:AB193" si="284">(H188*(IF(I188&lt;45%,0.5,IF(I188&lt;55%,0.8,IF(I188&lt;65%,0.9,IF(I188&lt;75%,1,IF(I188&lt;85%,1.1,1.2))))))+L188*(IF(M188&lt;45%,0.5,IF(M188&lt;55%,0.8,IF(M188&lt;65%,0.9,IF(M188&lt;75%,1,IF(M188&lt;85%,1.1,1.2))))))+P188*(IF(Q188&lt;45%,0.5,IF(Q188&lt;55%,0.8,IF(Q188&lt;65%,0.9,IF(Q188&lt;75%,1,IF(Q188&lt;85%,1.1,1.2))))))+T188*(IF(U188&lt;45%,0.5,IF(U188&lt;55%,0.8,IF(U188&lt;65%,0.9,IF(U188&lt;75%,1,IF(U188&lt;85%,1.1,1.2)))))))*IF(D188&gt;=0.8,6,IF(D188&lt;=0.4,1.5,3))</f>
        <v>76.800000000000011</v>
      </c>
      <c r="AC188" s="23"/>
      <c r="AF188" s="127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</row>
    <row r="189" spans="1:48" ht="15" customHeight="1" x14ac:dyDescent="0.25">
      <c r="A189" s="325">
        <f>A152+7</f>
        <v>42240</v>
      </c>
      <c r="B189" s="165" t="str">
        <f t="shared" ref="B189:E204" si="285">IF(B152="","",B152)</f>
        <v>Средняя</v>
      </c>
      <c r="C189" s="166" t="str">
        <f t="shared" si="285"/>
        <v>Присед на груди</v>
      </c>
      <c r="D189" s="167">
        <f t="shared" ref="D189" si="286">D152</f>
        <v>1.2</v>
      </c>
      <c r="E189" s="168" t="str">
        <f t="shared" si="285"/>
        <v/>
      </c>
      <c r="F189" s="303">
        <f>IF(I189&lt;&gt;0,(IFERROR(IF($Y189&gt;50,MROUND($Y189*I189,2.5),IF($Y189&lt;15,MROUND($Y189*I189,0.1),MROUND($Y189*I189,1))),)),"")</f>
        <v>117.5</v>
      </c>
      <c r="G189" s="170">
        <v>5</v>
      </c>
      <c r="H189" s="170">
        <v>4</v>
      </c>
      <c r="I189" s="171">
        <v>0.55000000000000004</v>
      </c>
      <c r="J189" s="303">
        <f>IF(M189&lt;&gt;0,(IFERROR(IF($Y189&gt;50,MROUND($Y189*M189,2.5),IF($Y189&lt;15,MROUND($Y189*M189,0.1),MROUND($Y189*M189,1))),)),"")</f>
        <v>127.5</v>
      </c>
      <c r="K189" s="170">
        <v>4</v>
      </c>
      <c r="L189" s="170">
        <v>4</v>
      </c>
      <c r="M189" s="171">
        <v>0.6</v>
      </c>
      <c r="N189" s="303" t="str">
        <f>IF(Q189&lt;&gt;0,(IFERROR(IF($Y189&gt;50,MROUND($Y189*Q189,2.5),IF($Y189&lt;15,MROUND($Y189*Q189,0.1),MROUND($Y189*Q189,1))),)),"")</f>
        <v/>
      </c>
      <c r="O189" s="170"/>
      <c r="P189" s="170"/>
      <c r="Q189" s="171">
        <v>0</v>
      </c>
      <c r="R189" s="303" t="str">
        <f>IF(U189&lt;&gt;0,(IFERROR(IF($Y189&gt;50,MROUND($Y189*U189,2.5),IF($Y189&lt;15,MROUND($Y189*U189,0.1),MROUND($Y189*U189,1))),)),"")</f>
        <v/>
      </c>
      <c r="S189" s="170"/>
      <c r="T189" s="170"/>
      <c r="U189" s="172">
        <v>0</v>
      </c>
      <c r="V189" s="59">
        <f t="shared" si="282"/>
        <v>4390</v>
      </c>
      <c r="W189" s="60">
        <f t="shared" ref="W189:W192" si="287">IFERROR((IF(ISNUMBER(F189),F189,1)*G189*H189+IF(ISNUMBER(J189),J189,1)*K189*L189+IF(ISNUMBER(N189),N189,1)*O189*P189+IF(ISNUMBER(R189),R189,1)*S189*T189)*IF(ISNUMBER(E189),E189,1)/(G189*H189+K189*L189+O189*P189+S189*T189),0)</f>
        <v>121.94444444444444</v>
      </c>
      <c r="X189" s="61">
        <f t="shared" ref="X189:X190" si="288">ROUND(IFERROR((W189/(Y189*IF(ISNUMBER(E189),E189,1))),0),2)</f>
        <v>0.56999999999999995</v>
      </c>
      <c r="Y189" s="203">
        <f t="shared" ref="Y189:Y221" si="289">IF(ISNUMBER(Y152), Y152+(Y152*$Y$186),"")</f>
        <v>213.25226065064996</v>
      </c>
      <c r="Z189" s="17">
        <f>(IF(I189&lt;30%,0,IF(I189&lt;35%,F189*G189*H189*F!$B$33,IF(I189&lt;40%,F189*G189*H189*F!$B$38,IF(I189&lt;45%,F189*G189*H189*F!$B$43,IF(I189&lt;50%,F189*G189*H189*F!$B$48,IF(I189=50%,F189*G189*H189*F!$B$50,IF(I189=51%,F189*G189*H189*F!$B$51,IF(I189=52%,F189*G189*H189*F!$B$52,IF(I189=53%,F189*G189*H189*F!$B$53,IF(I189=54%,F189*G189*H189*F!$B$54,IF(I189=55%,F189*G189*H189*F!$B$55,IF(I189=56%,F189*G189*H189*F!$B$56,IF(I189=57%,F189*G189*H189*F!$B$57,IF(I189=58%,F189*G189*H189*F!$B$58,IF(I189=59%,F189*G189*H189*F!$B$59,IF(I189=60%,F189*G189*H189*F!$B$60,IF(I189=61%,F189*G189*H189*F!$B$61,IF(I189=62%,F189*G189*H189*F!$B$62,IF(I189=63%,F189*G189*H189*F!$B$63,IF(I189=64%,F189*G189*H189*F!$B$64,IF(I189=65%,F189*G189*H189*F!$B$65,IF(I189=66%,F189*G189*H189*F!$B$66,IF(I189=67%,F189*G189*H189*F!$B$67,IF(I189=68%,F189*G189*H189*F!$B$68,IF(I189=69%,F189*G189*H189*F!$B$69,IF(I189=70%,F189*G189*H189*F!$B$70,IF(I189=71%,F189*G189*H189*F!$B$71,IF(I189=72%,F189*G189*H189*F!$B$72,IF(I189=73%,F189*G189*H189*F!$B$73,IF(I189=74%,F189*G189*H189*F!$B$74,IF(I189=75%,F189*G189*H189*F!$B$75,IF(I189=76%,F189*G189*H189*F!$B$76,IF(I189=77%,F189*G189*H189*F!$B$77,IF(I189=78%,F189*G189*H189*F!$B$78,IF(I189=79%,F189*G189*H189*F!$B$79,IF(I189=80%,F189*G189*H189*F!$B$80,IF(I189=81%,F189*G189*H189*F!$B$81,IF(I189=82%,F189*G189*H189*F!$B$82,IF(I189=83%,F189*G189*H189*F!$B$83,IF(I189=84%,F189*G189*H189*F!$B$84,IF(I189=85%,F189*G189*H189*F!$B$85,IF(I189=86%,F189*G189*H189*F!$B$86,IF(I189=87%,F189*G189*H189*F!$B$87,IF(I189=88%,F189*G189*H189*F!$B$88,IF(I189=89%,F189*G189*H189*F!$B$89,IF(I189=90%,F189*G189*H189*F!$B$90,IF(I189=91%,F189*G189*H189*F!$B$91,IF(I189=92%,F189*G189*H189*F!$B$92,IF(I189=93%,F189*G189*H189*F!$B$93,IF(I189=94%,F189*G189*H189*F!$B$94,IF(I189=95%,F189*G189*H189*F!$B$95,IF(I189=96%,F189*G189*H189*F!$B$96,IF(I189=97%,F189*G189*H189*F!$B$97,IF(I189=98%,F189*G189*H189*F!$B$98,IF(I189=99%,F189*G189*H189*F!$B$99,IF(I189&gt;99%,F189*G189*H189*F!$B$100,))))))))))))))))))))))))))))))))))))))))))))))))))))))))+IF(M189&lt;30%,0,IF(M189&lt;35%,J189*K189*L189*F!$B$33,IF(M189&lt;40%,J189*K189*L189*F!$B$38,IF(M189&lt;45%,J189*K189*L189*F!$B$43,IF(M189&lt;50%,J189*K189*L189*F!$B$48,IF(M189=50%,J189*K189*L189*F!$B$50,IF(M189=51%,J189*K189*L189*F!$B$51,IF(M189=52%,J189*K189*L189*F!$B$52,IF(M189=53%,J189*K189*L189*F!$B$53,IF(M189=54%,J189*K189*L189*F!$B$54,IF(M189=55%,J189*K189*L189*F!$B$55,IF(M189=56%,J189*K189*L189*F!$B$56,IF(M189=57%,J189*K189*L189*F!$B$57,IF(M189=58%,J189*K189*L189*F!$B$58,IF(M189=59%,J189*K189*L189*F!$B$59,IF(M189=60%,J189*K189*L189*F!$B$60,IF(M189=61%,J189*K189*L189*F!$B$61,IF(M189=62%,J189*K189*L189*F!$B$62,IF(M189=63%,J189*K189*L189*F!$B$63,IF(M189=64%,J189*K189*L189*F!$B$64,IF(M189=65%,J189*K189*L189*F!$B$65,IF(M189=66%,J189*K189*L189*F!$B$66,IF(M189=67%,J189*K189*L189*F!$B$67,IF(M189=68%,J189*K189*L189*F!$B$68,IF(M189=69%,J189*K189*L189*F!$B$69,IF(M189=70%,J189*K189*L189*F!$B$70,IF(M189=71%,J189*K189*L189*F!$B$71,IF(M189=72%,J189*K189*L189*F!$B$72,IF(M189=73%,J189*K189*L189*F!$B$73,IF(M189=74%,J189*K189*L189*F!$B$74,IF(M189=75%,J189*K189*L189*F!$B$75,IF(M189=76%,J189*K189*L189*F!$B$76,IF(M189=77%,J189*K189*L189*F!$B$77,IF(M189=78%,J189*K189*L189*F!$B$78,IF(M189=79%,J189*K189*L189*F!$B$79,IF(M189=80%,J189*K189*L189*F!$B$80,IF(M189=81%,J189*K189*L189*F!$B$81,IF(M189=82%,J189*K189*L189*F!$B$82,IF(M189=83%,J189*K189*L189*F!$B$83,IF(M189=84%,J189*K189*L189*F!$B$84,IF(M189=85%,J189*K189*L189*F!$B$85,IF(M189=86%,J189*K189*L189*F!$B$86,IF(M189=87%,J189*K189*L189*F!$B$87,IF(M189=88%,J189*K189*L189*F!$B$88,IF(M189=89%,J189*K189*L189*F!$B$89,IF(M189=90%,J189*K189*L189*F!$B$90,IF(M189=91%,J189*K189*L189*F!$B$91,IF(M189=92%,J189*K189*L189*F!$B$92,IF(M189=93%,J189*K189*L189*F!$B$93,IF(M189=94%,J189*K189*L189*F!$B$94,IF(M189=95%,J189*K189*L189*F!$B$95,IF(M189=96%,J189*K189*L189*F!$B$96,IF(M189=97%,J189*K189*L189*F!$B$97,IF(M189=98%,J189*K189*L189*F!$B$98,IF(M189=99%,J189*K189*L189*F!$B$99,IF(M189&gt;99%,J189*K189*L189*F!$B$100,))))))))))))))))))))))))))))))))))))))))))))))))))))))))+IF(Q189&lt;30%,0,IF(Q189&lt;35%,N189*O189*P189*F!$B$33,IF(Q189&lt;40%,N189*O189*P189*F!$B$38,IF(Q189&lt;45%,N189*O189*P189*F!$B$43,IF(Q189&lt;50%,N189*O189*P189*F!$B$48,IF(Q189=50%,N189*O189*P189*F!$B$50,IF(Q189=51%,N189*O189*P189*F!$B$51,IF(Q189=52%,N189*O189*P189*F!$B$52,IF(Q189=53%,N189*O189*P189*F!$B$53,IF(Q189=54%,N189*O189*P189*F!$B$54,IF(Q189=55%,N189*O189*P189*F!$B$55,IF(Q189=56%,N189*O189*P189*F!$B$56,IF(Q189=57%,N189*O189*P189*F!$B$57,IF(Q189=58%,N189*O189*P189*F!$B$58,IF(Q189=59%,N189*O189*P189*F!$B$59,IF(Q189=60%,N189*O189*P189*F!$B$60,IF(Q189=61%,N189*O189*P189*F!$B$61,IF(Q189=62%,N189*O189*P189*F!$B$62,IF(Q189=63%,N189*O189*P189*F!$B$63,IF(Q189=64%,N189*O189*P189*F!$B$64,IF(Q189=65%,N189*O189*P189*F!$B$65,IF(Q189=66%,N189*O189*P189*F!$B$66,IF(Q189=67%,N189*O189*P189*F!$B$67,IF(Q189=68%,N189*O189*P189*F!$B$68,IF(Q189=69%,N189*O189*P189*F!$B$69,IF(Q189=70%,N189*O189*P189*F!$B$70,IF(Q189=71%,N189*O189*P189*F!$B$71,IF(Q189=72%,N189*O189*P189*F!$B$72,IF(Q189=73%,N189*O189*P189*F!$B$73,IF(Q189=74%,N189*O189*P189*F!$B$74,IF(Q189=75%,N189*O189*P189*F!$B$75,IF(Q189=76%,N189*O189*P189*F!$B$76,IF(Q189=77%,N189*O189*P189*F!$B$77,IF(Q189=78%,N189*O189*P189*F!$B$78,IF(Q189=79%,N189*O189*P189*F!$B$79,IF(Q189=80%,N189*O189*P189*F!$B$80,IF(Q189=81%,N189*O189*P189*F!$B$81,IF(Q189=82%,N189*O189*P189*F!$B$82,IF(Q189=83%,N189*O189*P189*F!$B$83,IF(Q189=84%,N189*O189*P189*F!$B$84,IF(Q189=85%,N189*O189*P189*F!$B$85,IF(Q189=86%,N189*O189*P189*F!$B$86,IF(Q189=87%,N189*O189*P189*F!$B$87,IF(Q189=88%,N189*O189*P189*F!$B$88,IF(Q189=89%,N189*O189*P189*F!$B$89,IF(Q189=90%,N189*O189*P189*F!$B$90,IF(Q189=91%,N189*O189*P189*F!$B$91,IF(Q189=92%,N189*O189*P189*F!$B$92,IF(Q189=93%,N189*O189*P189*F!$B$93,IF(Q189=94%,N189*O189*P189*F!$B$94,IF(Q189=95%,N189*O189*P189*F!$B$95,IF(Q189=96%,N189*O189*P189*F!$B$96,IF(Q189=97%,N189*O189*P189*F!$B$97,IF(Q189=98%,N189*O189*P189*F!$B$98,IF(Q189=99%,N189*O189*P189*F!$B$99,IF(Q189&gt;99%,N189*O189*P189*F!$B$100,))))))))))))))))))))))))))))))))))))))))))))))))))))))))+IF(U189&lt;30%,0,IF(U189&lt;35%,R189*S189*T189*F!$B$33,IF(U189&lt;40%,R189*S189*T189*F!$B$38,IF(U189&lt;45%,R189*S189*T189*F!$B$43,IF(U189&lt;50%,R189*S189*T189*F!$B$48,IF(U189=50%,R189*S189*T189*F!$B$50,IF(U189=51%,R189*S189*T189*F!$B$51,IF(U189=52%,R189*S189*T189*F!$B$52,IF(U189=53%,R189*S189*T189*F!$B$53,IF(U189=54%,R189*S189*T189*F!$B$54,IF(U189=55%,R189*S189*T189*F!$B$55,IF(U189=56%,R189*S189*T189*F!$B$56,IF(U189=57%,R189*S189*T189*F!$B$57,IF(U189=58%,R189*S189*T189*F!$B$58,IF(U189=59%,R189*S189*T189*F!$B$59,IF(U189=60%,R189*S189*T189*F!$B$60,IF(U189=61%,R189*S189*T189*F!$B$61,IF(U189=62%,R189*S189*T189*F!$B$62,IF(U189=63%,R189*S189*T189*F!$B$63,IF(U189=64%,R189*S189*T189*F!$B$64,IF(U189=65%,R189*S189*T189*F!$B$65,IF(U189=66%,R189*S189*T189*F!$B$66,IF(U189=67%,R189*S189*T189*F!$B$67,IF(U189=68%,R189*S189*T189*F!$B$68,IF(U189=69%,R189*S189*T189*F!$B$69,IF(U189=70%,R189*S189*T189*F!$B$70,IF(U189=71%,R189*S189*T189*F!$B$71,IF(U189=72%,R189*S189*T189*F!$B$72,IF(U189=73%,R189*S189*T189*F!$B$73,IF(U189=74%,R189*S189*T189*F!$B$74,IF(U189=75%,R189*S189*T189*F!$B$75,IF(U189=76%,R189*S189*T189*F!$B$76,IF(U189=77%,R189*S189*T189*F!$B$77,IF(U189=78%,R189*S189*T189*F!$B$78,IF(U189=79%,R189*S189*T189*F!$B$79,IF(U189=80%,R189*S189*T189*F!$B$80,IF(U189=81%,R189*S189*T189*F!$B$81,IF(U189=82%,R189*S189*T189*F!$B$82,IF(U189=83%,R189*S189*T189*F!$B$83,IF(U189=84%,R189*S189*T189*F!$B$84,IF(U189=85%,R189*S189*T189*F!$B$85,IF(U189=86%,R189*S189*T189*F!$B$86,IF(U189=87%,R189*S189*T189*F!$B$87,IF(U189=88%,R189*S189*T189*F!$B$88,IF(U189=89%,R189*S189*T189*F!$B$89,IF(U189=90%,R189*S189*T189*F!$B$90,IF(U189=91%,R189*S189*T189*F!$B$91,IF(U189=92%,R189*S189*T189*F!$B$92,IF(U189=93%,R189*S189*T189*F!$B$93,IF(U189=94%,R189*S189*T189*F!$B$94,IF(U189=95%,R189*S189*T189*F!$B$95,IF(U189=96%,R189*S189*T189*F!$B$96,IF(U189=97%,R189*S189*T189*F!$B$97,IF(U189=98%,R189*S189*T189*F!$B$98,IF(U189=99%,R189*S189*T189*F!$B$99,IF(U189&gt;99%,R189*S189*T189*F!$B$100)))))))))))))))))))))))))))))))))))))))))))))))))))))))))*IF(ISNUMBER(E189),E189,1)*IF(ISNUMBER(D189),D189,1)</f>
        <v>3349.2</v>
      </c>
      <c r="AA189" s="62">
        <f t="shared" si="283"/>
        <v>36</v>
      </c>
      <c r="AB189" s="63">
        <f t="shared" si="284"/>
        <v>43.2</v>
      </c>
      <c r="AC189" s="23"/>
      <c r="AF189" s="127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</row>
    <row r="190" spans="1:48" x14ac:dyDescent="0.25">
      <c r="A190" s="325"/>
      <c r="B190" s="165" t="str">
        <f t="shared" si="285"/>
        <v>Легкая</v>
      </c>
      <c r="C190" s="166" t="str">
        <f t="shared" si="285"/>
        <v>Наклоны</v>
      </c>
      <c r="D190" s="167">
        <f t="shared" ref="D190" si="290">D153</f>
        <v>1</v>
      </c>
      <c r="E190" s="168" t="str">
        <f t="shared" si="285"/>
        <v/>
      </c>
      <c r="F190" s="304">
        <f>IF(I190&lt;&gt;0,(IFERROR(IF($Y190&gt;50,MROUND($Y190*I190,2.5),IF($Y190&lt;15,MROUND($Y190*I190,0.1),MROUND($Y190*I190,1))),)),"")</f>
        <v>55</v>
      </c>
      <c r="G190" s="173">
        <v>6</v>
      </c>
      <c r="H190" s="173">
        <v>3</v>
      </c>
      <c r="I190" s="174">
        <v>0.4</v>
      </c>
      <c r="J190" s="304">
        <f>IF(M190&lt;&gt;0,(IFERROR(IF($Y190&gt;50,MROUND($Y190*M190,2.5),IF($Y190&lt;15,MROUND($Y190*M190,0.1),MROUND($Y190*M190,1))),)),"")</f>
        <v>60</v>
      </c>
      <c r="K190" s="173">
        <v>5</v>
      </c>
      <c r="L190" s="173">
        <v>3</v>
      </c>
      <c r="M190" s="174">
        <v>0.45</v>
      </c>
      <c r="N190" s="304" t="str">
        <f>IF(Q190&lt;&gt;0,(IFERROR(IF($Y190&gt;50,MROUND($Y190*Q190,2.5),IF($Y190&lt;15,MROUND($Y190*Q190,0.1),MROUND($Y190*Q190,1))),)),"")</f>
        <v/>
      </c>
      <c r="O190" s="173"/>
      <c r="P190" s="173"/>
      <c r="Q190" s="174">
        <v>0</v>
      </c>
      <c r="R190" s="304" t="str">
        <f>IF(U190&lt;&gt;0,(IFERROR(IF($Y190&gt;50,MROUND($Y190*U190,2.5),IF($Y190&lt;15,MROUND($Y190*U190,0.1),MROUND($Y190*U190,1))),)),"")</f>
        <v/>
      </c>
      <c r="S190" s="173"/>
      <c r="T190" s="173"/>
      <c r="U190" s="175">
        <v>0</v>
      </c>
      <c r="V190" s="66">
        <f t="shared" si="282"/>
        <v>1890</v>
      </c>
      <c r="W190" s="67">
        <f t="shared" si="287"/>
        <v>57.272727272727273</v>
      </c>
      <c r="X190" s="68">
        <f t="shared" si="288"/>
        <v>0.42</v>
      </c>
      <c r="Y190" s="203">
        <f t="shared" si="289"/>
        <v>135.33316541291251</v>
      </c>
      <c r="Z190" s="18">
        <f>(IF(I190&lt;30%,0,IF(I190&lt;35%,F190*G190*H190*F!$B$33,IF(I190&lt;40%,F190*G190*H190*F!$B$38,IF(I190&lt;45%,F190*G190*H190*F!$B$43,IF(I190&lt;50%,F190*G190*H190*F!$B$48,IF(I190=50%,F190*G190*H190*F!$B$50,IF(I190=51%,F190*G190*H190*F!$B$51,IF(I190=52%,F190*G190*H190*F!$B$52,IF(I190=53%,F190*G190*H190*F!$B$53,IF(I190=54%,F190*G190*H190*F!$B$54,IF(I190=55%,F190*G190*H190*F!$B$55,IF(I190=56%,F190*G190*H190*F!$B$56,IF(I190=57%,F190*G190*H190*F!$B$57,IF(I190=58%,F190*G190*H190*F!$B$58,IF(I190=59%,F190*G190*H190*F!$B$59,IF(I190=60%,F190*G190*H190*F!$B$60,IF(I190=61%,F190*G190*H190*F!$B$61,IF(I190=62%,F190*G190*H190*F!$B$62,IF(I190=63%,F190*G190*H190*F!$B$63,IF(I190=64%,F190*G190*H190*F!$B$64,IF(I190=65%,F190*G190*H190*F!$B$65,IF(I190=66%,F190*G190*H190*F!$B$66,IF(I190=67%,F190*G190*H190*F!$B$67,IF(I190=68%,F190*G190*H190*F!$B$68,IF(I190=69%,F190*G190*H190*F!$B$69,IF(I190=70%,F190*G190*H190*F!$B$70,IF(I190=71%,F190*G190*H190*F!$B$71,IF(I190=72%,F190*G190*H190*F!$B$72,IF(I190=73%,F190*G190*H190*F!$B$73,IF(I190=74%,F190*G190*H190*F!$B$74,IF(I190=75%,F190*G190*H190*F!$B$75,IF(I190=76%,F190*G190*H190*F!$B$76,IF(I190=77%,F190*G190*H190*F!$B$77,IF(I190=78%,F190*G190*H190*F!$B$78,IF(I190=79%,F190*G190*H190*F!$B$79,IF(I190=80%,F190*G190*H190*F!$B$80,IF(I190=81%,F190*G190*H190*F!$B$81,IF(I190=82%,F190*G190*H190*F!$B$82,IF(I190=83%,F190*G190*H190*F!$B$83,IF(I190=84%,F190*G190*H190*F!$B$84,IF(I190=85%,F190*G190*H190*F!$B$85,IF(I190=86%,F190*G190*H190*F!$B$86,IF(I190=87%,F190*G190*H190*F!$B$87,IF(I190=88%,F190*G190*H190*F!$B$88,IF(I190=89%,F190*G190*H190*F!$B$89,IF(I190=90%,F190*G190*H190*F!$B$90,IF(I190=91%,F190*G190*H190*F!$B$91,IF(I190=92%,F190*G190*H190*F!$B$92,IF(I190=93%,F190*G190*H190*F!$B$93,IF(I190=94%,F190*G190*H190*F!$B$94,IF(I190=95%,F190*G190*H190*F!$B$95,IF(I190=96%,F190*G190*H190*F!$B$96,IF(I190=97%,F190*G190*H190*F!$B$97,IF(I190=98%,F190*G190*H190*F!$B$98,IF(I190=99%,F190*G190*H190*F!$B$99,IF(I190&gt;99%,F190*G190*H190*F!$B$100,))))))))))))))))))))))))))))))))))))))))))))))))))))))))+IF(M190&lt;30%,0,IF(M190&lt;35%,J190*K190*L190*F!$B$33,IF(M190&lt;40%,J190*K190*L190*F!$B$38,IF(M190&lt;45%,J190*K190*L190*F!$B$43,IF(M190&lt;50%,J190*K190*L190*F!$B$48,IF(M190=50%,J190*K190*L190*F!$B$50,IF(M190=51%,J190*K190*L190*F!$B$51,IF(M190=52%,J190*K190*L190*F!$B$52,IF(M190=53%,J190*K190*L190*F!$B$53,IF(M190=54%,J190*K190*L190*F!$B$54,IF(M190=55%,J190*K190*L190*F!$B$55,IF(M190=56%,J190*K190*L190*F!$B$56,IF(M190=57%,J190*K190*L190*F!$B$57,IF(M190=58%,J190*K190*L190*F!$B$58,IF(M190=59%,J190*K190*L190*F!$B$59,IF(M190=60%,J190*K190*L190*F!$B$60,IF(M190=61%,J190*K190*L190*F!$B$61,IF(M190=62%,J190*K190*L190*F!$B$62,IF(M190=63%,J190*K190*L190*F!$B$63,IF(M190=64%,J190*K190*L190*F!$B$64,IF(M190=65%,J190*K190*L190*F!$B$65,IF(M190=66%,J190*K190*L190*F!$B$66,IF(M190=67%,J190*K190*L190*F!$B$67,IF(M190=68%,J190*K190*L190*F!$B$68,IF(M190=69%,J190*K190*L190*F!$B$69,IF(M190=70%,J190*K190*L190*F!$B$70,IF(M190=71%,J190*K190*L190*F!$B$71,IF(M190=72%,J190*K190*L190*F!$B$72,IF(M190=73%,J190*K190*L190*F!$B$73,IF(M190=74%,J190*K190*L190*F!$B$74,IF(M190=75%,J190*K190*L190*F!$B$75,IF(M190=76%,J190*K190*L190*F!$B$76,IF(M190=77%,J190*K190*L190*F!$B$77,IF(M190=78%,J190*K190*L190*F!$B$78,IF(M190=79%,J190*K190*L190*F!$B$79,IF(M190=80%,J190*K190*L190*F!$B$80,IF(M190=81%,J190*K190*L190*F!$B$81,IF(M190=82%,J190*K190*L190*F!$B$82,IF(M190=83%,J190*K190*L190*F!$B$83,IF(M190=84%,J190*K190*L190*F!$B$84,IF(M190=85%,J190*K190*L190*F!$B$85,IF(M190=86%,J190*K190*L190*F!$B$86,IF(M190=87%,J190*K190*L190*F!$B$87,IF(M190=88%,J190*K190*L190*F!$B$88,IF(M190=89%,J190*K190*L190*F!$B$89,IF(M190=90%,J190*K190*L190*F!$B$90,IF(M190=91%,J190*K190*L190*F!$B$91,IF(M190=92%,J190*K190*L190*F!$B$92,IF(M190=93%,J190*K190*L190*F!$B$93,IF(M190=94%,J190*K190*L190*F!$B$94,IF(M190=95%,J190*K190*L190*F!$B$95,IF(M190=96%,J190*K190*L190*F!$B$96,IF(M190=97%,J190*K190*L190*F!$B$97,IF(M190=98%,J190*K190*L190*F!$B$98,IF(M190=99%,J190*K190*L190*F!$B$99,IF(M190&gt;99%,J190*K190*L190*F!$B$100,))))))))))))))))))))))))))))))))))))))))))))))))))))))))+IF(Q190&lt;30%,0,IF(Q190&lt;35%,N190*O190*P190*F!$B$33,IF(Q190&lt;40%,N190*O190*P190*F!$B$38,IF(Q190&lt;45%,N190*O190*P190*F!$B$43,IF(Q190&lt;50%,N190*O190*P190*F!$B$48,IF(Q190=50%,N190*O190*P190*F!$B$50,IF(Q190=51%,N190*O190*P190*F!$B$51,IF(Q190=52%,N190*O190*P190*F!$B$52,IF(Q190=53%,N190*O190*P190*F!$B$53,IF(Q190=54%,N190*O190*P190*F!$B$54,IF(Q190=55%,N190*O190*P190*F!$B$55,IF(Q190=56%,N190*O190*P190*F!$B$56,IF(Q190=57%,N190*O190*P190*F!$B$57,IF(Q190=58%,N190*O190*P190*F!$B$58,IF(Q190=59%,N190*O190*P190*F!$B$59,IF(Q190=60%,N190*O190*P190*F!$B$60,IF(Q190=61%,N190*O190*P190*F!$B$61,IF(Q190=62%,N190*O190*P190*F!$B$62,IF(Q190=63%,N190*O190*P190*F!$B$63,IF(Q190=64%,N190*O190*P190*F!$B$64,IF(Q190=65%,N190*O190*P190*F!$B$65,IF(Q190=66%,N190*O190*P190*F!$B$66,IF(Q190=67%,N190*O190*P190*F!$B$67,IF(Q190=68%,N190*O190*P190*F!$B$68,IF(Q190=69%,N190*O190*P190*F!$B$69,IF(Q190=70%,N190*O190*P190*F!$B$70,IF(Q190=71%,N190*O190*P190*F!$B$71,IF(Q190=72%,N190*O190*P190*F!$B$72,IF(Q190=73%,N190*O190*P190*F!$B$73,IF(Q190=74%,N190*O190*P190*F!$B$74,IF(Q190=75%,N190*O190*P190*F!$B$75,IF(Q190=76%,N190*O190*P190*F!$B$76,IF(Q190=77%,N190*O190*P190*F!$B$77,IF(Q190=78%,N190*O190*P190*F!$B$78,IF(Q190=79%,N190*O190*P190*F!$B$79,IF(Q190=80%,N190*O190*P190*F!$B$80,IF(Q190=81%,N190*O190*P190*F!$B$81,IF(Q190=82%,N190*O190*P190*F!$B$82,IF(Q190=83%,N190*O190*P190*F!$B$83,IF(Q190=84%,N190*O190*P190*F!$B$84,IF(Q190=85%,N190*O190*P190*F!$B$85,IF(Q190=86%,N190*O190*P190*F!$B$86,IF(Q190=87%,N190*O190*P190*F!$B$87,IF(Q190=88%,N190*O190*P190*F!$B$88,IF(Q190=89%,N190*O190*P190*F!$B$89,IF(Q190=90%,N190*O190*P190*F!$B$90,IF(Q190=91%,N190*O190*P190*F!$B$91,IF(Q190=92%,N190*O190*P190*F!$B$92,IF(Q190=93%,N190*O190*P190*F!$B$93,IF(Q190=94%,N190*O190*P190*F!$B$94,IF(Q190=95%,N190*O190*P190*F!$B$95,IF(Q190=96%,N190*O190*P190*F!$B$96,IF(Q190=97%,N190*O190*P190*F!$B$97,IF(Q190=98%,N190*O190*P190*F!$B$98,IF(Q190=99%,N190*O190*P190*F!$B$99,IF(Q190&gt;99%,N190*O190*P190*F!$B$100,))))))))))))))))))))))))))))))))))))))))))))))))))))))))+IF(U190&lt;30%,0,IF(U190&lt;35%,R190*S190*T190*F!$B$33,IF(U190&lt;40%,R190*S190*T190*F!$B$38,IF(U190&lt;45%,R190*S190*T190*F!$B$43,IF(U190&lt;50%,R190*S190*T190*F!$B$48,IF(U190=50%,R190*S190*T190*F!$B$50,IF(U190=51%,R190*S190*T190*F!$B$51,IF(U190=52%,R190*S190*T190*F!$B$52,IF(U190=53%,R190*S190*T190*F!$B$53,IF(U190=54%,R190*S190*T190*F!$B$54,IF(U190=55%,R190*S190*T190*F!$B$55,IF(U190=56%,R190*S190*T190*F!$B$56,IF(U190=57%,R190*S190*T190*F!$B$57,IF(U190=58%,R190*S190*T190*F!$B$58,IF(U190=59%,R190*S190*T190*F!$B$59,IF(U190=60%,R190*S190*T190*F!$B$60,IF(U190=61%,R190*S190*T190*F!$B$61,IF(U190=62%,R190*S190*T190*F!$B$62,IF(U190=63%,R190*S190*T190*F!$B$63,IF(U190=64%,R190*S190*T190*F!$B$64,IF(U190=65%,R190*S190*T190*F!$B$65,IF(U190=66%,R190*S190*T190*F!$B$66,IF(U190=67%,R190*S190*T190*F!$B$67,IF(U190=68%,R190*S190*T190*F!$B$68,IF(U190=69%,R190*S190*T190*F!$B$69,IF(U190=70%,R190*S190*T190*F!$B$70,IF(U190=71%,R190*S190*T190*F!$B$71,IF(U190=72%,R190*S190*T190*F!$B$72,IF(U190=73%,R190*S190*T190*F!$B$73,IF(U190=74%,R190*S190*T190*F!$B$74,IF(U190=75%,R190*S190*T190*F!$B$75,IF(U190=76%,R190*S190*T190*F!$B$76,IF(U190=77%,R190*S190*T190*F!$B$77,IF(U190=78%,R190*S190*T190*F!$B$78,IF(U190=79%,R190*S190*T190*F!$B$79,IF(U190=80%,R190*S190*T190*F!$B$80,IF(U190=81%,R190*S190*T190*F!$B$81,IF(U190=82%,R190*S190*T190*F!$B$82,IF(U190=83%,R190*S190*T190*F!$B$83,IF(U190=84%,R190*S190*T190*F!$B$84,IF(U190=85%,R190*S190*T190*F!$B$85,IF(U190=86%,R190*S190*T190*F!$B$86,IF(U190=87%,R190*S190*T190*F!$B$87,IF(U190=88%,R190*S190*T190*F!$B$88,IF(U190=89%,R190*S190*T190*F!$B$89,IF(U190=90%,R190*S190*T190*F!$B$90,IF(U190=91%,R190*S190*T190*F!$B$91,IF(U190=92%,R190*S190*T190*F!$B$92,IF(U190=93%,R190*S190*T190*F!$B$93,IF(U190=94%,R190*S190*T190*F!$B$94,IF(U190=95%,R190*S190*T190*F!$B$95,IF(U190=96%,R190*S190*T190*F!$B$96,IF(U190=97%,R190*S190*T190*F!$B$97,IF(U190=98%,R190*S190*T190*F!$B$98,IF(U190=99%,R190*S190*T190*F!$B$99,IF(U190&gt;99%,R190*S190*T190*F!$B$100)))))))))))))))))))))))))))))))))))))))))))))))))))))))))*IF(ISNUMBER(E190),E190,1)*IF(ISNUMBER(D190),D190,1)</f>
        <v>799.2</v>
      </c>
      <c r="AA190" s="69">
        <f t="shared" si="283"/>
        <v>33</v>
      </c>
      <c r="AB190" s="70">
        <f t="shared" si="284"/>
        <v>23.400000000000002</v>
      </c>
      <c r="AC190" s="23"/>
      <c r="AF190" s="127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</row>
    <row r="191" spans="1:48" x14ac:dyDescent="0.25">
      <c r="A191" s="325"/>
      <c r="B191" s="165" t="str">
        <f t="shared" si="285"/>
        <v>Средняя</v>
      </c>
      <c r="C191" s="166" t="str">
        <f t="shared" si="285"/>
        <v>Разгибания ног</v>
      </c>
      <c r="D191" s="167">
        <f t="shared" ref="D191" si="291">D154</f>
        <v>0.4</v>
      </c>
      <c r="E191" s="168">
        <f t="shared" si="285"/>
        <v>5</v>
      </c>
      <c r="F191" s="305">
        <f>IF(I191&lt;&gt;0,(IFERROR(IF($Y191&gt;50,MROUND($Y191*I191,2.5),IF($Y191&lt;15,MROUND($Y191*I191,0.1),MROUND($Y191*I191,1))),)),"")</f>
        <v>13</v>
      </c>
      <c r="G191" s="170">
        <v>6</v>
      </c>
      <c r="H191" s="170">
        <v>4</v>
      </c>
      <c r="I191" s="171">
        <v>0.5</v>
      </c>
      <c r="J191" s="305">
        <f>IF(M191&lt;&gt;0,(IFERROR(IF($Y191&gt;50,MROUND($Y191*M191,2.5),IF($Y191&lt;15,MROUND($Y191*M191,0.1),MROUND($Y191*M191,1))),)),"")</f>
        <v>15</v>
      </c>
      <c r="K191" s="170">
        <v>5</v>
      </c>
      <c r="L191" s="170">
        <v>4</v>
      </c>
      <c r="M191" s="171">
        <v>0.6</v>
      </c>
      <c r="N191" s="305" t="str">
        <f>IF(Q191&lt;&gt;0,(IFERROR(IF($Y191&gt;50,MROUND($Y191*Q191,2.5),IF($Y191&lt;15,MROUND($Y191*Q191,0.1),MROUND($Y191*Q191,1))),)),"")</f>
        <v/>
      </c>
      <c r="O191" s="170"/>
      <c r="P191" s="170"/>
      <c r="Q191" s="171">
        <v>0</v>
      </c>
      <c r="R191" s="305" t="str">
        <f>IF(U191&lt;&gt;0,(IFERROR(IF($Y191&gt;50,MROUND($Y191*U191,2.5),IF($Y191&lt;15,MROUND($Y191*U191,0.1),MROUND($Y191*U191,1))),)),"")</f>
        <v/>
      </c>
      <c r="S191" s="170"/>
      <c r="T191" s="170"/>
      <c r="U191" s="172">
        <v>0</v>
      </c>
      <c r="V191" s="59">
        <f t="shared" si="282"/>
        <v>3060</v>
      </c>
      <c r="W191" s="60">
        <f t="shared" si="287"/>
        <v>69.545454545454547</v>
      </c>
      <c r="X191" s="61">
        <f>ROUND(IFERROR((W191/(Y191*IF(ISNUMBER(E191),E191,1))),0),2)</f>
        <v>0.54</v>
      </c>
      <c r="Y191" s="203">
        <f t="shared" si="289"/>
        <v>25.631281328203126</v>
      </c>
      <c r="Z191" s="17">
        <f>(IF(I191&lt;30%,0,IF(I191&lt;35%,F191*G191*H191*F!$B$33,IF(I191&lt;40%,F191*G191*H191*F!$B$38,IF(I191&lt;45%,F191*G191*H191*F!$B$43,IF(I191&lt;50%,F191*G191*H191*F!$B$48,IF(I191=50%,F191*G191*H191*F!$B$50,IF(I191=51%,F191*G191*H191*F!$B$51,IF(I191=52%,F191*G191*H191*F!$B$52,IF(I191=53%,F191*G191*H191*F!$B$53,IF(I191=54%,F191*G191*H191*F!$B$54,IF(I191=55%,F191*G191*H191*F!$B$55,IF(I191=56%,F191*G191*H191*F!$B$56,IF(I191=57%,F191*G191*H191*F!$B$57,IF(I191=58%,F191*G191*H191*F!$B$58,IF(I191=59%,F191*G191*H191*F!$B$59,IF(I191=60%,F191*G191*H191*F!$B$60,IF(I191=61%,F191*G191*H191*F!$B$61,IF(I191=62%,F191*G191*H191*F!$B$62,IF(I191=63%,F191*G191*H191*F!$B$63,IF(I191=64%,F191*G191*H191*F!$B$64,IF(I191=65%,F191*G191*H191*F!$B$65,IF(I191=66%,F191*G191*H191*F!$B$66,IF(I191=67%,F191*G191*H191*F!$B$67,IF(I191=68%,F191*G191*H191*F!$B$68,IF(I191=69%,F191*G191*H191*F!$B$69,IF(I191=70%,F191*G191*H191*F!$B$70,IF(I191=71%,F191*G191*H191*F!$B$71,IF(I191=72%,F191*G191*H191*F!$B$72,IF(I191=73%,F191*G191*H191*F!$B$73,IF(I191=74%,F191*G191*H191*F!$B$74,IF(I191=75%,F191*G191*H191*F!$B$75,IF(I191=76%,F191*G191*H191*F!$B$76,IF(I191=77%,F191*G191*H191*F!$B$77,IF(I191=78%,F191*G191*H191*F!$B$78,IF(I191=79%,F191*G191*H191*F!$B$79,IF(I191=80%,F191*G191*H191*F!$B$80,IF(I191=81%,F191*G191*H191*F!$B$81,IF(I191=82%,F191*G191*H191*F!$B$82,IF(I191=83%,F191*G191*H191*F!$B$83,IF(I191=84%,F191*G191*H191*F!$B$84,IF(I191=85%,F191*G191*H191*F!$B$85,IF(I191=86%,F191*G191*H191*F!$B$86,IF(I191=87%,F191*G191*H191*F!$B$87,IF(I191=88%,F191*G191*H191*F!$B$88,IF(I191=89%,F191*G191*H191*F!$B$89,IF(I191=90%,F191*G191*H191*F!$B$90,IF(I191=91%,F191*G191*H191*F!$B$91,IF(I191=92%,F191*G191*H191*F!$B$92,IF(I191=93%,F191*G191*H191*F!$B$93,IF(I191=94%,F191*G191*H191*F!$B$94,IF(I191=95%,F191*G191*H191*F!$B$95,IF(I191=96%,F191*G191*H191*F!$B$96,IF(I191=97%,F191*G191*H191*F!$B$97,IF(I191=98%,F191*G191*H191*F!$B$98,IF(I191=99%,F191*G191*H191*F!$B$99,IF(I191&gt;99%,F191*G191*H191*F!$B$100,))))))))))))))))))))))))))))))))))))))))))))))))))))))))+IF(M191&lt;30%,0,IF(M191&lt;35%,J191*K191*L191*F!$B$33,IF(M191&lt;40%,J191*K191*L191*F!$B$38,IF(M191&lt;45%,J191*K191*L191*F!$B$43,IF(M191&lt;50%,J191*K191*L191*F!$B$48,IF(M191=50%,J191*K191*L191*F!$B$50,IF(M191=51%,J191*K191*L191*F!$B$51,IF(M191=52%,J191*K191*L191*F!$B$52,IF(M191=53%,J191*K191*L191*F!$B$53,IF(M191=54%,J191*K191*L191*F!$B$54,IF(M191=55%,J191*K191*L191*F!$B$55,IF(M191=56%,J191*K191*L191*F!$B$56,IF(M191=57%,J191*K191*L191*F!$B$57,IF(M191=58%,J191*K191*L191*F!$B$58,IF(M191=59%,J191*K191*L191*F!$B$59,IF(M191=60%,J191*K191*L191*F!$B$60,IF(M191=61%,J191*K191*L191*F!$B$61,IF(M191=62%,J191*K191*L191*F!$B$62,IF(M191=63%,J191*K191*L191*F!$B$63,IF(M191=64%,J191*K191*L191*F!$B$64,IF(M191=65%,J191*K191*L191*F!$B$65,IF(M191=66%,J191*K191*L191*F!$B$66,IF(M191=67%,J191*K191*L191*F!$B$67,IF(M191=68%,J191*K191*L191*F!$B$68,IF(M191=69%,J191*K191*L191*F!$B$69,IF(M191=70%,J191*K191*L191*F!$B$70,IF(M191=71%,J191*K191*L191*F!$B$71,IF(M191=72%,J191*K191*L191*F!$B$72,IF(M191=73%,J191*K191*L191*F!$B$73,IF(M191=74%,J191*K191*L191*F!$B$74,IF(M191=75%,J191*K191*L191*F!$B$75,IF(M191=76%,J191*K191*L191*F!$B$76,IF(M191=77%,J191*K191*L191*F!$B$77,IF(M191=78%,J191*K191*L191*F!$B$78,IF(M191=79%,J191*K191*L191*F!$B$79,IF(M191=80%,J191*K191*L191*F!$B$80,IF(M191=81%,J191*K191*L191*F!$B$81,IF(M191=82%,J191*K191*L191*F!$B$82,IF(M191=83%,J191*K191*L191*F!$B$83,IF(M191=84%,J191*K191*L191*F!$B$84,IF(M191=85%,J191*K191*L191*F!$B$85,IF(M191=86%,J191*K191*L191*F!$B$86,IF(M191=87%,J191*K191*L191*F!$B$87,IF(M191=88%,J191*K191*L191*F!$B$88,IF(M191=89%,J191*K191*L191*F!$B$89,IF(M191=90%,J191*K191*L191*F!$B$90,IF(M191=91%,J191*K191*L191*F!$B$91,IF(M191=92%,J191*K191*L191*F!$B$92,IF(M191=93%,J191*K191*L191*F!$B$93,IF(M191=94%,J191*K191*L191*F!$B$94,IF(M191=95%,J191*K191*L191*F!$B$95,IF(M191=96%,J191*K191*L191*F!$B$96,IF(M191=97%,J191*K191*L191*F!$B$97,IF(M191=98%,J191*K191*L191*F!$B$98,IF(M191=99%,J191*K191*L191*F!$B$99,IF(M191&gt;99%,J191*K191*L191*F!$B$100,))))))))))))))))))))))))))))))))))))))))))))))))))))))))+IF(Q191&lt;30%,0,IF(Q191&lt;35%,N191*O191*P191*F!$B$33,IF(Q191&lt;40%,N191*O191*P191*F!$B$38,IF(Q191&lt;45%,N191*O191*P191*F!$B$43,IF(Q191&lt;50%,N191*O191*P191*F!$B$48,IF(Q191=50%,N191*O191*P191*F!$B$50,IF(Q191=51%,N191*O191*P191*F!$B$51,IF(Q191=52%,N191*O191*P191*F!$B$52,IF(Q191=53%,N191*O191*P191*F!$B$53,IF(Q191=54%,N191*O191*P191*F!$B$54,IF(Q191=55%,N191*O191*P191*F!$B$55,IF(Q191=56%,N191*O191*P191*F!$B$56,IF(Q191=57%,N191*O191*P191*F!$B$57,IF(Q191=58%,N191*O191*P191*F!$B$58,IF(Q191=59%,N191*O191*P191*F!$B$59,IF(Q191=60%,N191*O191*P191*F!$B$60,IF(Q191=61%,N191*O191*P191*F!$B$61,IF(Q191=62%,N191*O191*P191*F!$B$62,IF(Q191=63%,N191*O191*P191*F!$B$63,IF(Q191=64%,N191*O191*P191*F!$B$64,IF(Q191=65%,N191*O191*P191*F!$B$65,IF(Q191=66%,N191*O191*P191*F!$B$66,IF(Q191=67%,N191*O191*P191*F!$B$67,IF(Q191=68%,N191*O191*P191*F!$B$68,IF(Q191=69%,N191*O191*P191*F!$B$69,IF(Q191=70%,N191*O191*P191*F!$B$70,IF(Q191=71%,N191*O191*P191*F!$B$71,IF(Q191=72%,N191*O191*P191*F!$B$72,IF(Q191=73%,N191*O191*P191*F!$B$73,IF(Q191=74%,N191*O191*P191*F!$B$74,IF(Q191=75%,N191*O191*P191*F!$B$75,IF(Q191=76%,N191*O191*P191*F!$B$76,IF(Q191=77%,N191*O191*P191*F!$B$77,IF(Q191=78%,N191*O191*P191*F!$B$78,IF(Q191=79%,N191*O191*P191*F!$B$79,IF(Q191=80%,N191*O191*P191*F!$B$80,IF(Q191=81%,N191*O191*P191*F!$B$81,IF(Q191=82%,N191*O191*P191*F!$B$82,IF(Q191=83%,N191*O191*P191*F!$B$83,IF(Q191=84%,N191*O191*P191*F!$B$84,IF(Q191=85%,N191*O191*P191*F!$B$85,IF(Q191=86%,N191*O191*P191*F!$B$86,IF(Q191=87%,N191*O191*P191*F!$B$87,IF(Q191=88%,N191*O191*P191*F!$B$88,IF(Q191=89%,N191*O191*P191*F!$B$89,IF(Q191=90%,N191*O191*P191*F!$B$90,IF(Q191=91%,N191*O191*P191*F!$B$91,IF(Q191=92%,N191*O191*P191*F!$B$92,IF(Q191=93%,N191*O191*P191*F!$B$93,IF(Q191=94%,N191*O191*P191*F!$B$94,IF(Q191=95%,N191*O191*P191*F!$B$95,IF(Q191=96%,N191*O191*P191*F!$B$96,IF(Q191=97%,N191*O191*P191*F!$B$97,IF(Q191=98%,N191*O191*P191*F!$B$98,IF(Q191=99%,N191*O191*P191*F!$B$99,IF(Q191&gt;99%,N191*O191*P191*F!$B$100,))))))))))))))))))))))))))))))))))))))))))))))))))))))))+IF(U191&lt;30%,0,IF(U191&lt;35%,R191*S191*T191*F!$B$33,IF(U191&lt;40%,R191*S191*T191*F!$B$38,IF(U191&lt;45%,R191*S191*T191*F!$B$43,IF(U191&lt;50%,R191*S191*T191*F!$B$48,IF(U191=50%,R191*S191*T191*F!$B$50,IF(U191=51%,R191*S191*T191*F!$B$51,IF(U191=52%,R191*S191*T191*F!$B$52,IF(U191=53%,R191*S191*T191*F!$B$53,IF(U191=54%,R191*S191*T191*F!$B$54,IF(U191=55%,R191*S191*T191*F!$B$55,IF(U191=56%,R191*S191*T191*F!$B$56,IF(U191=57%,R191*S191*T191*F!$B$57,IF(U191=58%,R191*S191*T191*F!$B$58,IF(U191=59%,R191*S191*T191*F!$B$59,IF(U191=60%,R191*S191*T191*F!$B$60,IF(U191=61%,R191*S191*T191*F!$B$61,IF(U191=62%,R191*S191*T191*F!$B$62,IF(U191=63%,R191*S191*T191*F!$B$63,IF(U191=64%,R191*S191*T191*F!$B$64,IF(U191=65%,R191*S191*T191*F!$B$65,IF(U191=66%,R191*S191*T191*F!$B$66,IF(U191=67%,R191*S191*T191*F!$B$67,IF(U191=68%,R191*S191*T191*F!$B$68,IF(U191=69%,R191*S191*T191*F!$B$69,IF(U191=70%,R191*S191*T191*F!$B$70,IF(U191=71%,R191*S191*T191*F!$B$71,IF(U191=72%,R191*S191*T191*F!$B$72,IF(U191=73%,R191*S191*T191*F!$B$73,IF(U191=74%,R191*S191*T191*F!$B$74,IF(U191=75%,R191*S191*T191*F!$B$75,IF(U191=76%,R191*S191*T191*F!$B$76,IF(U191=77%,R191*S191*T191*F!$B$77,IF(U191=78%,R191*S191*T191*F!$B$78,IF(U191=79%,R191*S191*T191*F!$B$79,IF(U191=80%,R191*S191*T191*F!$B$80,IF(U191=81%,R191*S191*T191*F!$B$81,IF(U191=82%,R191*S191*T191*F!$B$82,IF(U191=83%,R191*S191*T191*F!$B$83,IF(U191=84%,R191*S191*T191*F!$B$84,IF(U191=85%,R191*S191*T191*F!$B$85,IF(U191=86%,R191*S191*T191*F!$B$86,IF(U191=87%,R191*S191*T191*F!$B$87,IF(U191=88%,R191*S191*T191*F!$B$88,IF(U191=89%,R191*S191*T191*F!$B$89,IF(U191=90%,R191*S191*T191*F!$B$90,IF(U191=91%,R191*S191*T191*F!$B$91,IF(U191=92%,R191*S191*T191*F!$B$92,IF(U191=93%,R191*S191*T191*F!$B$93,IF(U191=94%,R191*S191*T191*F!$B$94,IF(U191=95%,R191*S191*T191*F!$B$95,IF(U191=96%,R191*S191*T191*F!$B$96,IF(U191=97%,R191*S191*T191*F!$B$97,IF(U191=98%,R191*S191*T191*F!$B$98,IF(U191=99%,R191*S191*T191*F!$B$99,IF(U191&gt;99%,R191*S191*T191*F!$B$100)))))))))))))))))))))))))))))))))))))))))))))))))))))))))*IF(ISNUMBER(E191),E191,1)*IF(ISNUMBER(D191),D191,1)</f>
        <v>732</v>
      </c>
      <c r="AA191" s="62">
        <f t="shared" si="283"/>
        <v>44</v>
      </c>
      <c r="AB191" s="63">
        <f t="shared" si="284"/>
        <v>10.200000000000001</v>
      </c>
      <c r="AC191" s="23"/>
      <c r="AF191" s="127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</row>
    <row r="192" spans="1:48" x14ac:dyDescent="0.25">
      <c r="A192" s="325"/>
      <c r="B192" s="165" t="str">
        <f t="shared" si="285"/>
        <v/>
      </c>
      <c r="C192" s="166" t="str">
        <f t="shared" si="285"/>
        <v/>
      </c>
      <c r="D192" s="167">
        <f t="shared" ref="D192" si="292">D155</f>
        <v>0</v>
      </c>
      <c r="E192" s="168" t="str">
        <f t="shared" si="285"/>
        <v/>
      </c>
      <c r="F192" s="304"/>
      <c r="G192" s="173"/>
      <c r="H192" s="173"/>
      <c r="I192" s="174">
        <f t="shared" ref="I192:I193" si="293">IFERROR(ROUND(F192/$Y192,2),)</f>
        <v>0</v>
      </c>
      <c r="J192" s="304"/>
      <c r="K192" s="173"/>
      <c r="L192" s="173"/>
      <c r="M192" s="174">
        <f t="shared" ref="M192:M193" si="294">IFERROR(ROUND(J192/$Y192,2),)</f>
        <v>0</v>
      </c>
      <c r="N192" s="304"/>
      <c r="O192" s="173"/>
      <c r="P192" s="173"/>
      <c r="Q192" s="174">
        <f t="shared" ref="Q192:Q193" si="295">IFERROR(ROUND(N192/$Y192,2),)</f>
        <v>0</v>
      </c>
      <c r="R192" s="304"/>
      <c r="S192" s="173"/>
      <c r="T192" s="173"/>
      <c r="U192" s="175">
        <f t="shared" ref="U192:U193" si="296">IFERROR(ROUND(R192/$Y192,2),)</f>
        <v>0</v>
      </c>
      <c r="V192" s="66">
        <f t="shared" si="282"/>
        <v>0</v>
      </c>
      <c r="W192" s="67">
        <f t="shared" si="287"/>
        <v>0</v>
      </c>
      <c r="X192" s="72">
        <f t="shared" ref="X192:X193" si="297">ROUND(IFERROR((W192/(Y192*IF(ISNUMBER(E192),E192,1))),0),2)</f>
        <v>0</v>
      </c>
      <c r="Y192" s="203" t="str">
        <f t="shared" si="289"/>
        <v/>
      </c>
      <c r="Z192" s="18">
        <f>(IF(I192&lt;30%,0,IF(I192&lt;35%,F192*G192*H192*F!$B$33,IF(I192&lt;40%,F192*G192*H192*F!$B$38,IF(I192&lt;45%,F192*G192*H192*F!$B$43,IF(I192&lt;50%,F192*G192*H192*F!$B$48,IF(I192=50%,F192*G192*H192*F!$B$50,IF(I192=51%,F192*G192*H192*F!$B$51,IF(I192=52%,F192*G192*H192*F!$B$52,IF(I192=53%,F192*G192*H192*F!$B$53,IF(I192=54%,F192*G192*H192*F!$B$54,IF(I192=55%,F192*G192*H192*F!$B$55,IF(I192=56%,F192*G192*H192*F!$B$56,IF(I192=57%,F192*G192*H192*F!$B$57,IF(I192=58%,F192*G192*H192*F!$B$58,IF(I192=59%,F192*G192*H192*F!$B$59,IF(I192=60%,F192*G192*H192*F!$B$60,IF(I192=61%,F192*G192*H192*F!$B$61,IF(I192=62%,F192*G192*H192*F!$B$62,IF(I192=63%,F192*G192*H192*F!$B$63,IF(I192=64%,F192*G192*H192*F!$B$64,IF(I192=65%,F192*G192*H192*F!$B$65,IF(I192=66%,F192*G192*H192*F!$B$66,IF(I192=67%,F192*G192*H192*F!$B$67,IF(I192=68%,F192*G192*H192*F!$B$68,IF(I192=69%,F192*G192*H192*F!$B$69,IF(I192=70%,F192*G192*H192*F!$B$70,IF(I192=71%,F192*G192*H192*F!$B$71,IF(I192=72%,F192*G192*H192*F!$B$72,IF(I192=73%,F192*G192*H192*F!$B$73,IF(I192=74%,F192*G192*H192*F!$B$74,IF(I192=75%,F192*G192*H192*F!$B$75,IF(I192=76%,F192*G192*H192*F!$B$76,IF(I192=77%,F192*G192*H192*F!$B$77,IF(I192=78%,F192*G192*H192*F!$B$78,IF(I192=79%,F192*G192*H192*F!$B$79,IF(I192=80%,F192*G192*H192*F!$B$80,IF(I192=81%,F192*G192*H192*F!$B$81,IF(I192=82%,F192*G192*H192*F!$B$82,IF(I192=83%,F192*G192*H192*F!$B$83,IF(I192=84%,F192*G192*H192*F!$B$84,IF(I192=85%,F192*G192*H192*F!$B$85,IF(I192=86%,F192*G192*H192*F!$B$86,IF(I192=87%,F192*G192*H192*F!$B$87,IF(I192=88%,F192*G192*H192*F!$B$88,IF(I192=89%,F192*G192*H192*F!$B$89,IF(I192=90%,F192*G192*H192*F!$B$90,IF(I192=91%,F192*G192*H192*F!$B$91,IF(I192=92%,F192*G192*H192*F!$B$92,IF(I192=93%,F192*G192*H192*F!$B$93,IF(I192=94%,F192*G192*H192*F!$B$94,IF(I192=95%,F192*G192*H192*F!$B$95,IF(I192=96%,F192*G192*H192*F!$B$96,IF(I192=97%,F192*G192*H192*F!$B$97,IF(I192=98%,F192*G192*H192*F!$B$98,IF(I192=99%,F192*G192*H192*F!$B$99,IF(I192&gt;99%,F192*G192*H192*F!$B$100,))))))))))))))))))))))))))))))))))))))))))))))))))))))))+IF(M192&lt;30%,0,IF(M192&lt;35%,J192*K192*L192*F!$B$33,IF(M192&lt;40%,J192*K192*L192*F!$B$38,IF(M192&lt;45%,J192*K192*L192*F!$B$43,IF(M192&lt;50%,J192*K192*L192*F!$B$48,IF(M192=50%,J192*K192*L192*F!$B$50,IF(M192=51%,J192*K192*L192*F!$B$51,IF(M192=52%,J192*K192*L192*F!$B$52,IF(M192=53%,J192*K192*L192*F!$B$53,IF(M192=54%,J192*K192*L192*F!$B$54,IF(M192=55%,J192*K192*L192*F!$B$55,IF(M192=56%,J192*K192*L192*F!$B$56,IF(M192=57%,J192*K192*L192*F!$B$57,IF(M192=58%,J192*K192*L192*F!$B$58,IF(M192=59%,J192*K192*L192*F!$B$59,IF(M192=60%,J192*K192*L192*F!$B$60,IF(M192=61%,J192*K192*L192*F!$B$61,IF(M192=62%,J192*K192*L192*F!$B$62,IF(M192=63%,J192*K192*L192*F!$B$63,IF(M192=64%,J192*K192*L192*F!$B$64,IF(M192=65%,J192*K192*L192*F!$B$65,IF(M192=66%,J192*K192*L192*F!$B$66,IF(M192=67%,J192*K192*L192*F!$B$67,IF(M192=68%,J192*K192*L192*F!$B$68,IF(M192=69%,J192*K192*L192*F!$B$69,IF(M192=70%,J192*K192*L192*F!$B$70,IF(M192=71%,J192*K192*L192*F!$B$71,IF(M192=72%,J192*K192*L192*F!$B$72,IF(M192=73%,J192*K192*L192*F!$B$73,IF(M192=74%,J192*K192*L192*F!$B$74,IF(M192=75%,J192*K192*L192*F!$B$75,IF(M192=76%,J192*K192*L192*F!$B$76,IF(M192=77%,J192*K192*L192*F!$B$77,IF(M192=78%,J192*K192*L192*F!$B$78,IF(M192=79%,J192*K192*L192*F!$B$79,IF(M192=80%,J192*K192*L192*F!$B$80,IF(M192=81%,J192*K192*L192*F!$B$81,IF(M192=82%,J192*K192*L192*F!$B$82,IF(M192=83%,J192*K192*L192*F!$B$83,IF(M192=84%,J192*K192*L192*F!$B$84,IF(M192=85%,J192*K192*L192*F!$B$85,IF(M192=86%,J192*K192*L192*F!$B$86,IF(M192=87%,J192*K192*L192*F!$B$87,IF(M192=88%,J192*K192*L192*F!$B$88,IF(M192=89%,J192*K192*L192*F!$B$89,IF(M192=90%,J192*K192*L192*F!$B$90,IF(M192=91%,J192*K192*L192*F!$B$91,IF(M192=92%,J192*K192*L192*F!$B$92,IF(M192=93%,J192*K192*L192*F!$B$93,IF(M192=94%,J192*K192*L192*F!$B$94,IF(M192=95%,J192*K192*L192*F!$B$95,IF(M192=96%,J192*K192*L192*F!$B$96,IF(M192=97%,J192*K192*L192*F!$B$97,IF(M192=98%,J192*K192*L192*F!$B$98,IF(M192=99%,J192*K192*L192*F!$B$99,IF(M192&gt;99%,J192*K192*L192*F!$B$100,))))))))))))))))))))))))))))))))))))))))))))))))))))))))+IF(Q192&lt;30%,0,IF(Q192&lt;35%,N192*O192*P192*F!$B$33,IF(Q192&lt;40%,N192*O192*P192*F!$B$38,IF(Q192&lt;45%,N192*O192*P192*F!$B$43,IF(Q192&lt;50%,N192*O192*P192*F!$B$48,IF(Q192=50%,N192*O192*P192*F!$B$50,IF(Q192=51%,N192*O192*P192*F!$B$51,IF(Q192=52%,N192*O192*P192*F!$B$52,IF(Q192=53%,N192*O192*P192*F!$B$53,IF(Q192=54%,N192*O192*P192*F!$B$54,IF(Q192=55%,N192*O192*P192*F!$B$55,IF(Q192=56%,N192*O192*P192*F!$B$56,IF(Q192=57%,N192*O192*P192*F!$B$57,IF(Q192=58%,N192*O192*P192*F!$B$58,IF(Q192=59%,N192*O192*P192*F!$B$59,IF(Q192=60%,N192*O192*P192*F!$B$60,IF(Q192=61%,N192*O192*P192*F!$B$61,IF(Q192=62%,N192*O192*P192*F!$B$62,IF(Q192=63%,N192*O192*P192*F!$B$63,IF(Q192=64%,N192*O192*P192*F!$B$64,IF(Q192=65%,N192*O192*P192*F!$B$65,IF(Q192=66%,N192*O192*P192*F!$B$66,IF(Q192=67%,N192*O192*P192*F!$B$67,IF(Q192=68%,N192*O192*P192*F!$B$68,IF(Q192=69%,N192*O192*P192*F!$B$69,IF(Q192=70%,N192*O192*P192*F!$B$70,IF(Q192=71%,N192*O192*P192*F!$B$71,IF(Q192=72%,N192*O192*P192*F!$B$72,IF(Q192=73%,N192*O192*P192*F!$B$73,IF(Q192=74%,N192*O192*P192*F!$B$74,IF(Q192=75%,N192*O192*P192*F!$B$75,IF(Q192=76%,N192*O192*P192*F!$B$76,IF(Q192=77%,N192*O192*P192*F!$B$77,IF(Q192=78%,N192*O192*P192*F!$B$78,IF(Q192=79%,N192*O192*P192*F!$B$79,IF(Q192=80%,N192*O192*P192*F!$B$80,IF(Q192=81%,N192*O192*P192*F!$B$81,IF(Q192=82%,N192*O192*P192*F!$B$82,IF(Q192=83%,N192*O192*P192*F!$B$83,IF(Q192=84%,N192*O192*P192*F!$B$84,IF(Q192=85%,N192*O192*P192*F!$B$85,IF(Q192=86%,N192*O192*P192*F!$B$86,IF(Q192=87%,N192*O192*P192*F!$B$87,IF(Q192=88%,N192*O192*P192*F!$B$88,IF(Q192=89%,N192*O192*P192*F!$B$89,IF(Q192=90%,N192*O192*P192*F!$B$90,IF(Q192=91%,N192*O192*P192*F!$B$91,IF(Q192=92%,N192*O192*P192*F!$B$92,IF(Q192=93%,N192*O192*P192*F!$B$93,IF(Q192=94%,N192*O192*P192*F!$B$94,IF(Q192=95%,N192*O192*P192*F!$B$95,IF(Q192=96%,N192*O192*P192*F!$B$96,IF(Q192=97%,N192*O192*P192*F!$B$97,IF(Q192=98%,N192*O192*P192*F!$B$98,IF(Q192=99%,N192*O192*P192*F!$B$99,IF(Q192&gt;99%,N192*O192*P192*F!$B$100,))))))))))))))))))))))))))))))))))))))))))))))))))))))))+IF(U192&lt;30%,0,IF(U192&lt;35%,R192*S192*T192*F!$B$33,IF(U192&lt;40%,R192*S192*T192*F!$B$38,IF(U192&lt;45%,R192*S192*T192*F!$B$43,IF(U192&lt;50%,R192*S192*T192*F!$B$48,IF(U192=50%,R192*S192*T192*F!$B$50,IF(U192=51%,R192*S192*T192*F!$B$51,IF(U192=52%,R192*S192*T192*F!$B$52,IF(U192=53%,R192*S192*T192*F!$B$53,IF(U192=54%,R192*S192*T192*F!$B$54,IF(U192=55%,R192*S192*T192*F!$B$55,IF(U192=56%,R192*S192*T192*F!$B$56,IF(U192=57%,R192*S192*T192*F!$B$57,IF(U192=58%,R192*S192*T192*F!$B$58,IF(U192=59%,R192*S192*T192*F!$B$59,IF(U192=60%,R192*S192*T192*F!$B$60,IF(U192=61%,R192*S192*T192*F!$B$61,IF(U192=62%,R192*S192*T192*F!$B$62,IF(U192=63%,R192*S192*T192*F!$B$63,IF(U192=64%,R192*S192*T192*F!$B$64,IF(U192=65%,R192*S192*T192*F!$B$65,IF(U192=66%,R192*S192*T192*F!$B$66,IF(U192=67%,R192*S192*T192*F!$B$67,IF(U192=68%,R192*S192*T192*F!$B$68,IF(U192=69%,R192*S192*T192*F!$B$69,IF(U192=70%,R192*S192*T192*F!$B$70,IF(U192=71%,R192*S192*T192*F!$B$71,IF(U192=72%,R192*S192*T192*F!$B$72,IF(U192=73%,R192*S192*T192*F!$B$73,IF(U192=74%,R192*S192*T192*F!$B$74,IF(U192=75%,R192*S192*T192*F!$B$75,IF(U192=76%,R192*S192*T192*F!$B$76,IF(U192=77%,R192*S192*T192*F!$B$77,IF(U192=78%,R192*S192*T192*F!$B$78,IF(U192=79%,R192*S192*T192*F!$B$79,IF(U192=80%,R192*S192*T192*F!$B$80,IF(U192=81%,R192*S192*T192*F!$B$81,IF(U192=82%,R192*S192*T192*F!$B$82,IF(U192=83%,R192*S192*T192*F!$B$83,IF(U192=84%,R192*S192*T192*F!$B$84,IF(U192=85%,R192*S192*T192*F!$B$85,IF(U192=86%,R192*S192*T192*F!$B$86,IF(U192=87%,R192*S192*T192*F!$B$87,IF(U192=88%,R192*S192*T192*F!$B$88,IF(U192=89%,R192*S192*T192*F!$B$89,IF(U192=90%,R192*S192*T192*F!$B$90,IF(U192=91%,R192*S192*T192*F!$B$91,IF(U192=92%,R192*S192*T192*F!$B$92,IF(U192=93%,R192*S192*T192*F!$B$93,IF(U192=94%,R192*S192*T192*F!$B$94,IF(U192=95%,R192*S192*T192*F!$B$95,IF(U192=96%,R192*S192*T192*F!$B$96,IF(U192=97%,R192*S192*T192*F!$B$97,IF(U192=98%,R192*S192*T192*F!$B$98,IF(U192=99%,R192*S192*T192*F!$B$99,IF(U192&gt;99%,R192*S192*T192*F!$B$100)))))))))))))))))))))))))))))))))))))))))))))))))))))))))*IF(ISNUMBER(E192),E192,1)*IF(ISNUMBER(D192),D192,1)</f>
        <v>0</v>
      </c>
      <c r="AA192" s="69">
        <f t="shared" si="283"/>
        <v>0</v>
      </c>
      <c r="AB192" s="70">
        <f t="shared" si="284"/>
        <v>0</v>
      </c>
      <c r="AC192" s="23"/>
      <c r="AF192" s="127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</row>
    <row r="193" spans="1:46" x14ac:dyDescent="0.25">
      <c r="A193" s="325"/>
      <c r="B193" s="165" t="str">
        <f t="shared" si="285"/>
        <v/>
      </c>
      <c r="C193" s="176" t="str">
        <f t="shared" si="285"/>
        <v/>
      </c>
      <c r="D193" s="167">
        <f t="shared" ref="D193" si="298">D156</f>
        <v>0</v>
      </c>
      <c r="E193" s="177" t="str">
        <f t="shared" si="285"/>
        <v/>
      </c>
      <c r="F193" s="303"/>
      <c r="G193" s="170"/>
      <c r="H193" s="170"/>
      <c r="I193" s="171">
        <f t="shared" si="293"/>
        <v>0</v>
      </c>
      <c r="J193" s="303"/>
      <c r="K193" s="170"/>
      <c r="L193" s="170"/>
      <c r="M193" s="171">
        <f t="shared" si="294"/>
        <v>0</v>
      </c>
      <c r="N193" s="303"/>
      <c r="O193" s="170"/>
      <c r="P193" s="170"/>
      <c r="Q193" s="171">
        <f t="shared" si="295"/>
        <v>0</v>
      </c>
      <c r="R193" s="303"/>
      <c r="S193" s="170"/>
      <c r="T193" s="170"/>
      <c r="U193" s="172">
        <f t="shared" si="296"/>
        <v>0</v>
      </c>
      <c r="V193" s="59">
        <f t="shared" si="282"/>
        <v>0</v>
      </c>
      <c r="W193" s="60">
        <f>IFERROR((IF(ISNUMBER(F193),F193,1)*G193*H193+IF(ISNUMBER(J193),J193,1)*K193*L193+IF(ISNUMBER(N193),N193,1)*O193*P193+IF(ISNUMBER(R193),R193,1)*S193*T193)*IF(ISNUMBER(E193),E193,1)/(G193*H193+K193*L193+O193*P193+S193*T193),0)</f>
        <v>0</v>
      </c>
      <c r="X193" s="61">
        <f t="shared" si="297"/>
        <v>0</v>
      </c>
      <c r="Y193" s="203" t="str">
        <f t="shared" si="289"/>
        <v/>
      </c>
      <c r="Z193" s="17">
        <f>(IF(I193&lt;30%,0,IF(I193&lt;35%,F193*G193*H193*F!$B$33,IF(I193&lt;40%,F193*G193*H193*F!$B$38,IF(I193&lt;45%,F193*G193*H193*F!$B$43,IF(I193&lt;50%,F193*G193*H193*F!$B$48,IF(I193=50%,F193*G193*H193*F!$B$50,IF(I193=51%,F193*G193*H193*F!$B$51,IF(I193=52%,F193*G193*H193*F!$B$52,IF(I193=53%,F193*G193*H193*F!$B$53,IF(I193=54%,F193*G193*H193*F!$B$54,IF(I193=55%,F193*G193*H193*F!$B$55,IF(I193=56%,F193*G193*H193*F!$B$56,IF(I193=57%,F193*G193*H193*F!$B$57,IF(I193=58%,F193*G193*H193*F!$B$58,IF(I193=59%,F193*G193*H193*F!$B$59,IF(I193=60%,F193*G193*H193*F!$B$60,IF(I193=61%,F193*G193*H193*F!$B$61,IF(I193=62%,F193*G193*H193*F!$B$62,IF(I193=63%,F193*G193*H193*F!$B$63,IF(I193=64%,F193*G193*H193*F!$B$64,IF(I193=65%,F193*G193*H193*F!$B$65,IF(I193=66%,F193*G193*H193*F!$B$66,IF(I193=67%,F193*G193*H193*F!$B$67,IF(I193=68%,F193*G193*H193*F!$B$68,IF(I193=69%,F193*G193*H193*F!$B$69,IF(I193=70%,F193*G193*H193*F!$B$70,IF(I193=71%,F193*G193*H193*F!$B$71,IF(I193=72%,F193*G193*H193*F!$B$72,IF(I193=73%,F193*G193*H193*F!$B$73,IF(I193=74%,F193*G193*H193*F!$B$74,IF(I193=75%,F193*G193*H193*F!$B$75,IF(I193=76%,F193*G193*H193*F!$B$76,IF(I193=77%,F193*G193*H193*F!$B$77,IF(I193=78%,F193*G193*H193*F!$B$78,IF(I193=79%,F193*G193*H193*F!$B$79,IF(I193=80%,F193*G193*H193*F!$B$80,IF(I193=81%,F193*G193*H193*F!$B$81,IF(I193=82%,F193*G193*H193*F!$B$82,IF(I193=83%,F193*G193*H193*F!$B$83,IF(I193=84%,F193*G193*H193*F!$B$84,IF(I193=85%,F193*G193*H193*F!$B$85,IF(I193=86%,F193*G193*H193*F!$B$86,IF(I193=87%,F193*G193*H193*F!$B$87,IF(I193=88%,F193*G193*H193*F!$B$88,IF(I193=89%,F193*G193*H193*F!$B$89,IF(I193=90%,F193*G193*H193*F!$B$90,IF(I193=91%,F193*G193*H193*F!$B$91,IF(I193=92%,F193*G193*H193*F!$B$92,IF(I193=93%,F193*G193*H193*F!$B$93,IF(I193=94%,F193*G193*H193*F!$B$94,IF(I193=95%,F193*G193*H193*F!$B$95,IF(I193=96%,F193*G193*H193*F!$B$96,IF(I193=97%,F193*G193*H193*F!$B$97,IF(I193=98%,F193*G193*H193*F!$B$98,IF(I193=99%,F193*G193*H193*F!$B$99,IF(I193&gt;99%,F193*G193*H193*F!$B$100,))))))))))))))))))))))))))))))))))))))))))))))))))))))))+IF(M193&lt;30%,0,IF(M193&lt;35%,J193*K193*L193*F!$B$33,IF(M193&lt;40%,J193*K193*L193*F!$B$38,IF(M193&lt;45%,J193*K193*L193*F!$B$43,IF(M193&lt;50%,J193*K193*L193*F!$B$48,IF(M193=50%,J193*K193*L193*F!$B$50,IF(M193=51%,J193*K193*L193*F!$B$51,IF(M193=52%,J193*K193*L193*F!$B$52,IF(M193=53%,J193*K193*L193*F!$B$53,IF(M193=54%,J193*K193*L193*F!$B$54,IF(M193=55%,J193*K193*L193*F!$B$55,IF(M193=56%,J193*K193*L193*F!$B$56,IF(M193=57%,J193*K193*L193*F!$B$57,IF(M193=58%,J193*K193*L193*F!$B$58,IF(M193=59%,J193*K193*L193*F!$B$59,IF(M193=60%,J193*K193*L193*F!$B$60,IF(M193=61%,J193*K193*L193*F!$B$61,IF(M193=62%,J193*K193*L193*F!$B$62,IF(M193=63%,J193*K193*L193*F!$B$63,IF(M193=64%,J193*K193*L193*F!$B$64,IF(M193=65%,J193*K193*L193*F!$B$65,IF(M193=66%,J193*K193*L193*F!$B$66,IF(M193=67%,J193*K193*L193*F!$B$67,IF(M193=68%,J193*K193*L193*F!$B$68,IF(M193=69%,J193*K193*L193*F!$B$69,IF(M193=70%,J193*K193*L193*F!$B$70,IF(M193=71%,J193*K193*L193*F!$B$71,IF(M193=72%,J193*K193*L193*F!$B$72,IF(M193=73%,J193*K193*L193*F!$B$73,IF(M193=74%,J193*K193*L193*F!$B$74,IF(M193=75%,J193*K193*L193*F!$B$75,IF(M193=76%,J193*K193*L193*F!$B$76,IF(M193=77%,J193*K193*L193*F!$B$77,IF(M193=78%,J193*K193*L193*F!$B$78,IF(M193=79%,J193*K193*L193*F!$B$79,IF(M193=80%,J193*K193*L193*F!$B$80,IF(M193=81%,J193*K193*L193*F!$B$81,IF(M193=82%,J193*K193*L193*F!$B$82,IF(M193=83%,J193*K193*L193*F!$B$83,IF(M193=84%,J193*K193*L193*F!$B$84,IF(M193=85%,J193*K193*L193*F!$B$85,IF(M193=86%,J193*K193*L193*F!$B$86,IF(M193=87%,J193*K193*L193*F!$B$87,IF(M193=88%,J193*K193*L193*F!$B$88,IF(M193=89%,J193*K193*L193*F!$B$89,IF(M193=90%,J193*K193*L193*F!$B$90,IF(M193=91%,J193*K193*L193*F!$B$91,IF(M193=92%,J193*K193*L193*F!$B$92,IF(M193=93%,J193*K193*L193*F!$B$93,IF(M193=94%,J193*K193*L193*F!$B$94,IF(M193=95%,J193*K193*L193*F!$B$95,IF(M193=96%,J193*K193*L193*F!$B$96,IF(M193=97%,J193*K193*L193*F!$B$97,IF(M193=98%,J193*K193*L193*F!$B$98,IF(M193=99%,J193*K193*L193*F!$B$99,IF(M193&gt;99%,J193*K193*L193*F!$B$100,))))))))))))))))))))))))))))))))))))))))))))))))))))))))+IF(Q193&lt;30%,0,IF(Q193&lt;35%,N193*O193*P193*F!$B$33,IF(Q193&lt;40%,N193*O193*P193*F!$B$38,IF(Q193&lt;45%,N193*O193*P193*F!$B$43,IF(Q193&lt;50%,N193*O193*P193*F!$B$48,IF(Q193=50%,N193*O193*P193*F!$B$50,IF(Q193=51%,N193*O193*P193*F!$B$51,IF(Q193=52%,N193*O193*P193*F!$B$52,IF(Q193=53%,N193*O193*P193*F!$B$53,IF(Q193=54%,N193*O193*P193*F!$B$54,IF(Q193=55%,N193*O193*P193*F!$B$55,IF(Q193=56%,N193*O193*P193*F!$B$56,IF(Q193=57%,N193*O193*P193*F!$B$57,IF(Q193=58%,N193*O193*P193*F!$B$58,IF(Q193=59%,N193*O193*P193*F!$B$59,IF(Q193=60%,N193*O193*P193*F!$B$60,IF(Q193=61%,N193*O193*P193*F!$B$61,IF(Q193=62%,N193*O193*P193*F!$B$62,IF(Q193=63%,N193*O193*P193*F!$B$63,IF(Q193=64%,N193*O193*P193*F!$B$64,IF(Q193=65%,N193*O193*P193*F!$B$65,IF(Q193=66%,N193*O193*P193*F!$B$66,IF(Q193=67%,N193*O193*P193*F!$B$67,IF(Q193=68%,N193*O193*P193*F!$B$68,IF(Q193=69%,N193*O193*P193*F!$B$69,IF(Q193=70%,N193*O193*P193*F!$B$70,IF(Q193=71%,N193*O193*P193*F!$B$71,IF(Q193=72%,N193*O193*P193*F!$B$72,IF(Q193=73%,N193*O193*P193*F!$B$73,IF(Q193=74%,N193*O193*P193*F!$B$74,IF(Q193=75%,N193*O193*P193*F!$B$75,IF(Q193=76%,N193*O193*P193*F!$B$76,IF(Q193=77%,N193*O193*P193*F!$B$77,IF(Q193=78%,N193*O193*P193*F!$B$78,IF(Q193=79%,N193*O193*P193*F!$B$79,IF(Q193=80%,N193*O193*P193*F!$B$80,IF(Q193=81%,N193*O193*P193*F!$B$81,IF(Q193=82%,N193*O193*P193*F!$B$82,IF(Q193=83%,N193*O193*P193*F!$B$83,IF(Q193=84%,N193*O193*P193*F!$B$84,IF(Q193=85%,N193*O193*P193*F!$B$85,IF(Q193=86%,N193*O193*P193*F!$B$86,IF(Q193=87%,N193*O193*P193*F!$B$87,IF(Q193=88%,N193*O193*P193*F!$B$88,IF(Q193=89%,N193*O193*P193*F!$B$89,IF(Q193=90%,N193*O193*P193*F!$B$90,IF(Q193=91%,N193*O193*P193*F!$B$91,IF(Q193=92%,N193*O193*P193*F!$B$92,IF(Q193=93%,N193*O193*P193*F!$B$93,IF(Q193=94%,N193*O193*P193*F!$B$94,IF(Q193=95%,N193*O193*P193*F!$B$95,IF(Q193=96%,N193*O193*P193*F!$B$96,IF(Q193=97%,N193*O193*P193*F!$B$97,IF(Q193=98%,N193*O193*P193*F!$B$98,IF(Q193=99%,N193*O193*P193*F!$B$99,IF(Q193&gt;99%,N193*O193*P193*F!$B$100,))))))))))))))))))))))))))))))))))))))))))))))))))))))))+IF(U193&lt;30%,0,IF(U193&lt;35%,R193*S193*T193*F!$B$33,IF(U193&lt;40%,R193*S193*T193*F!$B$38,IF(U193&lt;45%,R193*S193*T193*F!$B$43,IF(U193&lt;50%,R193*S193*T193*F!$B$48,IF(U193=50%,R193*S193*T193*F!$B$50,IF(U193=51%,R193*S193*T193*F!$B$51,IF(U193=52%,R193*S193*T193*F!$B$52,IF(U193=53%,R193*S193*T193*F!$B$53,IF(U193=54%,R193*S193*T193*F!$B$54,IF(U193=55%,R193*S193*T193*F!$B$55,IF(U193=56%,R193*S193*T193*F!$B$56,IF(U193=57%,R193*S193*T193*F!$B$57,IF(U193=58%,R193*S193*T193*F!$B$58,IF(U193=59%,R193*S193*T193*F!$B$59,IF(U193=60%,R193*S193*T193*F!$B$60,IF(U193=61%,R193*S193*T193*F!$B$61,IF(U193=62%,R193*S193*T193*F!$B$62,IF(U193=63%,R193*S193*T193*F!$B$63,IF(U193=64%,R193*S193*T193*F!$B$64,IF(U193=65%,R193*S193*T193*F!$B$65,IF(U193=66%,R193*S193*T193*F!$B$66,IF(U193=67%,R193*S193*T193*F!$B$67,IF(U193=68%,R193*S193*T193*F!$B$68,IF(U193=69%,R193*S193*T193*F!$B$69,IF(U193=70%,R193*S193*T193*F!$B$70,IF(U193=71%,R193*S193*T193*F!$B$71,IF(U193=72%,R193*S193*T193*F!$B$72,IF(U193=73%,R193*S193*T193*F!$B$73,IF(U193=74%,R193*S193*T193*F!$B$74,IF(U193=75%,R193*S193*T193*F!$B$75,IF(U193=76%,R193*S193*T193*F!$B$76,IF(U193=77%,R193*S193*T193*F!$B$77,IF(U193=78%,R193*S193*T193*F!$B$78,IF(U193=79%,R193*S193*T193*F!$B$79,IF(U193=80%,R193*S193*T193*F!$B$80,IF(U193=81%,R193*S193*T193*F!$B$81,IF(U193=82%,R193*S193*T193*F!$B$82,IF(U193=83%,R193*S193*T193*F!$B$83,IF(U193=84%,R193*S193*T193*F!$B$84,IF(U193=85%,R193*S193*T193*F!$B$85,IF(U193=86%,R193*S193*T193*F!$B$86,IF(U193=87%,R193*S193*T193*F!$B$87,IF(U193=88%,R193*S193*T193*F!$B$88,IF(U193=89%,R193*S193*T193*F!$B$89,IF(U193=90%,R193*S193*T193*F!$B$90,IF(U193=91%,R193*S193*T193*F!$B$91,IF(U193=92%,R193*S193*T193*F!$B$92,IF(U193=93%,R193*S193*T193*F!$B$93,IF(U193=94%,R193*S193*T193*F!$B$94,IF(U193=95%,R193*S193*T193*F!$B$95,IF(U193=96%,R193*S193*T193*F!$B$96,IF(U193=97%,R193*S193*T193*F!$B$97,IF(U193=98%,R193*S193*T193*F!$B$98,IF(U193=99%,R193*S193*T193*F!$B$99,IF(U193&gt;99%,R193*S193*T193*F!$B$100)))))))))))))))))))))))))))))))))))))))))))))))))))))))))*IF(ISNUMBER(E193),E193,1)*IF(ISNUMBER(D193),D193,1)</f>
        <v>0</v>
      </c>
      <c r="AA193" s="62">
        <f t="shared" si="283"/>
        <v>0</v>
      </c>
      <c r="AB193" s="63">
        <f t="shared" si="284"/>
        <v>0</v>
      </c>
      <c r="AC193" s="23"/>
      <c r="AF193" s="127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</row>
    <row r="194" spans="1:46" ht="15.75" thickBot="1" x14ac:dyDescent="0.3">
      <c r="A194" s="326"/>
      <c r="B194" s="216" t="str">
        <f t="shared" si="285"/>
        <v/>
      </c>
      <c r="C194" s="226" t="str">
        <f t="shared" si="285"/>
        <v/>
      </c>
      <c r="D194" s="298">
        <f>ROUND(IFERROR((D188*(G188*H188+K188*L188+O188*P188+S188*T188)+D189*(G189*H189+K189*L189+O189*P189+S189*T189)+D190*(G190*H190+K190*L190+O190*P190+S190*T190)+D191*(G191*H191+K191*L191+O191*P191+S191*T191)+D192*(G192*H192+K192*L192+O192*P192+S192*T192)+D193*(G193*H193+K193*L193+O193*P193+S193*T193))/((G188*H188+K188*L188+O188*P188+S188*T188)+(G189*H189+K189*L189+O189*P189+S189*T189)+(G190*H190+K190*L190+O190*P190+S190*T190)+(G191*H191+K191*L191+O191*P191+S191*T191)+(G192*H192+K192*L192+O192*P192+S192*T192)+(G193*H193+K193*L193+O193*P193+S193*T193)),0),2)</f>
        <v>0.91</v>
      </c>
      <c r="E194" s="220" t="str">
        <f t="shared" si="285"/>
        <v/>
      </c>
      <c r="F194" s="306"/>
      <c r="G194" s="227"/>
      <c r="H194" s="227"/>
      <c r="I194" s="221"/>
      <c r="J194" s="306"/>
      <c r="K194" s="227"/>
      <c r="L194" s="227"/>
      <c r="M194" s="221"/>
      <c r="N194" s="306"/>
      <c r="O194" s="227"/>
      <c r="P194" s="227"/>
      <c r="Q194" s="221"/>
      <c r="R194" s="306"/>
      <c r="S194" s="227"/>
      <c r="T194" s="227"/>
      <c r="U194" s="224"/>
      <c r="V194" s="79">
        <f>SUM(V188:V193)</f>
        <v>14425</v>
      </c>
      <c r="W194" s="21">
        <f>IFERROR(V194/AA194,0)</f>
        <v>101.58450704225352</v>
      </c>
      <c r="X194" s="80">
        <f>ROUND(IFERROR(((I188*G188*H188+M188*K188*L188+Q188*O188*P188+U188*S188*T188)+(I189*G189*H189+M189*K189*L189+Q189*O189*P189+U189*S189*T189)+(I190*G190*H190+M190*K190*L190+Q190*O190*P190+U190*S190*T190)+(I191*G191*H191+M191*K191*L191+Q191*O191*P191+U191*S191*T191)+(I192*G192*H192+M192*K192*L192+Q192*O192*P192+U192*S192*T192)+(I193*G193*H193+M193*K193*L193+Q193*O193*P193+U193*S193*T193))/((G188*H188+K188*L188+O188*P188+S188*T188)+(G189*H189+K189*L189+O189*P189+S189*T189)+(G190*H190+K190*L190+O190*P190+S190*T190)+(G191*H191+K191*L191+O191*P191+S191*T191)+(G192*H192+K192*L192+O192*P192+S192*T192)+(G193*H193+K193*L193+O193*P193+S193*T193)),0),3)</f>
        <v>0.54700000000000004</v>
      </c>
      <c r="Y194" s="81"/>
      <c r="Z194" s="21">
        <f>SUM(Z188:Z193)</f>
        <v>10161.84</v>
      </c>
      <c r="AA194" s="82">
        <f>SUM(AA188:AA193)</f>
        <v>142</v>
      </c>
      <c r="AB194" s="83">
        <f>IF(SUM(AB188:AB193)=0,TIME(,0,),TIME(,SUM(AB188:AB193)+30,))</f>
        <v>0.12708333333333333</v>
      </c>
      <c r="AC194" s="23"/>
      <c r="AF194" s="127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</row>
    <row r="195" spans="1:46" x14ac:dyDescent="0.25">
      <c r="A195" s="319">
        <f>A196</f>
        <v>42241</v>
      </c>
      <c r="B195" s="178" t="str">
        <f t="shared" si="285"/>
        <v>Средняя</v>
      </c>
      <c r="C195" s="179" t="str">
        <f t="shared" si="285"/>
        <v>Жим лежа</v>
      </c>
      <c r="D195" s="160">
        <f>D158</f>
        <v>1</v>
      </c>
      <c r="E195" s="180" t="str">
        <f t="shared" si="285"/>
        <v/>
      </c>
      <c r="F195" s="307">
        <f>IF(I195&lt;&gt;0,(IFERROR(IF($Y195&gt;50,MROUND($Y195*I195,2.5),IF($Y195&lt;15,MROUND($Y195*I195,0.1),MROUND($Y195*I195,1))),)),"")</f>
        <v>115</v>
      </c>
      <c r="G195" s="181">
        <v>5</v>
      </c>
      <c r="H195" s="181">
        <v>1</v>
      </c>
      <c r="I195" s="182">
        <v>0.55000000000000004</v>
      </c>
      <c r="J195" s="307">
        <f>IF(M195&lt;&gt;0,(IFERROR(IF($Y195&gt;50,MROUND($Y195*M195,2.5),IF($Y195&lt;15,MROUND($Y195*M195,0.1),MROUND($Y195*M195,1))),)),"")</f>
        <v>135</v>
      </c>
      <c r="K195" s="181">
        <v>4</v>
      </c>
      <c r="L195" s="181">
        <v>1</v>
      </c>
      <c r="M195" s="182">
        <v>0.64</v>
      </c>
      <c r="N195" s="307">
        <f>IF(Q195&lt;&gt;0,(IFERROR(IF($Y195&gt;50,MROUND($Y195*Q195,2.5),IF($Y195&lt;15,MROUND($Y195*Q195,0.1),MROUND($Y195*Q195,1))),)),"")</f>
        <v>142.5</v>
      </c>
      <c r="O195" s="181">
        <v>4</v>
      </c>
      <c r="P195" s="181">
        <v>4</v>
      </c>
      <c r="Q195" s="182">
        <v>0.68</v>
      </c>
      <c r="R195" s="307">
        <f>IF(U195&lt;&gt;0,(IFERROR(IF($Y195&gt;50,MROUND($Y195*U195,2.5),IF($Y195&lt;15,MROUND($Y195*U195,0.1),MROUND($Y195*U195,1))),)),"")</f>
        <v>150</v>
      </c>
      <c r="S195" s="181">
        <v>1</v>
      </c>
      <c r="T195" s="181">
        <v>3</v>
      </c>
      <c r="U195" s="182">
        <v>0.71</v>
      </c>
      <c r="V195" s="90">
        <f t="shared" ref="V195:V221" si="299">(IF(ISNUMBER(F195),F195,1)*G195*H195+IF(ISNUMBER(J195),J195,1)*K195*L195+IF(ISNUMBER(N195),N195,1)*O195*P195+IF(ISNUMBER(R195),R195,1)*S195*T195)*IF(ISNUMBER(E195),E195,1)</f>
        <v>3845</v>
      </c>
      <c r="W195" s="91">
        <f>IFERROR((IF(ISNUMBER(F195),F195,1)*G195*H195+IF(ISNUMBER(J195),J195,1)*K195*L195+IF(ISNUMBER(N195),N195,1)*O195*P195+IF(ISNUMBER(R195),R195,1)*S195*T195)*IF(ISNUMBER(E195),E195,1)/(G195*H195+K195*L195+O195*P195+S195*T195),0)</f>
        <v>137.32142857142858</v>
      </c>
      <c r="X195" s="92">
        <f>ROUND(IFERROR((W195/(Y195*IF(ISNUMBER(E195),E195,1))),0),2)</f>
        <v>0.65</v>
      </c>
      <c r="Y195" s="202">
        <f t="shared" si="289"/>
        <v>210.17650689126563</v>
      </c>
      <c r="Z195" s="19">
        <f>(IF(I195&lt;30%,0,IF(I195&lt;35%,F195*G195*H195*F!$B$33,IF(I195&lt;40%,F195*G195*H195*F!$B$38,IF(I195&lt;45%,F195*G195*H195*F!$B$43,IF(I195&lt;50%,F195*G195*H195*F!$B$48,IF(I195=50%,F195*G195*H195*F!$B$50,IF(I195=51%,F195*G195*H195*F!$B$51,IF(I195=52%,F195*G195*H195*F!$B$52,IF(I195=53%,F195*G195*H195*F!$B$53,IF(I195=54%,F195*G195*H195*F!$B$54,IF(I195=55%,F195*G195*H195*F!$B$55,IF(I195=56%,F195*G195*H195*F!$B$56,IF(I195=57%,F195*G195*H195*F!$B$57,IF(I195=58%,F195*G195*H195*F!$B$58,IF(I195=59%,F195*G195*H195*F!$B$59,IF(I195=60%,F195*G195*H195*F!$B$60,IF(I195=61%,F195*G195*H195*F!$B$61,IF(I195=62%,F195*G195*H195*F!$B$62,IF(I195=63%,F195*G195*H195*F!$B$63,IF(I195=64%,F195*G195*H195*F!$B$64,IF(I195=65%,F195*G195*H195*F!$B$65,IF(I195=66%,F195*G195*H195*F!$B$66,IF(I195=67%,F195*G195*H195*F!$B$67,IF(I195=68%,F195*G195*H195*F!$B$68,IF(I195=69%,F195*G195*H195*F!$B$69,IF(I195=70%,F195*G195*H195*F!$B$70,IF(I195=71%,F195*G195*H195*F!$B$71,IF(I195=72%,F195*G195*H195*F!$B$72,IF(I195=73%,F195*G195*H195*F!$B$73,IF(I195=74%,F195*G195*H195*F!$B$74,IF(I195=75%,F195*G195*H195*F!$B$75,IF(I195=76%,F195*G195*H195*F!$B$76,IF(I195=77%,F195*G195*H195*F!$B$77,IF(I195=78%,F195*G195*H195*F!$B$78,IF(I195=79%,F195*G195*H195*F!$B$79,IF(I195=80%,F195*G195*H195*F!$B$80,IF(I195=81%,F195*G195*H195*F!$B$81,IF(I195=82%,F195*G195*H195*F!$B$82,IF(I195=83%,F195*G195*H195*F!$B$83,IF(I195=84%,F195*G195*H195*F!$B$84,IF(I195=85%,F195*G195*H195*F!$B$85,IF(I195=86%,F195*G195*H195*F!$B$86,IF(I195=87%,F195*G195*H195*F!$B$87,IF(I195=88%,F195*G195*H195*F!$B$88,IF(I195=89%,F195*G195*H195*F!$B$89,IF(I195=90%,F195*G195*H195*F!$B$90,IF(I195=91%,F195*G195*H195*F!$B$91,IF(I195=92%,F195*G195*H195*F!$B$92,IF(I195=93%,F195*G195*H195*F!$B$93,IF(I195=94%,F195*G195*H195*F!$B$94,IF(I195=95%,F195*G195*H195*F!$B$95,IF(I195=96%,F195*G195*H195*F!$B$96,IF(I195=97%,F195*G195*H195*F!$B$97,IF(I195=98%,F195*G195*H195*F!$B$98,IF(I195=99%,F195*G195*H195*F!$B$99,IF(I195&gt;99%,F195*G195*H195*F!$B$100,))))))))))))))))))))))))))))))))))))))))))))))))))))))))+IF(M195&lt;30%,0,IF(M195&lt;35%,J195*K195*L195*F!$B$33,IF(M195&lt;40%,J195*K195*L195*F!$B$38,IF(M195&lt;45%,J195*K195*L195*F!$B$43,IF(M195&lt;50%,J195*K195*L195*F!$B$48,IF(M195=50%,J195*K195*L195*F!$B$50,IF(M195=51%,J195*K195*L195*F!$B$51,IF(M195=52%,J195*K195*L195*F!$B$52,IF(M195=53%,J195*K195*L195*F!$B$53,IF(M195=54%,J195*K195*L195*F!$B$54,IF(M195=55%,J195*K195*L195*F!$B$55,IF(M195=56%,J195*K195*L195*F!$B$56,IF(M195=57%,J195*K195*L195*F!$B$57,IF(M195=58%,J195*K195*L195*F!$B$58,IF(M195=59%,J195*K195*L195*F!$B$59,IF(M195=60%,J195*K195*L195*F!$B$60,IF(M195=61%,J195*K195*L195*F!$B$61,IF(M195=62%,J195*K195*L195*F!$B$62,IF(M195=63%,J195*K195*L195*F!$B$63,IF(M195=64%,J195*K195*L195*F!$B$64,IF(M195=65%,J195*K195*L195*F!$B$65,IF(M195=66%,J195*K195*L195*F!$B$66,IF(M195=67%,J195*K195*L195*F!$B$67,IF(M195=68%,J195*K195*L195*F!$B$68,IF(M195=69%,J195*K195*L195*F!$B$69,IF(M195=70%,J195*K195*L195*F!$B$70,IF(M195=71%,J195*K195*L195*F!$B$71,IF(M195=72%,J195*K195*L195*F!$B$72,IF(M195=73%,J195*K195*L195*F!$B$73,IF(M195=74%,J195*K195*L195*F!$B$74,IF(M195=75%,J195*K195*L195*F!$B$75,IF(M195=76%,J195*K195*L195*F!$B$76,IF(M195=77%,J195*K195*L195*F!$B$77,IF(M195=78%,J195*K195*L195*F!$B$78,IF(M195=79%,J195*K195*L195*F!$B$79,IF(M195=80%,J195*K195*L195*F!$B$80,IF(M195=81%,J195*K195*L195*F!$B$81,IF(M195=82%,J195*K195*L195*F!$B$82,IF(M195=83%,J195*K195*L195*F!$B$83,IF(M195=84%,J195*K195*L195*F!$B$84,IF(M195=85%,J195*K195*L195*F!$B$85,IF(M195=86%,J195*K195*L195*F!$B$86,IF(M195=87%,J195*K195*L195*F!$B$87,IF(M195=88%,J195*K195*L195*F!$B$88,IF(M195=89%,J195*K195*L195*F!$B$89,IF(M195=90%,J195*K195*L195*F!$B$90,IF(M195=91%,J195*K195*L195*F!$B$91,IF(M195=92%,J195*K195*L195*F!$B$92,IF(M195=93%,J195*K195*L195*F!$B$93,IF(M195=94%,J195*K195*L195*F!$B$94,IF(M195=95%,J195*K195*L195*F!$B$95,IF(M195=96%,J195*K195*L195*F!$B$96,IF(M195=97%,J195*K195*L195*F!$B$97,IF(M195=98%,J195*K195*L195*F!$B$98,IF(M195=99%,J195*K195*L195*F!$B$99,IF(M195&gt;99%,J195*K195*L195*F!$B$100,))))))))))))))))))))))))))))))))))))))))))))))))))))))))+IF(Q195&lt;30%,0,IF(Q195&lt;35%,N195*O195*P195*F!$B$33,IF(Q195&lt;40%,N195*O195*P195*F!$B$38,IF(Q195&lt;45%,N195*O195*P195*F!$B$43,IF(Q195&lt;50%,N195*O195*P195*F!$B$48,IF(Q195=50%,N195*O195*P195*F!$B$50,IF(Q195=51%,N195*O195*P195*F!$B$51,IF(Q195=52%,N195*O195*P195*F!$B$52,IF(Q195=53%,N195*O195*P195*F!$B$53,IF(Q195=54%,N195*O195*P195*F!$B$54,IF(Q195=55%,N195*O195*P195*F!$B$55,IF(Q195=56%,N195*O195*P195*F!$B$56,IF(Q195=57%,N195*O195*P195*F!$B$57,IF(Q195=58%,N195*O195*P195*F!$B$58,IF(Q195=59%,N195*O195*P195*F!$B$59,IF(Q195=60%,N195*O195*P195*F!$B$60,IF(Q195=61%,N195*O195*P195*F!$B$61,IF(Q195=62%,N195*O195*P195*F!$B$62,IF(Q195=63%,N195*O195*P195*F!$B$63,IF(Q195=64%,N195*O195*P195*F!$B$64,IF(Q195=65%,N195*O195*P195*F!$B$65,IF(Q195=66%,N195*O195*P195*F!$B$66,IF(Q195=67%,N195*O195*P195*F!$B$67,IF(Q195=68%,N195*O195*P195*F!$B$68,IF(Q195=69%,N195*O195*P195*F!$B$69,IF(Q195=70%,N195*O195*P195*F!$B$70,IF(Q195=71%,N195*O195*P195*F!$B$71,IF(Q195=72%,N195*O195*P195*F!$B$72,IF(Q195=73%,N195*O195*P195*F!$B$73,IF(Q195=74%,N195*O195*P195*F!$B$74,IF(Q195=75%,N195*O195*P195*F!$B$75,IF(Q195=76%,N195*O195*P195*F!$B$76,IF(Q195=77%,N195*O195*P195*F!$B$77,IF(Q195=78%,N195*O195*P195*F!$B$78,IF(Q195=79%,N195*O195*P195*F!$B$79,IF(Q195=80%,N195*O195*P195*F!$B$80,IF(Q195=81%,N195*O195*P195*F!$B$81,IF(Q195=82%,N195*O195*P195*F!$B$82,IF(Q195=83%,N195*O195*P195*F!$B$83,IF(Q195=84%,N195*O195*P195*F!$B$84,IF(Q195=85%,N195*O195*P195*F!$B$85,IF(Q195=86%,N195*O195*P195*F!$B$86,IF(Q195=87%,N195*O195*P195*F!$B$87,IF(Q195=88%,N195*O195*P195*F!$B$88,IF(Q195=89%,N195*O195*P195*F!$B$89,IF(Q195=90%,N195*O195*P195*F!$B$90,IF(Q195=91%,N195*O195*P195*F!$B$91,IF(Q195=92%,N195*O195*P195*F!$B$92,IF(Q195=93%,N195*O195*P195*F!$B$93,IF(Q195=94%,N195*O195*P195*F!$B$94,IF(Q195=95%,N195*O195*P195*F!$B$95,IF(Q195=96%,N195*O195*P195*F!$B$96,IF(Q195=97%,N195*O195*P195*F!$B$97,IF(Q195=98%,N195*O195*P195*F!$B$98,IF(Q195=99%,N195*O195*P195*F!$B$99,IF(Q195&gt;99%,N195*O195*P195*F!$B$100,))))))))))))))))))))))))))))))))))))))))))))))))))))))))+IF(U195&lt;30%,0,IF(U195&lt;35%,R195*S195*T195*F!$B$33,IF(U195&lt;40%,R195*S195*T195*F!$B$38,IF(U195&lt;45%,R195*S195*T195*F!$B$43,IF(U195&lt;50%,R195*S195*T195*F!$B$48,IF(U195=50%,R195*S195*T195*F!$B$50,IF(U195=51%,R195*S195*T195*F!$B$51,IF(U195=52%,R195*S195*T195*F!$B$52,IF(U195=53%,R195*S195*T195*F!$B$53,IF(U195=54%,R195*S195*T195*F!$B$54,IF(U195=55%,R195*S195*T195*F!$B$55,IF(U195=56%,R195*S195*T195*F!$B$56,IF(U195=57%,R195*S195*T195*F!$B$57,IF(U195=58%,R195*S195*T195*F!$B$58,IF(U195=59%,R195*S195*T195*F!$B$59,IF(U195=60%,R195*S195*T195*F!$B$60,IF(U195=61%,R195*S195*T195*F!$B$61,IF(U195=62%,R195*S195*T195*F!$B$62,IF(U195=63%,R195*S195*T195*F!$B$63,IF(U195=64%,R195*S195*T195*F!$B$64,IF(U195=65%,R195*S195*T195*F!$B$65,IF(U195=66%,R195*S195*T195*F!$B$66,IF(U195=67%,R195*S195*T195*F!$B$67,IF(U195=68%,R195*S195*T195*F!$B$68,IF(U195=69%,R195*S195*T195*F!$B$69,IF(U195=70%,R195*S195*T195*F!$B$70,IF(U195=71%,R195*S195*T195*F!$B$71,IF(U195=72%,R195*S195*T195*F!$B$72,IF(U195=73%,R195*S195*T195*F!$B$73,IF(U195=74%,R195*S195*T195*F!$B$74,IF(U195=75%,R195*S195*T195*F!$B$75,IF(U195=76%,R195*S195*T195*F!$B$76,IF(U195=77%,R195*S195*T195*F!$B$77,IF(U195=78%,R195*S195*T195*F!$B$78,IF(U195=79%,R195*S195*T195*F!$B$79,IF(U195=80%,R195*S195*T195*F!$B$80,IF(U195=81%,R195*S195*T195*F!$B$81,IF(U195=82%,R195*S195*T195*F!$B$82,IF(U195=83%,R195*S195*T195*F!$B$83,IF(U195=84%,R195*S195*T195*F!$B$84,IF(U195=85%,R195*S195*T195*F!$B$85,IF(U195=86%,R195*S195*T195*F!$B$86,IF(U195=87%,R195*S195*T195*F!$B$87,IF(U195=88%,R195*S195*T195*F!$B$88,IF(U195=89%,R195*S195*T195*F!$B$89,IF(U195=90%,R195*S195*T195*F!$B$90,IF(U195=91%,R195*S195*T195*F!$B$91,IF(U195=92%,R195*S195*T195*F!$B$92,IF(U195=93%,R195*S195*T195*F!$B$93,IF(U195=94%,R195*S195*T195*F!$B$94,IF(U195=95%,R195*S195*T195*F!$B$95,IF(U195=96%,R195*S195*T195*F!$B$96,IF(U195=97%,R195*S195*T195*F!$B$97,IF(U195=98%,R195*S195*T195*F!$B$98,IF(U195=99%,R195*S195*T195*F!$B$99,IF(U195&gt;99%,R195*S195*T195*F!$B$100)))))))))))))))))))))))))))))))))))))))))))))))))))))))))*IF(ISNUMBER(E195),E195,1)*IF(ISNUMBER(D195),D195,1)</f>
        <v>3165.8</v>
      </c>
      <c r="AA195" s="93">
        <f t="shared" ref="AA195:AA200" si="300">G195*H195+K195*L195+O195*P195+S195*T195</f>
        <v>28</v>
      </c>
      <c r="AB195" s="94">
        <f t="shared" ref="AB195:AB200" si="301">(H195*(IF(I195&lt;45%,0.5,IF(I195&lt;55%,0.8,IF(I195&lt;65%,0.9,IF(I195&lt;75%,1,IF(I195&lt;85%,1.1,1.2))))))+L195*(IF(M195&lt;45%,0.5,IF(M195&lt;55%,0.8,IF(M195&lt;65%,0.9,IF(M195&lt;75%,1,IF(M195&lt;85%,1.1,1.2))))))+P195*(IF(Q195&lt;45%,0.5,IF(Q195&lt;55%,0.8,IF(Q195&lt;65%,0.9,IF(Q195&lt;75%,1,IF(Q195&lt;85%,1.1,1.2))))))+T195*(IF(U195&lt;45%,0.5,IF(U195&lt;55%,0.8,IF(U195&lt;65%,0.9,IF(U195&lt;75%,1,IF(U195&lt;85%,1.1,1.2)))))))*IF(D195&gt;=0.8,6,IF(D195&lt;=0.4,1.5,3))</f>
        <v>52.800000000000004</v>
      </c>
      <c r="AC195" s="23"/>
      <c r="AF195" s="127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</row>
    <row r="196" spans="1:46" ht="15" customHeight="1" x14ac:dyDescent="0.25">
      <c r="A196" s="325">
        <f>A189+1</f>
        <v>42241</v>
      </c>
      <c r="B196" s="183" t="str">
        <f t="shared" si="285"/>
        <v>Средняя</v>
      </c>
      <c r="C196" s="184" t="str">
        <f t="shared" si="285"/>
        <v>Жим стоя</v>
      </c>
      <c r="D196" s="167">
        <f t="shared" ref="D196:D200" si="302">D159</f>
        <v>1</v>
      </c>
      <c r="E196" s="185" t="str">
        <f t="shared" si="285"/>
        <v/>
      </c>
      <c r="F196" s="308">
        <f>IF(I196&lt;&gt;0,(IFERROR(IF($Y196&gt;50,MROUND($Y196*I196,2.5),IF($Y196&lt;15,MROUND($Y196*I196,0.1),MROUND($Y196*I196,1))),)),"")</f>
        <v>70</v>
      </c>
      <c r="G196" s="186">
        <v>5</v>
      </c>
      <c r="H196" s="186">
        <v>4</v>
      </c>
      <c r="I196" s="174">
        <v>0.55000000000000004</v>
      </c>
      <c r="J196" s="308">
        <f>IF(M196&lt;&gt;0,(IFERROR(IF($Y196&gt;50,MROUND($Y196*M196,2.5),IF($Y196&lt;15,MROUND($Y196*M196,0.1),MROUND($Y196*M196,1))),)),"")</f>
        <v>75</v>
      </c>
      <c r="K196" s="186">
        <v>4</v>
      </c>
      <c r="L196" s="186">
        <v>3</v>
      </c>
      <c r="M196" s="174">
        <v>0.6</v>
      </c>
      <c r="N196" s="308" t="str">
        <f>IF(Q196&lt;&gt;0,(IFERROR(IF($Y196&gt;50,MROUND($Y196*Q196,2.5),IF($Y196&lt;15,MROUND($Y196*Q196,0.1),MROUND($Y196*Q196,1))),)),"")</f>
        <v/>
      </c>
      <c r="O196" s="186"/>
      <c r="P196" s="186"/>
      <c r="Q196" s="174">
        <v>0</v>
      </c>
      <c r="R196" s="308" t="str">
        <f>IF(U196&lt;&gt;0,(IFERROR(IF($Y196&gt;50,MROUND($Y196*U196,2.5),IF($Y196&lt;15,MROUND($Y196*U196,0.1),MROUND($Y196*U196,1))),)),"")</f>
        <v/>
      </c>
      <c r="S196" s="186"/>
      <c r="T196" s="186"/>
      <c r="U196" s="174">
        <v>0</v>
      </c>
      <c r="V196" s="98">
        <f t="shared" si="299"/>
        <v>2300</v>
      </c>
      <c r="W196" s="99">
        <f t="shared" ref="W196:W200" si="303">IFERROR((IF(ISNUMBER(F196),F196,1)*G196*H196+IF(ISNUMBER(J196),J196,1)*K196*L196+IF(ISNUMBER(N196),N196,1)*O196*P196+IF(ISNUMBER(R196),R196,1)*S196*T196)*IF(ISNUMBER(E196),E196,1)/(G196*H196+K196*L196+O196*P196+S196*T196),0)</f>
        <v>71.875</v>
      </c>
      <c r="X196" s="68">
        <f t="shared" ref="X196:X197" si="304">ROUND(IFERROR((W196/(Y196*IF(ISNUMBER(E196),E196,1))),0),2)</f>
        <v>0.56999999999999995</v>
      </c>
      <c r="Y196" s="203">
        <f t="shared" si="289"/>
        <v>126.10590413475938</v>
      </c>
      <c r="Z196" s="18">
        <f>(IF(I196&lt;30%,0,IF(I196&lt;35%,F196*G196*H196*F!$B$33,IF(I196&lt;40%,F196*G196*H196*F!$B$38,IF(I196&lt;45%,F196*G196*H196*F!$B$43,IF(I196&lt;50%,F196*G196*H196*F!$B$48,IF(I196=50%,F196*G196*H196*F!$B$50,IF(I196=51%,F196*G196*H196*F!$B$51,IF(I196=52%,F196*G196*H196*F!$B$52,IF(I196=53%,F196*G196*H196*F!$B$53,IF(I196=54%,F196*G196*H196*F!$B$54,IF(I196=55%,F196*G196*H196*F!$B$55,IF(I196=56%,F196*G196*H196*F!$B$56,IF(I196=57%,F196*G196*H196*F!$B$57,IF(I196=58%,F196*G196*H196*F!$B$58,IF(I196=59%,F196*G196*H196*F!$B$59,IF(I196=60%,F196*G196*H196*F!$B$60,IF(I196=61%,F196*G196*H196*F!$B$61,IF(I196=62%,F196*G196*H196*F!$B$62,IF(I196=63%,F196*G196*H196*F!$B$63,IF(I196=64%,F196*G196*H196*F!$B$64,IF(I196=65%,F196*G196*H196*F!$B$65,IF(I196=66%,F196*G196*H196*F!$B$66,IF(I196=67%,F196*G196*H196*F!$B$67,IF(I196=68%,F196*G196*H196*F!$B$68,IF(I196=69%,F196*G196*H196*F!$B$69,IF(I196=70%,F196*G196*H196*F!$B$70,IF(I196=71%,F196*G196*H196*F!$B$71,IF(I196=72%,F196*G196*H196*F!$B$72,IF(I196=73%,F196*G196*H196*F!$B$73,IF(I196=74%,F196*G196*H196*F!$B$74,IF(I196=75%,F196*G196*H196*F!$B$75,IF(I196=76%,F196*G196*H196*F!$B$76,IF(I196=77%,F196*G196*H196*F!$B$77,IF(I196=78%,F196*G196*H196*F!$B$78,IF(I196=79%,F196*G196*H196*F!$B$79,IF(I196=80%,F196*G196*H196*F!$B$80,IF(I196=81%,F196*G196*H196*F!$B$81,IF(I196=82%,F196*G196*H196*F!$B$82,IF(I196=83%,F196*G196*H196*F!$B$83,IF(I196=84%,F196*G196*H196*F!$B$84,IF(I196=85%,F196*G196*H196*F!$B$85,IF(I196=86%,F196*G196*H196*F!$B$86,IF(I196=87%,F196*G196*H196*F!$B$87,IF(I196=88%,F196*G196*H196*F!$B$88,IF(I196=89%,F196*G196*H196*F!$B$89,IF(I196=90%,F196*G196*H196*F!$B$90,IF(I196=91%,F196*G196*H196*F!$B$91,IF(I196=92%,F196*G196*H196*F!$B$92,IF(I196=93%,F196*G196*H196*F!$B$93,IF(I196=94%,F196*G196*H196*F!$B$94,IF(I196=95%,F196*G196*H196*F!$B$95,IF(I196=96%,F196*G196*H196*F!$B$96,IF(I196=97%,F196*G196*H196*F!$B$97,IF(I196=98%,F196*G196*H196*F!$B$98,IF(I196=99%,F196*G196*H196*F!$B$99,IF(I196&gt;99%,F196*G196*H196*F!$B$100,))))))))))))))))))))))))))))))))))))))))))))))))))))))))+IF(M196&lt;30%,0,IF(M196&lt;35%,J196*K196*L196*F!$B$33,IF(M196&lt;40%,J196*K196*L196*F!$B$38,IF(M196&lt;45%,J196*K196*L196*F!$B$43,IF(M196&lt;50%,J196*K196*L196*F!$B$48,IF(M196=50%,J196*K196*L196*F!$B$50,IF(M196=51%,J196*K196*L196*F!$B$51,IF(M196=52%,J196*K196*L196*F!$B$52,IF(M196=53%,J196*K196*L196*F!$B$53,IF(M196=54%,J196*K196*L196*F!$B$54,IF(M196=55%,J196*K196*L196*F!$B$55,IF(M196=56%,J196*K196*L196*F!$B$56,IF(M196=57%,J196*K196*L196*F!$B$57,IF(M196=58%,J196*K196*L196*F!$B$58,IF(M196=59%,J196*K196*L196*F!$B$59,IF(M196=60%,J196*K196*L196*F!$B$60,IF(M196=61%,J196*K196*L196*F!$B$61,IF(M196=62%,J196*K196*L196*F!$B$62,IF(M196=63%,J196*K196*L196*F!$B$63,IF(M196=64%,J196*K196*L196*F!$B$64,IF(M196=65%,J196*K196*L196*F!$B$65,IF(M196=66%,J196*K196*L196*F!$B$66,IF(M196=67%,J196*K196*L196*F!$B$67,IF(M196=68%,J196*K196*L196*F!$B$68,IF(M196=69%,J196*K196*L196*F!$B$69,IF(M196=70%,J196*K196*L196*F!$B$70,IF(M196=71%,J196*K196*L196*F!$B$71,IF(M196=72%,J196*K196*L196*F!$B$72,IF(M196=73%,J196*K196*L196*F!$B$73,IF(M196=74%,J196*K196*L196*F!$B$74,IF(M196=75%,J196*K196*L196*F!$B$75,IF(M196=76%,J196*K196*L196*F!$B$76,IF(M196=77%,J196*K196*L196*F!$B$77,IF(M196=78%,J196*K196*L196*F!$B$78,IF(M196=79%,J196*K196*L196*F!$B$79,IF(M196=80%,J196*K196*L196*F!$B$80,IF(M196=81%,J196*K196*L196*F!$B$81,IF(M196=82%,J196*K196*L196*F!$B$82,IF(M196=83%,J196*K196*L196*F!$B$83,IF(M196=84%,J196*K196*L196*F!$B$84,IF(M196=85%,J196*K196*L196*F!$B$85,IF(M196=86%,J196*K196*L196*F!$B$86,IF(M196=87%,J196*K196*L196*F!$B$87,IF(M196=88%,J196*K196*L196*F!$B$88,IF(M196=89%,J196*K196*L196*F!$B$89,IF(M196=90%,J196*K196*L196*F!$B$90,IF(M196=91%,J196*K196*L196*F!$B$91,IF(M196=92%,J196*K196*L196*F!$B$92,IF(M196=93%,J196*K196*L196*F!$B$93,IF(M196=94%,J196*K196*L196*F!$B$94,IF(M196=95%,J196*K196*L196*F!$B$95,IF(M196=96%,J196*K196*L196*F!$B$96,IF(M196=97%,J196*K196*L196*F!$B$97,IF(M196=98%,J196*K196*L196*F!$B$98,IF(M196=99%,J196*K196*L196*F!$B$99,IF(M196&gt;99%,J196*K196*L196*F!$B$100,))))))))))))))))))))))))))))))))))))))))))))))))))))))))+IF(Q196&lt;30%,0,IF(Q196&lt;35%,N196*O196*P196*F!$B$33,IF(Q196&lt;40%,N196*O196*P196*F!$B$38,IF(Q196&lt;45%,N196*O196*P196*F!$B$43,IF(Q196&lt;50%,N196*O196*P196*F!$B$48,IF(Q196=50%,N196*O196*P196*F!$B$50,IF(Q196=51%,N196*O196*P196*F!$B$51,IF(Q196=52%,N196*O196*P196*F!$B$52,IF(Q196=53%,N196*O196*P196*F!$B$53,IF(Q196=54%,N196*O196*P196*F!$B$54,IF(Q196=55%,N196*O196*P196*F!$B$55,IF(Q196=56%,N196*O196*P196*F!$B$56,IF(Q196=57%,N196*O196*P196*F!$B$57,IF(Q196=58%,N196*O196*P196*F!$B$58,IF(Q196=59%,N196*O196*P196*F!$B$59,IF(Q196=60%,N196*O196*P196*F!$B$60,IF(Q196=61%,N196*O196*P196*F!$B$61,IF(Q196=62%,N196*O196*P196*F!$B$62,IF(Q196=63%,N196*O196*P196*F!$B$63,IF(Q196=64%,N196*O196*P196*F!$B$64,IF(Q196=65%,N196*O196*P196*F!$B$65,IF(Q196=66%,N196*O196*P196*F!$B$66,IF(Q196=67%,N196*O196*P196*F!$B$67,IF(Q196=68%,N196*O196*P196*F!$B$68,IF(Q196=69%,N196*O196*P196*F!$B$69,IF(Q196=70%,N196*O196*P196*F!$B$70,IF(Q196=71%,N196*O196*P196*F!$B$71,IF(Q196=72%,N196*O196*P196*F!$B$72,IF(Q196=73%,N196*O196*P196*F!$B$73,IF(Q196=74%,N196*O196*P196*F!$B$74,IF(Q196=75%,N196*O196*P196*F!$B$75,IF(Q196=76%,N196*O196*P196*F!$B$76,IF(Q196=77%,N196*O196*P196*F!$B$77,IF(Q196=78%,N196*O196*P196*F!$B$78,IF(Q196=79%,N196*O196*P196*F!$B$79,IF(Q196=80%,N196*O196*P196*F!$B$80,IF(Q196=81%,N196*O196*P196*F!$B$81,IF(Q196=82%,N196*O196*P196*F!$B$82,IF(Q196=83%,N196*O196*P196*F!$B$83,IF(Q196=84%,N196*O196*P196*F!$B$84,IF(Q196=85%,N196*O196*P196*F!$B$85,IF(Q196=86%,N196*O196*P196*F!$B$86,IF(Q196=87%,N196*O196*P196*F!$B$87,IF(Q196=88%,N196*O196*P196*F!$B$88,IF(Q196=89%,N196*O196*P196*F!$B$89,IF(Q196=90%,N196*O196*P196*F!$B$90,IF(Q196=91%,N196*O196*P196*F!$B$91,IF(Q196=92%,N196*O196*P196*F!$B$92,IF(Q196=93%,N196*O196*P196*F!$B$93,IF(Q196=94%,N196*O196*P196*F!$B$94,IF(Q196=95%,N196*O196*P196*F!$B$95,IF(Q196=96%,N196*O196*P196*F!$B$96,IF(Q196=97%,N196*O196*P196*F!$B$97,IF(Q196=98%,N196*O196*P196*F!$B$98,IF(Q196=99%,N196*O196*P196*F!$B$99,IF(Q196&gt;99%,N196*O196*P196*F!$B$100,))))))))))))))))))))))))))))))))))))))))))))))))))))))))+IF(U196&lt;30%,0,IF(U196&lt;35%,R196*S196*T196*F!$B$33,IF(U196&lt;40%,R196*S196*T196*F!$B$38,IF(U196&lt;45%,R196*S196*T196*F!$B$43,IF(U196&lt;50%,R196*S196*T196*F!$B$48,IF(U196=50%,R196*S196*T196*F!$B$50,IF(U196=51%,R196*S196*T196*F!$B$51,IF(U196=52%,R196*S196*T196*F!$B$52,IF(U196=53%,R196*S196*T196*F!$B$53,IF(U196=54%,R196*S196*T196*F!$B$54,IF(U196=55%,R196*S196*T196*F!$B$55,IF(U196=56%,R196*S196*T196*F!$B$56,IF(U196=57%,R196*S196*T196*F!$B$57,IF(U196=58%,R196*S196*T196*F!$B$58,IF(U196=59%,R196*S196*T196*F!$B$59,IF(U196=60%,R196*S196*T196*F!$B$60,IF(U196=61%,R196*S196*T196*F!$B$61,IF(U196=62%,R196*S196*T196*F!$B$62,IF(U196=63%,R196*S196*T196*F!$B$63,IF(U196=64%,R196*S196*T196*F!$B$64,IF(U196=65%,R196*S196*T196*F!$B$65,IF(U196=66%,R196*S196*T196*F!$B$66,IF(U196=67%,R196*S196*T196*F!$B$67,IF(U196=68%,R196*S196*T196*F!$B$68,IF(U196=69%,R196*S196*T196*F!$B$69,IF(U196=70%,R196*S196*T196*F!$B$70,IF(U196=71%,R196*S196*T196*F!$B$71,IF(U196=72%,R196*S196*T196*F!$B$72,IF(U196=73%,R196*S196*T196*F!$B$73,IF(U196=74%,R196*S196*T196*F!$B$74,IF(U196=75%,R196*S196*T196*F!$B$75,IF(U196=76%,R196*S196*T196*F!$B$76,IF(U196=77%,R196*S196*T196*F!$B$77,IF(U196=78%,R196*S196*T196*F!$B$78,IF(U196=79%,R196*S196*T196*F!$B$79,IF(U196=80%,R196*S196*T196*F!$B$80,IF(U196=81%,R196*S196*T196*F!$B$81,IF(U196=82%,R196*S196*T196*F!$B$82,IF(U196=83%,R196*S196*T196*F!$B$83,IF(U196=84%,R196*S196*T196*F!$B$84,IF(U196=85%,R196*S196*T196*F!$B$85,IF(U196=86%,R196*S196*T196*F!$B$86,IF(U196=87%,R196*S196*T196*F!$B$87,IF(U196=88%,R196*S196*T196*F!$B$88,IF(U196=89%,R196*S196*T196*F!$B$89,IF(U196=90%,R196*S196*T196*F!$B$90,IF(U196=91%,R196*S196*T196*F!$B$91,IF(U196=92%,R196*S196*T196*F!$B$92,IF(U196=93%,R196*S196*T196*F!$B$93,IF(U196=94%,R196*S196*T196*F!$B$94,IF(U196=95%,R196*S196*T196*F!$B$95,IF(U196=96%,R196*S196*T196*F!$B$96,IF(U196=97%,R196*S196*T196*F!$B$97,IF(U196=98%,R196*S196*T196*F!$B$98,IF(U196=99%,R196*S196*T196*F!$B$99,IF(U196&gt;99%,R196*S196*T196*F!$B$100)))))))))))))))))))))))))))))))))))))))))))))))))))))))))*IF(ISNUMBER(E196),E196,1)*IF(ISNUMBER(D196),D196,1)</f>
        <v>1442</v>
      </c>
      <c r="AA196" s="69">
        <f t="shared" si="300"/>
        <v>32</v>
      </c>
      <c r="AB196" s="70">
        <f t="shared" si="301"/>
        <v>37.800000000000004</v>
      </c>
      <c r="AC196" s="23"/>
      <c r="AF196" s="127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</row>
    <row r="197" spans="1:46" x14ac:dyDescent="0.25">
      <c r="A197" s="325"/>
      <c r="B197" s="183" t="str">
        <f t="shared" si="285"/>
        <v>Средняя</v>
      </c>
      <c r="C197" s="184" t="str">
        <f t="shared" si="285"/>
        <v>Жим средним хватом</v>
      </c>
      <c r="D197" s="167">
        <f t="shared" si="302"/>
        <v>1</v>
      </c>
      <c r="E197" s="187" t="str">
        <f t="shared" si="285"/>
        <v/>
      </c>
      <c r="F197" s="309">
        <f>IF(I197&lt;&gt;0,(IFERROR(IF($Y197&gt;50,MROUND($Y197*I197,2.5),IF($Y197&lt;15,MROUND($Y197*I197,0.1),MROUND($Y197*I197,1))),)),"")</f>
        <v>87.5</v>
      </c>
      <c r="G197" s="188">
        <v>5</v>
      </c>
      <c r="H197" s="188">
        <v>1</v>
      </c>
      <c r="I197" s="189">
        <v>0.52</v>
      </c>
      <c r="J197" s="309">
        <f>IF(M197&lt;&gt;0,(IFERROR(IF($Y197&gt;50,MROUND($Y197*M197,2.5),IF($Y197&lt;15,MROUND($Y197*M197,0.1),MROUND($Y197*M197,1))),)),"")</f>
        <v>107.5</v>
      </c>
      <c r="K197" s="188">
        <v>4</v>
      </c>
      <c r="L197" s="188">
        <v>1</v>
      </c>
      <c r="M197" s="189">
        <v>0.64</v>
      </c>
      <c r="N197" s="309">
        <f>IF(Q197&lt;&gt;0,(IFERROR(IF($Y197&gt;50,MROUND($Y197*Q197,2.5),IF($Y197&lt;15,MROUND($Y197*Q197,0.1),MROUND($Y197*Q197,1))),)),"")</f>
        <v>117.5</v>
      </c>
      <c r="O197" s="188">
        <v>3</v>
      </c>
      <c r="P197" s="188">
        <v>5</v>
      </c>
      <c r="Q197" s="189">
        <v>0.7</v>
      </c>
      <c r="R197" s="309" t="str">
        <f>IF(U197&lt;&gt;0,(IFERROR(IF($Y197&gt;50,MROUND($Y197*U197,2.5),IF($Y197&lt;15,MROUND($Y197*U197,0.1),MROUND($Y197*U197,1))),)),"")</f>
        <v/>
      </c>
      <c r="S197" s="188"/>
      <c r="T197" s="188"/>
      <c r="U197" s="189">
        <v>0</v>
      </c>
      <c r="V197" s="101">
        <f t="shared" si="299"/>
        <v>2630</v>
      </c>
      <c r="W197" s="102">
        <f t="shared" si="303"/>
        <v>109.58333333333333</v>
      </c>
      <c r="X197" s="103">
        <f t="shared" si="304"/>
        <v>0.65</v>
      </c>
      <c r="Y197" s="203">
        <f t="shared" si="289"/>
        <v>168.14120551301247</v>
      </c>
      <c r="Z197" s="20">
        <f>(IF(I197&lt;30%,0,IF(I197&lt;35%,F197*G197*H197*F!$B$33,IF(I197&lt;40%,F197*G197*H197*F!$B$38,IF(I197&lt;45%,F197*G197*H197*F!$B$43,IF(I197&lt;50%,F197*G197*H197*F!$B$48,IF(I197=50%,F197*G197*H197*F!$B$50,IF(I197=51%,F197*G197*H197*F!$B$51,IF(I197=52%,F197*G197*H197*F!$B$52,IF(I197=53%,F197*G197*H197*F!$B$53,IF(I197=54%,F197*G197*H197*F!$B$54,IF(I197=55%,F197*G197*H197*F!$B$55,IF(I197=56%,F197*G197*H197*F!$B$56,IF(I197=57%,F197*G197*H197*F!$B$57,IF(I197=58%,F197*G197*H197*F!$B$58,IF(I197=59%,F197*G197*H197*F!$B$59,IF(I197=60%,F197*G197*H197*F!$B$60,IF(I197=61%,F197*G197*H197*F!$B$61,IF(I197=62%,F197*G197*H197*F!$B$62,IF(I197=63%,F197*G197*H197*F!$B$63,IF(I197=64%,F197*G197*H197*F!$B$64,IF(I197=65%,F197*G197*H197*F!$B$65,IF(I197=66%,F197*G197*H197*F!$B$66,IF(I197=67%,F197*G197*H197*F!$B$67,IF(I197=68%,F197*G197*H197*F!$B$68,IF(I197=69%,F197*G197*H197*F!$B$69,IF(I197=70%,F197*G197*H197*F!$B$70,IF(I197=71%,F197*G197*H197*F!$B$71,IF(I197=72%,F197*G197*H197*F!$B$72,IF(I197=73%,F197*G197*H197*F!$B$73,IF(I197=74%,F197*G197*H197*F!$B$74,IF(I197=75%,F197*G197*H197*F!$B$75,IF(I197=76%,F197*G197*H197*F!$B$76,IF(I197=77%,F197*G197*H197*F!$B$77,IF(I197=78%,F197*G197*H197*F!$B$78,IF(I197=79%,F197*G197*H197*F!$B$79,IF(I197=80%,F197*G197*H197*F!$B$80,IF(I197=81%,F197*G197*H197*F!$B$81,IF(I197=82%,F197*G197*H197*F!$B$82,IF(I197=83%,F197*G197*H197*F!$B$83,IF(I197=84%,F197*G197*H197*F!$B$84,IF(I197=85%,F197*G197*H197*F!$B$85,IF(I197=86%,F197*G197*H197*F!$B$86,IF(I197=87%,F197*G197*H197*F!$B$87,IF(I197=88%,F197*G197*H197*F!$B$88,IF(I197=89%,F197*G197*H197*F!$B$89,IF(I197=90%,F197*G197*H197*F!$B$90,IF(I197=91%,F197*G197*H197*F!$B$91,IF(I197=92%,F197*G197*H197*F!$B$92,IF(I197=93%,F197*G197*H197*F!$B$93,IF(I197=94%,F197*G197*H197*F!$B$94,IF(I197=95%,F197*G197*H197*F!$B$95,IF(I197=96%,F197*G197*H197*F!$B$96,IF(I197=97%,F197*G197*H197*F!$B$97,IF(I197=98%,F197*G197*H197*F!$B$98,IF(I197=99%,F197*G197*H197*F!$B$99,IF(I197&gt;99%,F197*G197*H197*F!$B$100,))))))))))))))))))))))))))))))))))))))))))))))))))))))))+IF(M197&lt;30%,0,IF(M197&lt;35%,J197*K197*L197*F!$B$33,IF(M197&lt;40%,J197*K197*L197*F!$B$38,IF(M197&lt;45%,J197*K197*L197*F!$B$43,IF(M197&lt;50%,J197*K197*L197*F!$B$48,IF(M197=50%,J197*K197*L197*F!$B$50,IF(M197=51%,J197*K197*L197*F!$B$51,IF(M197=52%,J197*K197*L197*F!$B$52,IF(M197=53%,J197*K197*L197*F!$B$53,IF(M197=54%,J197*K197*L197*F!$B$54,IF(M197=55%,J197*K197*L197*F!$B$55,IF(M197=56%,J197*K197*L197*F!$B$56,IF(M197=57%,J197*K197*L197*F!$B$57,IF(M197=58%,J197*K197*L197*F!$B$58,IF(M197=59%,J197*K197*L197*F!$B$59,IF(M197=60%,J197*K197*L197*F!$B$60,IF(M197=61%,J197*K197*L197*F!$B$61,IF(M197=62%,J197*K197*L197*F!$B$62,IF(M197=63%,J197*K197*L197*F!$B$63,IF(M197=64%,J197*K197*L197*F!$B$64,IF(M197=65%,J197*K197*L197*F!$B$65,IF(M197=66%,J197*K197*L197*F!$B$66,IF(M197=67%,J197*K197*L197*F!$B$67,IF(M197=68%,J197*K197*L197*F!$B$68,IF(M197=69%,J197*K197*L197*F!$B$69,IF(M197=70%,J197*K197*L197*F!$B$70,IF(M197=71%,J197*K197*L197*F!$B$71,IF(M197=72%,J197*K197*L197*F!$B$72,IF(M197=73%,J197*K197*L197*F!$B$73,IF(M197=74%,J197*K197*L197*F!$B$74,IF(M197=75%,J197*K197*L197*F!$B$75,IF(M197=76%,J197*K197*L197*F!$B$76,IF(M197=77%,J197*K197*L197*F!$B$77,IF(M197=78%,J197*K197*L197*F!$B$78,IF(M197=79%,J197*K197*L197*F!$B$79,IF(M197=80%,J197*K197*L197*F!$B$80,IF(M197=81%,J197*K197*L197*F!$B$81,IF(M197=82%,J197*K197*L197*F!$B$82,IF(M197=83%,J197*K197*L197*F!$B$83,IF(M197=84%,J197*K197*L197*F!$B$84,IF(M197=85%,J197*K197*L197*F!$B$85,IF(M197=86%,J197*K197*L197*F!$B$86,IF(M197=87%,J197*K197*L197*F!$B$87,IF(M197=88%,J197*K197*L197*F!$B$88,IF(M197=89%,J197*K197*L197*F!$B$89,IF(M197=90%,J197*K197*L197*F!$B$90,IF(M197=91%,J197*K197*L197*F!$B$91,IF(M197=92%,J197*K197*L197*F!$B$92,IF(M197=93%,J197*K197*L197*F!$B$93,IF(M197=94%,J197*K197*L197*F!$B$94,IF(M197=95%,J197*K197*L197*F!$B$95,IF(M197=96%,J197*K197*L197*F!$B$96,IF(M197=97%,J197*K197*L197*F!$B$97,IF(M197=98%,J197*K197*L197*F!$B$98,IF(M197=99%,J197*K197*L197*F!$B$99,IF(M197&gt;99%,J197*K197*L197*F!$B$100,))))))))))))))))))))))))))))))))))))))))))))))))))))))))+IF(Q197&lt;30%,0,IF(Q197&lt;35%,N197*O197*P197*F!$B$33,IF(Q197&lt;40%,N197*O197*P197*F!$B$38,IF(Q197&lt;45%,N197*O197*P197*F!$B$43,IF(Q197&lt;50%,N197*O197*P197*F!$B$48,IF(Q197=50%,N197*O197*P197*F!$B$50,IF(Q197=51%,N197*O197*P197*F!$B$51,IF(Q197=52%,N197*O197*P197*F!$B$52,IF(Q197=53%,N197*O197*P197*F!$B$53,IF(Q197=54%,N197*O197*P197*F!$B$54,IF(Q197=55%,N197*O197*P197*F!$B$55,IF(Q197=56%,N197*O197*P197*F!$B$56,IF(Q197=57%,N197*O197*P197*F!$B$57,IF(Q197=58%,N197*O197*P197*F!$B$58,IF(Q197=59%,N197*O197*P197*F!$B$59,IF(Q197=60%,N197*O197*P197*F!$B$60,IF(Q197=61%,N197*O197*P197*F!$B$61,IF(Q197=62%,N197*O197*P197*F!$B$62,IF(Q197=63%,N197*O197*P197*F!$B$63,IF(Q197=64%,N197*O197*P197*F!$B$64,IF(Q197=65%,N197*O197*P197*F!$B$65,IF(Q197=66%,N197*O197*P197*F!$B$66,IF(Q197=67%,N197*O197*P197*F!$B$67,IF(Q197=68%,N197*O197*P197*F!$B$68,IF(Q197=69%,N197*O197*P197*F!$B$69,IF(Q197=70%,N197*O197*P197*F!$B$70,IF(Q197=71%,N197*O197*P197*F!$B$71,IF(Q197=72%,N197*O197*P197*F!$B$72,IF(Q197=73%,N197*O197*P197*F!$B$73,IF(Q197=74%,N197*O197*P197*F!$B$74,IF(Q197=75%,N197*O197*P197*F!$B$75,IF(Q197=76%,N197*O197*P197*F!$B$76,IF(Q197=77%,N197*O197*P197*F!$B$77,IF(Q197=78%,N197*O197*P197*F!$B$78,IF(Q197=79%,N197*O197*P197*F!$B$79,IF(Q197=80%,N197*O197*P197*F!$B$80,IF(Q197=81%,N197*O197*P197*F!$B$81,IF(Q197=82%,N197*O197*P197*F!$B$82,IF(Q197=83%,N197*O197*P197*F!$B$83,IF(Q197=84%,N197*O197*P197*F!$B$84,IF(Q197=85%,N197*O197*P197*F!$B$85,IF(Q197=86%,N197*O197*P197*F!$B$86,IF(Q197=87%,N197*O197*P197*F!$B$87,IF(Q197=88%,N197*O197*P197*F!$B$88,IF(Q197=89%,N197*O197*P197*F!$B$89,IF(Q197=90%,N197*O197*P197*F!$B$90,IF(Q197=91%,N197*O197*P197*F!$B$91,IF(Q197=92%,N197*O197*P197*F!$B$92,IF(Q197=93%,N197*O197*P197*F!$B$93,IF(Q197=94%,N197*O197*P197*F!$B$94,IF(Q197=95%,N197*O197*P197*F!$B$95,IF(Q197=96%,N197*O197*P197*F!$B$96,IF(Q197=97%,N197*O197*P197*F!$B$97,IF(Q197=98%,N197*O197*P197*F!$B$98,IF(Q197=99%,N197*O197*P197*F!$B$99,IF(Q197&gt;99%,N197*O197*P197*F!$B$100,))))))))))))))))))))))))))))))))))))))))))))))))))))))))+IF(U197&lt;30%,0,IF(U197&lt;35%,R197*S197*T197*F!$B$33,IF(U197&lt;40%,R197*S197*T197*F!$B$38,IF(U197&lt;45%,R197*S197*T197*F!$B$43,IF(U197&lt;50%,R197*S197*T197*F!$B$48,IF(U197=50%,R197*S197*T197*F!$B$50,IF(U197=51%,R197*S197*T197*F!$B$51,IF(U197=52%,R197*S197*T197*F!$B$52,IF(U197=53%,R197*S197*T197*F!$B$53,IF(U197=54%,R197*S197*T197*F!$B$54,IF(U197=55%,R197*S197*T197*F!$B$55,IF(U197=56%,R197*S197*T197*F!$B$56,IF(U197=57%,R197*S197*T197*F!$B$57,IF(U197=58%,R197*S197*T197*F!$B$58,IF(U197=59%,R197*S197*T197*F!$B$59,IF(U197=60%,R197*S197*T197*F!$B$60,IF(U197=61%,R197*S197*T197*F!$B$61,IF(U197=62%,R197*S197*T197*F!$B$62,IF(U197=63%,R197*S197*T197*F!$B$63,IF(U197=64%,R197*S197*T197*F!$B$64,IF(U197=65%,R197*S197*T197*F!$B$65,IF(U197=66%,R197*S197*T197*F!$B$66,IF(U197=67%,R197*S197*T197*F!$B$67,IF(U197=68%,R197*S197*T197*F!$B$68,IF(U197=69%,R197*S197*T197*F!$B$69,IF(U197=70%,R197*S197*T197*F!$B$70,IF(U197=71%,R197*S197*T197*F!$B$71,IF(U197=72%,R197*S197*T197*F!$B$72,IF(U197=73%,R197*S197*T197*F!$B$73,IF(U197=74%,R197*S197*T197*F!$B$74,IF(U197=75%,R197*S197*T197*F!$B$75,IF(U197=76%,R197*S197*T197*F!$B$76,IF(U197=77%,R197*S197*T197*F!$B$77,IF(U197=78%,R197*S197*T197*F!$B$78,IF(U197=79%,R197*S197*T197*F!$B$79,IF(U197=80%,R197*S197*T197*F!$B$80,IF(U197=81%,R197*S197*T197*F!$B$81,IF(U197=82%,R197*S197*T197*F!$B$82,IF(U197=83%,R197*S197*T197*F!$B$83,IF(U197=84%,R197*S197*T197*F!$B$84,IF(U197=85%,R197*S197*T197*F!$B$85,IF(U197=86%,R197*S197*T197*F!$B$86,IF(U197=87%,R197*S197*T197*F!$B$87,IF(U197=88%,R197*S197*T197*F!$B$88,IF(U197=89%,R197*S197*T197*F!$B$89,IF(U197=90%,R197*S197*T197*F!$B$90,IF(U197=91%,R197*S197*T197*F!$B$91,IF(U197=92%,R197*S197*T197*F!$B$92,IF(U197=93%,R197*S197*T197*F!$B$93,IF(U197=94%,R197*S197*T197*F!$B$94,IF(U197=95%,R197*S197*T197*F!$B$95,IF(U197=96%,R197*S197*T197*F!$B$96,IF(U197=97%,R197*S197*T197*F!$B$97,IF(U197=98%,R197*S197*T197*F!$B$98,IF(U197=99%,R197*S197*T197*F!$B$99,IF(U197&gt;99%,R197*S197*T197*F!$B$100)))))))))))))))))))))))))))))))))))))))))))))))))))))))))*IF(ISNUMBER(E197),E197,1)*IF(ISNUMBER(D197),D197,1)</f>
        <v>2153.5250000000001</v>
      </c>
      <c r="AA197" s="104">
        <f t="shared" si="300"/>
        <v>24</v>
      </c>
      <c r="AB197" s="105">
        <f t="shared" si="301"/>
        <v>40.200000000000003</v>
      </c>
      <c r="AC197" s="23"/>
      <c r="AF197" s="127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</row>
    <row r="198" spans="1:46" x14ac:dyDescent="0.25">
      <c r="A198" s="325"/>
      <c r="B198" s="183" t="s">
        <v>71</v>
      </c>
      <c r="C198" s="184" t="str">
        <f t="shared" si="285"/>
        <v>Французский жим</v>
      </c>
      <c r="D198" s="167">
        <f t="shared" si="302"/>
        <v>0.4</v>
      </c>
      <c r="E198" s="185" t="str">
        <f t="shared" si="285"/>
        <v/>
      </c>
      <c r="F198" s="308">
        <f>IF(I198&lt;&gt;0,(IFERROR(IF($Y198&gt;50,MROUND($Y198*I198,2.5),IF($Y198&lt;15,MROUND($Y198*I198,0.1),MROUND($Y198*I198,1))),)),"")</f>
        <v>30</v>
      </c>
      <c r="G198" s="186">
        <v>6</v>
      </c>
      <c r="H198" s="186">
        <v>6</v>
      </c>
      <c r="I198" s="174">
        <v>0.4</v>
      </c>
      <c r="J198" s="308" t="str">
        <f>IF(M198&lt;&gt;0,(IFERROR(IF($Y198&gt;50,MROUND($Y198*M198,2.5),IF($Y198&lt;15,MROUND($Y198*M198,0.1),MROUND($Y198*M198,1))),)),"")</f>
        <v/>
      </c>
      <c r="K198" s="186"/>
      <c r="L198" s="186"/>
      <c r="M198" s="174">
        <v>0</v>
      </c>
      <c r="N198" s="308" t="str">
        <f>IF(Q198&lt;&gt;0,(IFERROR(IF($Y198&gt;50,MROUND($Y198*Q198,2.5),IF($Y198&lt;15,MROUND($Y198*Q198,0.1),MROUND($Y198*Q198,1))),)),"")</f>
        <v/>
      </c>
      <c r="O198" s="186"/>
      <c r="P198" s="186"/>
      <c r="Q198" s="174">
        <v>0</v>
      </c>
      <c r="R198" s="308" t="str">
        <f>IF(U198&lt;&gt;0,(IFERROR(IF($Y198&gt;50,MROUND($Y198*U198,2.5),IF($Y198&lt;15,MROUND($Y198*U198,0.1),MROUND($Y198*U198,1))),)),"")</f>
        <v/>
      </c>
      <c r="S198" s="186"/>
      <c r="T198" s="186"/>
      <c r="U198" s="174">
        <v>0</v>
      </c>
      <c r="V198" s="98">
        <f t="shared" si="299"/>
        <v>1080</v>
      </c>
      <c r="W198" s="99">
        <f t="shared" si="303"/>
        <v>30</v>
      </c>
      <c r="X198" s="68">
        <f>ROUND(IFERROR((W198/(Y198*IF(ISNUMBER(E198),E198,1))),0),2)</f>
        <v>0.39</v>
      </c>
      <c r="Y198" s="203">
        <f t="shared" si="289"/>
        <v>77.765307549768281</v>
      </c>
      <c r="Z198" s="18">
        <f>(IF(I198&lt;30%,0,IF(I198&lt;35%,F198*G198*H198*F!$B$33,IF(I198&lt;40%,F198*G198*H198*F!$B$38,IF(I198&lt;45%,F198*G198*H198*F!$B$43,IF(I198&lt;50%,F198*G198*H198*F!$B$48,IF(I198=50%,F198*G198*H198*F!$B$50,IF(I198=51%,F198*G198*H198*F!$B$51,IF(I198=52%,F198*G198*H198*F!$B$52,IF(I198=53%,F198*G198*H198*F!$B$53,IF(I198=54%,F198*G198*H198*F!$B$54,IF(I198=55%,F198*G198*H198*F!$B$55,IF(I198=56%,F198*G198*H198*F!$B$56,IF(I198=57%,F198*G198*H198*F!$B$57,IF(I198=58%,F198*G198*H198*F!$B$58,IF(I198=59%,F198*G198*H198*F!$B$59,IF(I198=60%,F198*G198*H198*F!$B$60,IF(I198=61%,F198*G198*H198*F!$B$61,IF(I198=62%,F198*G198*H198*F!$B$62,IF(I198=63%,F198*G198*H198*F!$B$63,IF(I198=64%,F198*G198*H198*F!$B$64,IF(I198=65%,F198*G198*H198*F!$B$65,IF(I198=66%,F198*G198*H198*F!$B$66,IF(I198=67%,F198*G198*H198*F!$B$67,IF(I198=68%,F198*G198*H198*F!$B$68,IF(I198=69%,F198*G198*H198*F!$B$69,IF(I198=70%,F198*G198*H198*F!$B$70,IF(I198=71%,F198*G198*H198*F!$B$71,IF(I198=72%,F198*G198*H198*F!$B$72,IF(I198=73%,F198*G198*H198*F!$B$73,IF(I198=74%,F198*G198*H198*F!$B$74,IF(I198=75%,F198*G198*H198*F!$B$75,IF(I198=76%,F198*G198*H198*F!$B$76,IF(I198=77%,F198*G198*H198*F!$B$77,IF(I198=78%,F198*G198*H198*F!$B$78,IF(I198=79%,F198*G198*H198*F!$B$79,IF(I198=80%,F198*G198*H198*F!$B$80,IF(I198=81%,F198*G198*H198*F!$B$81,IF(I198=82%,F198*G198*H198*F!$B$82,IF(I198=83%,F198*G198*H198*F!$B$83,IF(I198=84%,F198*G198*H198*F!$B$84,IF(I198=85%,F198*G198*H198*F!$B$85,IF(I198=86%,F198*G198*H198*F!$B$86,IF(I198=87%,F198*G198*H198*F!$B$87,IF(I198=88%,F198*G198*H198*F!$B$88,IF(I198=89%,F198*G198*H198*F!$B$89,IF(I198=90%,F198*G198*H198*F!$B$90,IF(I198=91%,F198*G198*H198*F!$B$91,IF(I198=92%,F198*G198*H198*F!$B$92,IF(I198=93%,F198*G198*H198*F!$B$93,IF(I198=94%,F198*G198*H198*F!$B$94,IF(I198=95%,F198*G198*H198*F!$B$95,IF(I198=96%,F198*G198*H198*F!$B$96,IF(I198=97%,F198*G198*H198*F!$B$97,IF(I198=98%,F198*G198*H198*F!$B$98,IF(I198=99%,F198*G198*H198*F!$B$99,IF(I198&gt;99%,F198*G198*H198*F!$B$100,))))))))))))))))))))))))))))))))))))))))))))))))))))))))+IF(M198&lt;30%,0,IF(M198&lt;35%,J198*K198*L198*F!$B$33,IF(M198&lt;40%,J198*K198*L198*F!$B$38,IF(M198&lt;45%,J198*K198*L198*F!$B$43,IF(M198&lt;50%,J198*K198*L198*F!$B$48,IF(M198=50%,J198*K198*L198*F!$B$50,IF(M198=51%,J198*K198*L198*F!$B$51,IF(M198=52%,J198*K198*L198*F!$B$52,IF(M198=53%,J198*K198*L198*F!$B$53,IF(M198=54%,J198*K198*L198*F!$B$54,IF(M198=55%,J198*K198*L198*F!$B$55,IF(M198=56%,J198*K198*L198*F!$B$56,IF(M198=57%,J198*K198*L198*F!$B$57,IF(M198=58%,J198*K198*L198*F!$B$58,IF(M198=59%,J198*K198*L198*F!$B$59,IF(M198=60%,J198*K198*L198*F!$B$60,IF(M198=61%,J198*K198*L198*F!$B$61,IF(M198=62%,J198*K198*L198*F!$B$62,IF(M198=63%,J198*K198*L198*F!$B$63,IF(M198=64%,J198*K198*L198*F!$B$64,IF(M198=65%,J198*K198*L198*F!$B$65,IF(M198=66%,J198*K198*L198*F!$B$66,IF(M198=67%,J198*K198*L198*F!$B$67,IF(M198=68%,J198*K198*L198*F!$B$68,IF(M198=69%,J198*K198*L198*F!$B$69,IF(M198=70%,J198*K198*L198*F!$B$70,IF(M198=71%,J198*K198*L198*F!$B$71,IF(M198=72%,J198*K198*L198*F!$B$72,IF(M198=73%,J198*K198*L198*F!$B$73,IF(M198=74%,J198*K198*L198*F!$B$74,IF(M198=75%,J198*K198*L198*F!$B$75,IF(M198=76%,J198*K198*L198*F!$B$76,IF(M198=77%,J198*K198*L198*F!$B$77,IF(M198=78%,J198*K198*L198*F!$B$78,IF(M198=79%,J198*K198*L198*F!$B$79,IF(M198=80%,J198*K198*L198*F!$B$80,IF(M198=81%,J198*K198*L198*F!$B$81,IF(M198=82%,J198*K198*L198*F!$B$82,IF(M198=83%,J198*K198*L198*F!$B$83,IF(M198=84%,J198*K198*L198*F!$B$84,IF(M198=85%,J198*K198*L198*F!$B$85,IF(M198=86%,J198*K198*L198*F!$B$86,IF(M198=87%,J198*K198*L198*F!$B$87,IF(M198=88%,J198*K198*L198*F!$B$88,IF(M198=89%,J198*K198*L198*F!$B$89,IF(M198=90%,J198*K198*L198*F!$B$90,IF(M198=91%,J198*K198*L198*F!$B$91,IF(M198=92%,J198*K198*L198*F!$B$92,IF(M198=93%,J198*K198*L198*F!$B$93,IF(M198=94%,J198*K198*L198*F!$B$94,IF(M198=95%,J198*K198*L198*F!$B$95,IF(M198=96%,J198*K198*L198*F!$B$96,IF(M198=97%,J198*K198*L198*F!$B$97,IF(M198=98%,J198*K198*L198*F!$B$98,IF(M198=99%,J198*K198*L198*F!$B$99,IF(M198&gt;99%,J198*K198*L198*F!$B$100,))))))))))))))))))))))))))))))))))))))))))))))))))))))))+IF(Q198&lt;30%,0,IF(Q198&lt;35%,N198*O198*P198*F!$B$33,IF(Q198&lt;40%,N198*O198*P198*F!$B$38,IF(Q198&lt;45%,N198*O198*P198*F!$B$43,IF(Q198&lt;50%,N198*O198*P198*F!$B$48,IF(Q198=50%,N198*O198*P198*F!$B$50,IF(Q198=51%,N198*O198*P198*F!$B$51,IF(Q198=52%,N198*O198*P198*F!$B$52,IF(Q198=53%,N198*O198*P198*F!$B$53,IF(Q198=54%,N198*O198*P198*F!$B$54,IF(Q198=55%,N198*O198*P198*F!$B$55,IF(Q198=56%,N198*O198*P198*F!$B$56,IF(Q198=57%,N198*O198*P198*F!$B$57,IF(Q198=58%,N198*O198*P198*F!$B$58,IF(Q198=59%,N198*O198*P198*F!$B$59,IF(Q198=60%,N198*O198*P198*F!$B$60,IF(Q198=61%,N198*O198*P198*F!$B$61,IF(Q198=62%,N198*O198*P198*F!$B$62,IF(Q198=63%,N198*O198*P198*F!$B$63,IF(Q198=64%,N198*O198*P198*F!$B$64,IF(Q198=65%,N198*O198*P198*F!$B$65,IF(Q198=66%,N198*O198*P198*F!$B$66,IF(Q198=67%,N198*O198*P198*F!$B$67,IF(Q198=68%,N198*O198*P198*F!$B$68,IF(Q198=69%,N198*O198*P198*F!$B$69,IF(Q198=70%,N198*O198*P198*F!$B$70,IF(Q198=71%,N198*O198*P198*F!$B$71,IF(Q198=72%,N198*O198*P198*F!$B$72,IF(Q198=73%,N198*O198*P198*F!$B$73,IF(Q198=74%,N198*O198*P198*F!$B$74,IF(Q198=75%,N198*O198*P198*F!$B$75,IF(Q198=76%,N198*O198*P198*F!$B$76,IF(Q198=77%,N198*O198*P198*F!$B$77,IF(Q198=78%,N198*O198*P198*F!$B$78,IF(Q198=79%,N198*O198*P198*F!$B$79,IF(Q198=80%,N198*O198*P198*F!$B$80,IF(Q198=81%,N198*O198*P198*F!$B$81,IF(Q198=82%,N198*O198*P198*F!$B$82,IF(Q198=83%,N198*O198*P198*F!$B$83,IF(Q198=84%,N198*O198*P198*F!$B$84,IF(Q198=85%,N198*O198*P198*F!$B$85,IF(Q198=86%,N198*O198*P198*F!$B$86,IF(Q198=87%,N198*O198*P198*F!$B$87,IF(Q198=88%,N198*O198*P198*F!$B$88,IF(Q198=89%,N198*O198*P198*F!$B$89,IF(Q198=90%,N198*O198*P198*F!$B$90,IF(Q198=91%,N198*O198*P198*F!$B$91,IF(Q198=92%,N198*O198*P198*F!$B$92,IF(Q198=93%,N198*O198*P198*F!$B$93,IF(Q198=94%,N198*O198*P198*F!$B$94,IF(Q198=95%,N198*O198*P198*F!$B$95,IF(Q198=96%,N198*O198*P198*F!$B$96,IF(Q198=97%,N198*O198*P198*F!$B$97,IF(Q198=98%,N198*O198*P198*F!$B$98,IF(Q198=99%,N198*O198*P198*F!$B$99,IF(Q198&gt;99%,N198*O198*P198*F!$B$100,))))))))))))))))))))))))))))))))))))))))))))))))))))))))+IF(U198&lt;30%,0,IF(U198&lt;35%,R198*S198*T198*F!$B$33,IF(U198&lt;40%,R198*S198*T198*F!$B$38,IF(U198&lt;45%,R198*S198*T198*F!$B$43,IF(U198&lt;50%,R198*S198*T198*F!$B$48,IF(U198=50%,R198*S198*T198*F!$B$50,IF(U198=51%,R198*S198*T198*F!$B$51,IF(U198=52%,R198*S198*T198*F!$B$52,IF(U198=53%,R198*S198*T198*F!$B$53,IF(U198=54%,R198*S198*T198*F!$B$54,IF(U198=55%,R198*S198*T198*F!$B$55,IF(U198=56%,R198*S198*T198*F!$B$56,IF(U198=57%,R198*S198*T198*F!$B$57,IF(U198=58%,R198*S198*T198*F!$B$58,IF(U198=59%,R198*S198*T198*F!$B$59,IF(U198=60%,R198*S198*T198*F!$B$60,IF(U198=61%,R198*S198*T198*F!$B$61,IF(U198=62%,R198*S198*T198*F!$B$62,IF(U198=63%,R198*S198*T198*F!$B$63,IF(U198=64%,R198*S198*T198*F!$B$64,IF(U198=65%,R198*S198*T198*F!$B$65,IF(U198=66%,R198*S198*T198*F!$B$66,IF(U198=67%,R198*S198*T198*F!$B$67,IF(U198=68%,R198*S198*T198*F!$B$68,IF(U198=69%,R198*S198*T198*F!$B$69,IF(U198=70%,R198*S198*T198*F!$B$70,IF(U198=71%,R198*S198*T198*F!$B$71,IF(U198=72%,R198*S198*T198*F!$B$72,IF(U198=73%,R198*S198*T198*F!$B$73,IF(U198=74%,R198*S198*T198*F!$B$74,IF(U198=75%,R198*S198*T198*F!$B$75,IF(U198=76%,R198*S198*T198*F!$B$76,IF(U198=77%,R198*S198*T198*F!$B$77,IF(U198=78%,R198*S198*T198*F!$B$78,IF(U198=79%,R198*S198*T198*F!$B$79,IF(U198=80%,R198*S198*T198*F!$B$80,IF(U198=81%,R198*S198*T198*F!$B$81,IF(U198=82%,R198*S198*T198*F!$B$82,IF(U198=83%,R198*S198*T198*F!$B$83,IF(U198=84%,R198*S198*T198*F!$B$84,IF(U198=85%,R198*S198*T198*F!$B$85,IF(U198=86%,R198*S198*T198*F!$B$86,IF(U198=87%,R198*S198*T198*F!$B$87,IF(U198=88%,R198*S198*T198*F!$B$88,IF(U198=89%,R198*S198*T198*F!$B$89,IF(U198=90%,R198*S198*T198*F!$B$90,IF(U198=91%,R198*S198*T198*F!$B$91,IF(U198=92%,R198*S198*T198*F!$B$92,IF(U198=93%,R198*S198*T198*F!$B$93,IF(U198=94%,R198*S198*T198*F!$B$94,IF(U198=95%,R198*S198*T198*F!$B$95,IF(U198=96%,R198*S198*T198*F!$B$96,IF(U198=97%,R198*S198*T198*F!$B$97,IF(U198=98%,R198*S198*T198*F!$B$98,IF(U198=99%,R198*S198*T198*F!$B$99,IF(U198&gt;99%,R198*S198*T198*F!$B$100)))))))))))))))))))))))))))))))))))))))))))))))))))))))))*IF(ISNUMBER(E198),E198,1)*IF(ISNUMBER(D198),D198,1)</f>
        <v>164.16</v>
      </c>
      <c r="AA198" s="69">
        <f t="shared" si="300"/>
        <v>36</v>
      </c>
      <c r="AB198" s="70">
        <f t="shared" si="301"/>
        <v>4.5</v>
      </c>
      <c r="AC198" s="23"/>
      <c r="AF198" s="127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</row>
    <row r="199" spans="1:46" x14ac:dyDescent="0.25">
      <c r="A199" s="325"/>
      <c r="B199" s="183" t="str">
        <f t="shared" si="285"/>
        <v>Средняя</v>
      </c>
      <c r="C199" s="190" t="str">
        <f t="shared" si="285"/>
        <v>Разгибания на блоке</v>
      </c>
      <c r="D199" s="167">
        <f t="shared" si="302"/>
        <v>0.3</v>
      </c>
      <c r="E199" s="191">
        <f t="shared" si="285"/>
        <v>5</v>
      </c>
      <c r="F199" s="310">
        <f>IF(I199&lt;&gt;0,(IFERROR(IF($Y199&gt;50,MROUND($Y199*I199,2.5),IF($Y199&lt;15,MROUND($Y199*I199,0.1),MROUND($Y199*I199,1))),)),"")</f>
        <v>12</v>
      </c>
      <c r="G199" s="188">
        <v>6</v>
      </c>
      <c r="H199" s="188">
        <v>5</v>
      </c>
      <c r="I199" s="189">
        <v>0.6</v>
      </c>
      <c r="J199" s="310" t="str">
        <f>IF(M199&lt;&gt;0,(IFERROR(IF($Y199&gt;50,MROUND($Y199*M199,2.5),IF($Y199&lt;15,MROUND($Y199*M199,0.1),MROUND($Y199*M199,1))),)),"")</f>
        <v/>
      </c>
      <c r="K199" s="188"/>
      <c r="L199" s="188"/>
      <c r="M199" s="189">
        <v>0</v>
      </c>
      <c r="N199" s="310" t="str">
        <f>IF(Q199&lt;&gt;0,(IFERROR(IF($Y199&gt;50,MROUND($Y199*Q199,2.5),IF($Y199&lt;15,MROUND($Y199*Q199,0.1),MROUND($Y199*Q199,1))),)),"")</f>
        <v/>
      </c>
      <c r="O199" s="188"/>
      <c r="P199" s="188"/>
      <c r="Q199" s="189">
        <v>0</v>
      </c>
      <c r="R199" s="310" t="str">
        <f>IF(U199&lt;&gt;0,(IFERROR(IF($Y199&gt;50,MROUND($Y199*U199,2.5),IF($Y199&lt;15,MROUND($Y199*U199,0.1),MROUND($Y199*U199,1))),)),"")</f>
        <v/>
      </c>
      <c r="S199" s="188"/>
      <c r="T199" s="188"/>
      <c r="U199" s="189">
        <v>0</v>
      </c>
      <c r="V199" s="101">
        <f t="shared" si="299"/>
        <v>1800</v>
      </c>
      <c r="W199" s="102">
        <f t="shared" si="303"/>
        <v>60</v>
      </c>
      <c r="X199" s="114">
        <f t="shared" ref="X199:X200" si="305">ROUND(IFERROR((W199/(Y199*IF(ISNUMBER(E199),E199,1))),0),2)</f>
        <v>0.59</v>
      </c>
      <c r="Y199" s="203">
        <f t="shared" si="289"/>
        <v>20.505025062562503</v>
      </c>
      <c r="Z199" s="20">
        <f>(IF(I199&lt;30%,0,IF(I199&lt;35%,F199*G199*H199*F!$B$33,IF(I199&lt;40%,F199*G199*H199*F!$B$38,IF(I199&lt;45%,F199*G199*H199*F!$B$43,IF(I199&lt;50%,F199*G199*H199*F!$B$48,IF(I199=50%,F199*G199*H199*F!$B$50,IF(I199=51%,F199*G199*H199*F!$B$51,IF(I199=52%,F199*G199*H199*F!$B$52,IF(I199=53%,F199*G199*H199*F!$B$53,IF(I199=54%,F199*G199*H199*F!$B$54,IF(I199=55%,F199*G199*H199*F!$B$55,IF(I199=56%,F199*G199*H199*F!$B$56,IF(I199=57%,F199*G199*H199*F!$B$57,IF(I199=58%,F199*G199*H199*F!$B$58,IF(I199=59%,F199*G199*H199*F!$B$59,IF(I199=60%,F199*G199*H199*F!$B$60,IF(I199=61%,F199*G199*H199*F!$B$61,IF(I199=62%,F199*G199*H199*F!$B$62,IF(I199=63%,F199*G199*H199*F!$B$63,IF(I199=64%,F199*G199*H199*F!$B$64,IF(I199=65%,F199*G199*H199*F!$B$65,IF(I199=66%,F199*G199*H199*F!$B$66,IF(I199=67%,F199*G199*H199*F!$B$67,IF(I199=68%,F199*G199*H199*F!$B$68,IF(I199=69%,F199*G199*H199*F!$B$69,IF(I199=70%,F199*G199*H199*F!$B$70,IF(I199=71%,F199*G199*H199*F!$B$71,IF(I199=72%,F199*G199*H199*F!$B$72,IF(I199=73%,F199*G199*H199*F!$B$73,IF(I199=74%,F199*G199*H199*F!$B$74,IF(I199=75%,F199*G199*H199*F!$B$75,IF(I199=76%,F199*G199*H199*F!$B$76,IF(I199=77%,F199*G199*H199*F!$B$77,IF(I199=78%,F199*G199*H199*F!$B$78,IF(I199=79%,F199*G199*H199*F!$B$79,IF(I199=80%,F199*G199*H199*F!$B$80,IF(I199=81%,F199*G199*H199*F!$B$81,IF(I199=82%,F199*G199*H199*F!$B$82,IF(I199=83%,F199*G199*H199*F!$B$83,IF(I199=84%,F199*G199*H199*F!$B$84,IF(I199=85%,F199*G199*H199*F!$B$85,IF(I199=86%,F199*G199*H199*F!$B$86,IF(I199=87%,F199*G199*H199*F!$B$87,IF(I199=88%,F199*G199*H199*F!$B$88,IF(I199=89%,F199*G199*H199*F!$B$89,IF(I199=90%,F199*G199*H199*F!$B$90,IF(I199=91%,F199*G199*H199*F!$B$91,IF(I199=92%,F199*G199*H199*F!$B$92,IF(I199=93%,F199*G199*H199*F!$B$93,IF(I199=94%,F199*G199*H199*F!$B$94,IF(I199=95%,F199*G199*H199*F!$B$95,IF(I199=96%,F199*G199*H199*F!$B$96,IF(I199=97%,F199*G199*H199*F!$B$97,IF(I199=98%,F199*G199*H199*F!$B$98,IF(I199=99%,F199*G199*H199*F!$B$99,IF(I199&gt;99%,F199*G199*H199*F!$B$100,))))))))))))))))))))))))))))))))))))))))))))))))))))))))+IF(M199&lt;30%,0,IF(M199&lt;35%,J199*K199*L199*F!$B$33,IF(M199&lt;40%,J199*K199*L199*F!$B$38,IF(M199&lt;45%,J199*K199*L199*F!$B$43,IF(M199&lt;50%,J199*K199*L199*F!$B$48,IF(M199=50%,J199*K199*L199*F!$B$50,IF(M199=51%,J199*K199*L199*F!$B$51,IF(M199=52%,J199*K199*L199*F!$B$52,IF(M199=53%,J199*K199*L199*F!$B$53,IF(M199=54%,J199*K199*L199*F!$B$54,IF(M199=55%,J199*K199*L199*F!$B$55,IF(M199=56%,J199*K199*L199*F!$B$56,IF(M199=57%,J199*K199*L199*F!$B$57,IF(M199=58%,J199*K199*L199*F!$B$58,IF(M199=59%,J199*K199*L199*F!$B$59,IF(M199=60%,J199*K199*L199*F!$B$60,IF(M199=61%,J199*K199*L199*F!$B$61,IF(M199=62%,J199*K199*L199*F!$B$62,IF(M199=63%,J199*K199*L199*F!$B$63,IF(M199=64%,J199*K199*L199*F!$B$64,IF(M199=65%,J199*K199*L199*F!$B$65,IF(M199=66%,J199*K199*L199*F!$B$66,IF(M199=67%,J199*K199*L199*F!$B$67,IF(M199=68%,J199*K199*L199*F!$B$68,IF(M199=69%,J199*K199*L199*F!$B$69,IF(M199=70%,J199*K199*L199*F!$B$70,IF(M199=71%,J199*K199*L199*F!$B$71,IF(M199=72%,J199*K199*L199*F!$B$72,IF(M199=73%,J199*K199*L199*F!$B$73,IF(M199=74%,J199*K199*L199*F!$B$74,IF(M199=75%,J199*K199*L199*F!$B$75,IF(M199=76%,J199*K199*L199*F!$B$76,IF(M199=77%,J199*K199*L199*F!$B$77,IF(M199=78%,J199*K199*L199*F!$B$78,IF(M199=79%,J199*K199*L199*F!$B$79,IF(M199=80%,J199*K199*L199*F!$B$80,IF(M199=81%,J199*K199*L199*F!$B$81,IF(M199=82%,J199*K199*L199*F!$B$82,IF(M199=83%,J199*K199*L199*F!$B$83,IF(M199=84%,J199*K199*L199*F!$B$84,IF(M199=85%,J199*K199*L199*F!$B$85,IF(M199=86%,J199*K199*L199*F!$B$86,IF(M199=87%,J199*K199*L199*F!$B$87,IF(M199=88%,J199*K199*L199*F!$B$88,IF(M199=89%,J199*K199*L199*F!$B$89,IF(M199=90%,J199*K199*L199*F!$B$90,IF(M199=91%,J199*K199*L199*F!$B$91,IF(M199=92%,J199*K199*L199*F!$B$92,IF(M199=93%,J199*K199*L199*F!$B$93,IF(M199=94%,J199*K199*L199*F!$B$94,IF(M199=95%,J199*K199*L199*F!$B$95,IF(M199=96%,J199*K199*L199*F!$B$96,IF(M199=97%,J199*K199*L199*F!$B$97,IF(M199=98%,J199*K199*L199*F!$B$98,IF(M199=99%,J199*K199*L199*F!$B$99,IF(M199&gt;99%,J199*K199*L199*F!$B$100,))))))))))))))))))))))))))))))))))))))))))))))))))))))))+IF(Q199&lt;30%,0,IF(Q199&lt;35%,N199*O199*P199*F!$B$33,IF(Q199&lt;40%,N199*O199*P199*F!$B$38,IF(Q199&lt;45%,N199*O199*P199*F!$B$43,IF(Q199&lt;50%,N199*O199*P199*F!$B$48,IF(Q199=50%,N199*O199*P199*F!$B$50,IF(Q199=51%,N199*O199*P199*F!$B$51,IF(Q199=52%,N199*O199*P199*F!$B$52,IF(Q199=53%,N199*O199*P199*F!$B$53,IF(Q199=54%,N199*O199*P199*F!$B$54,IF(Q199=55%,N199*O199*P199*F!$B$55,IF(Q199=56%,N199*O199*P199*F!$B$56,IF(Q199=57%,N199*O199*P199*F!$B$57,IF(Q199=58%,N199*O199*P199*F!$B$58,IF(Q199=59%,N199*O199*P199*F!$B$59,IF(Q199=60%,N199*O199*P199*F!$B$60,IF(Q199=61%,N199*O199*P199*F!$B$61,IF(Q199=62%,N199*O199*P199*F!$B$62,IF(Q199=63%,N199*O199*P199*F!$B$63,IF(Q199=64%,N199*O199*P199*F!$B$64,IF(Q199=65%,N199*O199*P199*F!$B$65,IF(Q199=66%,N199*O199*P199*F!$B$66,IF(Q199=67%,N199*O199*P199*F!$B$67,IF(Q199=68%,N199*O199*P199*F!$B$68,IF(Q199=69%,N199*O199*P199*F!$B$69,IF(Q199=70%,N199*O199*P199*F!$B$70,IF(Q199=71%,N199*O199*P199*F!$B$71,IF(Q199=72%,N199*O199*P199*F!$B$72,IF(Q199=73%,N199*O199*P199*F!$B$73,IF(Q199=74%,N199*O199*P199*F!$B$74,IF(Q199=75%,N199*O199*P199*F!$B$75,IF(Q199=76%,N199*O199*P199*F!$B$76,IF(Q199=77%,N199*O199*P199*F!$B$77,IF(Q199=78%,N199*O199*P199*F!$B$78,IF(Q199=79%,N199*O199*P199*F!$B$79,IF(Q199=80%,N199*O199*P199*F!$B$80,IF(Q199=81%,N199*O199*P199*F!$B$81,IF(Q199=82%,N199*O199*P199*F!$B$82,IF(Q199=83%,N199*O199*P199*F!$B$83,IF(Q199=84%,N199*O199*P199*F!$B$84,IF(Q199=85%,N199*O199*P199*F!$B$85,IF(Q199=86%,N199*O199*P199*F!$B$86,IF(Q199=87%,N199*O199*P199*F!$B$87,IF(Q199=88%,N199*O199*P199*F!$B$88,IF(Q199=89%,N199*O199*P199*F!$B$89,IF(Q199=90%,N199*O199*P199*F!$B$90,IF(Q199=91%,N199*O199*P199*F!$B$91,IF(Q199=92%,N199*O199*P199*F!$B$92,IF(Q199=93%,N199*O199*P199*F!$B$93,IF(Q199=94%,N199*O199*P199*F!$B$94,IF(Q199=95%,N199*O199*P199*F!$B$95,IF(Q199=96%,N199*O199*P199*F!$B$96,IF(Q199=97%,N199*O199*P199*F!$B$97,IF(Q199=98%,N199*O199*P199*F!$B$98,IF(Q199=99%,N199*O199*P199*F!$B$99,IF(Q199&gt;99%,N199*O199*P199*F!$B$100,))))))))))))))))))))))))))))))))))))))))))))))))))))))))+IF(U199&lt;30%,0,IF(U199&lt;35%,R199*S199*T199*F!$B$33,IF(U199&lt;40%,R199*S199*T199*F!$B$38,IF(U199&lt;45%,R199*S199*T199*F!$B$43,IF(U199&lt;50%,R199*S199*T199*F!$B$48,IF(U199=50%,R199*S199*T199*F!$B$50,IF(U199=51%,R199*S199*T199*F!$B$51,IF(U199=52%,R199*S199*T199*F!$B$52,IF(U199=53%,R199*S199*T199*F!$B$53,IF(U199=54%,R199*S199*T199*F!$B$54,IF(U199=55%,R199*S199*T199*F!$B$55,IF(U199=56%,R199*S199*T199*F!$B$56,IF(U199=57%,R199*S199*T199*F!$B$57,IF(U199=58%,R199*S199*T199*F!$B$58,IF(U199=59%,R199*S199*T199*F!$B$59,IF(U199=60%,R199*S199*T199*F!$B$60,IF(U199=61%,R199*S199*T199*F!$B$61,IF(U199=62%,R199*S199*T199*F!$B$62,IF(U199=63%,R199*S199*T199*F!$B$63,IF(U199=64%,R199*S199*T199*F!$B$64,IF(U199=65%,R199*S199*T199*F!$B$65,IF(U199=66%,R199*S199*T199*F!$B$66,IF(U199=67%,R199*S199*T199*F!$B$67,IF(U199=68%,R199*S199*T199*F!$B$68,IF(U199=69%,R199*S199*T199*F!$B$69,IF(U199=70%,R199*S199*T199*F!$B$70,IF(U199=71%,R199*S199*T199*F!$B$71,IF(U199=72%,R199*S199*T199*F!$B$72,IF(U199=73%,R199*S199*T199*F!$B$73,IF(U199=74%,R199*S199*T199*F!$B$74,IF(U199=75%,R199*S199*T199*F!$B$75,IF(U199=76%,R199*S199*T199*F!$B$76,IF(U199=77%,R199*S199*T199*F!$B$77,IF(U199=78%,R199*S199*T199*F!$B$78,IF(U199=79%,R199*S199*T199*F!$B$79,IF(U199=80%,R199*S199*T199*F!$B$80,IF(U199=81%,R199*S199*T199*F!$B$81,IF(U199=82%,R199*S199*T199*F!$B$82,IF(U199=83%,R199*S199*T199*F!$B$83,IF(U199=84%,R199*S199*T199*F!$B$84,IF(U199=85%,R199*S199*T199*F!$B$85,IF(U199=86%,R199*S199*T199*F!$B$86,IF(U199=87%,R199*S199*T199*F!$B$87,IF(U199=88%,R199*S199*T199*F!$B$88,IF(U199=89%,R199*S199*T199*F!$B$89,IF(U199=90%,R199*S199*T199*F!$B$90,IF(U199=91%,R199*S199*T199*F!$B$91,IF(U199=92%,R199*S199*T199*F!$B$92,IF(U199=93%,R199*S199*T199*F!$B$93,IF(U199=94%,R199*S199*T199*F!$B$94,IF(U199=95%,R199*S199*T199*F!$B$95,IF(U199=96%,R199*S199*T199*F!$B$96,IF(U199=97%,R199*S199*T199*F!$B$97,IF(U199=98%,R199*S199*T199*F!$B$98,IF(U199=99%,R199*S199*T199*F!$B$99,IF(U199&gt;99%,R199*S199*T199*F!$B$100)))))))))))))))))))))))))))))))))))))))))))))))))))))))))*IF(ISNUMBER(E199),E199,1)*IF(ISNUMBER(D199),D199,1)</f>
        <v>377.99999999999994</v>
      </c>
      <c r="AA199" s="104">
        <f t="shared" si="300"/>
        <v>30</v>
      </c>
      <c r="AB199" s="105">
        <f t="shared" si="301"/>
        <v>6.75</v>
      </c>
      <c r="AC199" s="23"/>
      <c r="AF199" s="127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</row>
    <row r="200" spans="1:46" x14ac:dyDescent="0.25">
      <c r="A200" s="325"/>
      <c r="B200" s="183" t="str">
        <f t="shared" si="285"/>
        <v/>
      </c>
      <c r="C200" s="190" t="str">
        <f t="shared" si="285"/>
        <v/>
      </c>
      <c r="D200" s="167">
        <f t="shared" si="302"/>
        <v>0</v>
      </c>
      <c r="E200" s="191" t="str">
        <f t="shared" si="285"/>
        <v/>
      </c>
      <c r="F200" s="308"/>
      <c r="G200" s="186"/>
      <c r="H200" s="186"/>
      <c r="I200" s="174">
        <f t="shared" ref="I200" si="306">IFERROR(ROUND(F200/$Y200,2),)</f>
        <v>0</v>
      </c>
      <c r="J200" s="308"/>
      <c r="K200" s="186"/>
      <c r="L200" s="186"/>
      <c r="M200" s="174">
        <f t="shared" ref="M200" si="307">IFERROR(ROUND(J200/$Y200,2),)</f>
        <v>0</v>
      </c>
      <c r="N200" s="308"/>
      <c r="O200" s="186"/>
      <c r="P200" s="186"/>
      <c r="Q200" s="174">
        <f t="shared" ref="Q200" si="308">IFERROR(ROUND(N200/$Y200,2),)</f>
        <v>0</v>
      </c>
      <c r="R200" s="308"/>
      <c r="S200" s="186"/>
      <c r="T200" s="186"/>
      <c r="U200" s="174">
        <f t="shared" ref="U200" si="309">IFERROR(ROUND(R200/$Y200,2),)</f>
        <v>0</v>
      </c>
      <c r="V200" s="98">
        <f t="shared" si="299"/>
        <v>0</v>
      </c>
      <c r="W200" s="99">
        <f t="shared" si="303"/>
        <v>0</v>
      </c>
      <c r="X200" s="68">
        <f t="shared" si="305"/>
        <v>0</v>
      </c>
      <c r="Y200" s="203" t="str">
        <f t="shared" si="289"/>
        <v/>
      </c>
      <c r="Z200" s="18">
        <f>(IF(I200&lt;30%,0,IF(I200&lt;35%,F200*G200*H200*F!$B$33,IF(I200&lt;40%,F200*G200*H200*F!$B$38,IF(I200&lt;45%,F200*G200*H200*F!$B$43,IF(I200&lt;50%,F200*G200*H200*F!$B$48,IF(I200=50%,F200*G200*H200*F!$B$50,IF(I200=51%,F200*G200*H200*F!$B$51,IF(I200=52%,F200*G200*H200*F!$B$52,IF(I200=53%,F200*G200*H200*F!$B$53,IF(I200=54%,F200*G200*H200*F!$B$54,IF(I200=55%,F200*G200*H200*F!$B$55,IF(I200=56%,F200*G200*H200*F!$B$56,IF(I200=57%,F200*G200*H200*F!$B$57,IF(I200=58%,F200*G200*H200*F!$B$58,IF(I200=59%,F200*G200*H200*F!$B$59,IF(I200=60%,F200*G200*H200*F!$B$60,IF(I200=61%,F200*G200*H200*F!$B$61,IF(I200=62%,F200*G200*H200*F!$B$62,IF(I200=63%,F200*G200*H200*F!$B$63,IF(I200=64%,F200*G200*H200*F!$B$64,IF(I200=65%,F200*G200*H200*F!$B$65,IF(I200=66%,F200*G200*H200*F!$B$66,IF(I200=67%,F200*G200*H200*F!$B$67,IF(I200=68%,F200*G200*H200*F!$B$68,IF(I200=69%,F200*G200*H200*F!$B$69,IF(I200=70%,F200*G200*H200*F!$B$70,IF(I200=71%,F200*G200*H200*F!$B$71,IF(I200=72%,F200*G200*H200*F!$B$72,IF(I200=73%,F200*G200*H200*F!$B$73,IF(I200=74%,F200*G200*H200*F!$B$74,IF(I200=75%,F200*G200*H200*F!$B$75,IF(I200=76%,F200*G200*H200*F!$B$76,IF(I200=77%,F200*G200*H200*F!$B$77,IF(I200=78%,F200*G200*H200*F!$B$78,IF(I200=79%,F200*G200*H200*F!$B$79,IF(I200=80%,F200*G200*H200*F!$B$80,IF(I200=81%,F200*G200*H200*F!$B$81,IF(I200=82%,F200*G200*H200*F!$B$82,IF(I200=83%,F200*G200*H200*F!$B$83,IF(I200=84%,F200*G200*H200*F!$B$84,IF(I200=85%,F200*G200*H200*F!$B$85,IF(I200=86%,F200*G200*H200*F!$B$86,IF(I200=87%,F200*G200*H200*F!$B$87,IF(I200=88%,F200*G200*H200*F!$B$88,IF(I200=89%,F200*G200*H200*F!$B$89,IF(I200=90%,F200*G200*H200*F!$B$90,IF(I200=91%,F200*G200*H200*F!$B$91,IF(I200=92%,F200*G200*H200*F!$B$92,IF(I200=93%,F200*G200*H200*F!$B$93,IF(I200=94%,F200*G200*H200*F!$B$94,IF(I200=95%,F200*G200*H200*F!$B$95,IF(I200=96%,F200*G200*H200*F!$B$96,IF(I200=97%,F200*G200*H200*F!$B$97,IF(I200=98%,F200*G200*H200*F!$B$98,IF(I200=99%,F200*G200*H200*F!$B$99,IF(I200&gt;99%,F200*G200*H200*F!$B$100,))))))))))))))))))))))))))))))))))))))))))))))))))))))))+IF(M200&lt;30%,0,IF(M200&lt;35%,J200*K200*L200*F!$B$33,IF(M200&lt;40%,J200*K200*L200*F!$B$38,IF(M200&lt;45%,J200*K200*L200*F!$B$43,IF(M200&lt;50%,J200*K200*L200*F!$B$48,IF(M200=50%,J200*K200*L200*F!$B$50,IF(M200=51%,J200*K200*L200*F!$B$51,IF(M200=52%,J200*K200*L200*F!$B$52,IF(M200=53%,J200*K200*L200*F!$B$53,IF(M200=54%,J200*K200*L200*F!$B$54,IF(M200=55%,J200*K200*L200*F!$B$55,IF(M200=56%,J200*K200*L200*F!$B$56,IF(M200=57%,J200*K200*L200*F!$B$57,IF(M200=58%,J200*K200*L200*F!$B$58,IF(M200=59%,J200*K200*L200*F!$B$59,IF(M200=60%,J200*K200*L200*F!$B$60,IF(M200=61%,J200*K200*L200*F!$B$61,IF(M200=62%,J200*K200*L200*F!$B$62,IF(M200=63%,J200*K200*L200*F!$B$63,IF(M200=64%,J200*K200*L200*F!$B$64,IF(M200=65%,J200*K200*L200*F!$B$65,IF(M200=66%,J200*K200*L200*F!$B$66,IF(M200=67%,J200*K200*L200*F!$B$67,IF(M200=68%,J200*K200*L200*F!$B$68,IF(M200=69%,J200*K200*L200*F!$B$69,IF(M200=70%,J200*K200*L200*F!$B$70,IF(M200=71%,J200*K200*L200*F!$B$71,IF(M200=72%,J200*K200*L200*F!$B$72,IF(M200=73%,J200*K200*L200*F!$B$73,IF(M200=74%,J200*K200*L200*F!$B$74,IF(M200=75%,J200*K200*L200*F!$B$75,IF(M200=76%,J200*K200*L200*F!$B$76,IF(M200=77%,J200*K200*L200*F!$B$77,IF(M200=78%,J200*K200*L200*F!$B$78,IF(M200=79%,J200*K200*L200*F!$B$79,IF(M200=80%,J200*K200*L200*F!$B$80,IF(M200=81%,J200*K200*L200*F!$B$81,IF(M200=82%,J200*K200*L200*F!$B$82,IF(M200=83%,J200*K200*L200*F!$B$83,IF(M200=84%,J200*K200*L200*F!$B$84,IF(M200=85%,J200*K200*L200*F!$B$85,IF(M200=86%,J200*K200*L200*F!$B$86,IF(M200=87%,J200*K200*L200*F!$B$87,IF(M200=88%,J200*K200*L200*F!$B$88,IF(M200=89%,J200*K200*L200*F!$B$89,IF(M200=90%,J200*K200*L200*F!$B$90,IF(M200=91%,J200*K200*L200*F!$B$91,IF(M200=92%,J200*K200*L200*F!$B$92,IF(M200=93%,J200*K200*L200*F!$B$93,IF(M200=94%,J200*K200*L200*F!$B$94,IF(M200=95%,J200*K200*L200*F!$B$95,IF(M200=96%,J200*K200*L200*F!$B$96,IF(M200=97%,J200*K200*L200*F!$B$97,IF(M200=98%,J200*K200*L200*F!$B$98,IF(M200=99%,J200*K200*L200*F!$B$99,IF(M200&gt;99%,J200*K200*L200*F!$B$100,))))))))))))))))))))))))))))))))))))))))))))))))))))))))+IF(Q200&lt;30%,0,IF(Q200&lt;35%,N200*O200*P200*F!$B$33,IF(Q200&lt;40%,N200*O200*P200*F!$B$38,IF(Q200&lt;45%,N200*O200*P200*F!$B$43,IF(Q200&lt;50%,N200*O200*P200*F!$B$48,IF(Q200=50%,N200*O200*P200*F!$B$50,IF(Q200=51%,N200*O200*P200*F!$B$51,IF(Q200=52%,N200*O200*P200*F!$B$52,IF(Q200=53%,N200*O200*P200*F!$B$53,IF(Q200=54%,N200*O200*P200*F!$B$54,IF(Q200=55%,N200*O200*P200*F!$B$55,IF(Q200=56%,N200*O200*P200*F!$B$56,IF(Q200=57%,N200*O200*P200*F!$B$57,IF(Q200=58%,N200*O200*P200*F!$B$58,IF(Q200=59%,N200*O200*P200*F!$B$59,IF(Q200=60%,N200*O200*P200*F!$B$60,IF(Q200=61%,N200*O200*P200*F!$B$61,IF(Q200=62%,N200*O200*P200*F!$B$62,IF(Q200=63%,N200*O200*P200*F!$B$63,IF(Q200=64%,N200*O200*P200*F!$B$64,IF(Q200=65%,N200*O200*P200*F!$B$65,IF(Q200=66%,N200*O200*P200*F!$B$66,IF(Q200=67%,N200*O200*P200*F!$B$67,IF(Q200=68%,N200*O200*P200*F!$B$68,IF(Q200=69%,N200*O200*P200*F!$B$69,IF(Q200=70%,N200*O200*P200*F!$B$70,IF(Q200=71%,N200*O200*P200*F!$B$71,IF(Q200=72%,N200*O200*P200*F!$B$72,IF(Q200=73%,N200*O200*P200*F!$B$73,IF(Q200=74%,N200*O200*P200*F!$B$74,IF(Q200=75%,N200*O200*P200*F!$B$75,IF(Q200=76%,N200*O200*P200*F!$B$76,IF(Q200=77%,N200*O200*P200*F!$B$77,IF(Q200=78%,N200*O200*P200*F!$B$78,IF(Q200=79%,N200*O200*P200*F!$B$79,IF(Q200=80%,N200*O200*P200*F!$B$80,IF(Q200=81%,N200*O200*P200*F!$B$81,IF(Q200=82%,N200*O200*P200*F!$B$82,IF(Q200=83%,N200*O200*P200*F!$B$83,IF(Q200=84%,N200*O200*P200*F!$B$84,IF(Q200=85%,N200*O200*P200*F!$B$85,IF(Q200=86%,N200*O200*P200*F!$B$86,IF(Q200=87%,N200*O200*P200*F!$B$87,IF(Q200=88%,N200*O200*P200*F!$B$88,IF(Q200=89%,N200*O200*P200*F!$B$89,IF(Q200=90%,N200*O200*P200*F!$B$90,IF(Q200=91%,N200*O200*P200*F!$B$91,IF(Q200=92%,N200*O200*P200*F!$B$92,IF(Q200=93%,N200*O200*P200*F!$B$93,IF(Q200=94%,N200*O200*P200*F!$B$94,IF(Q200=95%,N200*O200*P200*F!$B$95,IF(Q200=96%,N200*O200*P200*F!$B$96,IF(Q200=97%,N200*O200*P200*F!$B$97,IF(Q200=98%,N200*O200*P200*F!$B$98,IF(Q200=99%,N200*O200*P200*F!$B$99,IF(Q200&gt;99%,N200*O200*P200*F!$B$100,))))))))))))))))))))))))))))))))))))))))))))))))))))))))+IF(U200&lt;30%,0,IF(U200&lt;35%,R200*S200*T200*F!$B$33,IF(U200&lt;40%,R200*S200*T200*F!$B$38,IF(U200&lt;45%,R200*S200*T200*F!$B$43,IF(U200&lt;50%,R200*S200*T200*F!$B$48,IF(U200=50%,R200*S200*T200*F!$B$50,IF(U200=51%,R200*S200*T200*F!$B$51,IF(U200=52%,R200*S200*T200*F!$B$52,IF(U200=53%,R200*S200*T200*F!$B$53,IF(U200=54%,R200*S200*T200*F!$B$54,IF(U200=55%,R200*S200*T200*F!$B$55,IF(U200=56%,R200*S200*T200*F!$B$56,IF(U200=57%,R200*S200*T200*F!$B$57,IF(U200=58%,R200*S200*T200*F!$B$58,IF(U200=59%,R200*S200*T200*F!$B$59,IF(U200=60%,R200*S200*T200*F!$B$60,IF(U200=61%,R200*S200*T200*F!$B$61,IF(U200=62%,R200*S200*T200*F!$B$62,IF(U200=63%,R200*S200*T200*F!$B$63,IF(U200=64%,R200*S200*T200*F!$B$64,IF(U200=65%,R200*S200*T200*F!$B$65,IF(U200=66%,R200*S200*T200*F!$B$66,IF(U200=67%,R200*S200*T200*F!$B$67,IF(U200=68%,R200*S200*T200*F!$B$68,IF(U200=69%,R200*S200*T200*F!$B$69,IF(U200=70%,R200*S200*T200*F!$B$70,IF(U200=71%,R200*S200*T200*F!$B$71,IF(U200=72%,R200*S200*T200*F!$B$72,IF(U200=73%,R200*S200*T200*F!$B$73,IF(U200=74%,R200*S200*T200*F!$B$74,IF(U200=75%,R200*S200*T200*F!$B$75,IF(U200=76%,R200*S200*T200*F!$B$76,IF(U200=77%,R200*S200*T200*F!$B$77,IF(U200=78%,R200*S200*T200*F!$B$78,IF(U200=79%,R200*S200*T200*F!$B$79,IF(U200=80%,R200*S200*T200*F!$B$80,IF(U200=81%,R200*S200*T200*F!$B$81,IF(U200=82%,R200*S200*T200*F!$B$82,IF(U200=83%,R200*S200*T200*F!$B$83,IF(U200=84%,R200*S200*T200*F!$B$84,IF(U200=85%,R200*S200*T200*F!$B$85,IF(U200=86%,R200*S200*T200*F!$B$86,IF(U200=87%,R200*S200*T200*F!$B$87,IF(U200=88%,R200*S200*T200*F!$B$88,IF(U200=89%,R200*S200*T200*F!$B$89,IF(U200=90%,R200*S200*T200*F!$B$90,IF(U200=91%,R200*S200*T200*F!$B$91,IF(U200=92%,R200*S200*T200*F!$B$92,IF(U200=93%,R200*S200*T200*F!$B$93,IF(U200=94%,R200*S200*T200*F!$B$94,IF(U200=95%,R200*S200*T200*F!$B$95,IF(U200=96%,R200*S200*T200*F!$B$96,IF(U200=97%,R200*S200*T200*F!$B$97,IF(U200=98%,R200*S200*T200*F!$B$98,IF(U200=99%,R200*S200*T200*F!$B$99,IF(U200&gt;99%,R200*S200*T200*F!$B$100)))))))))))))))))))))))))))))))))))))))))))))))))))))))))*IF(ISNUMBER(E200),E200,1)*IF(ISNUMBER(D200),D200,1)</f>
        <v>0</v>
      </c>
      <c r="AA200" s="69">
        <f t="shared" si="300"/>
        <v>0</v>
      </c>
      <c r="AB200" s="70">
        <f t="shared" si="301"/>
        <v>0</v>
      </c>
      <c r="AC200" s="23"/>
      <c r="AF200" s="127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</row>
    <row r="201" spans="1:46" ht="15.75" thickBot="1" x14ac:dyDescent="0.3">
      <c r="A201" s="326"/>
      <c r="B201" s="219" t="str">
        <f t="shared" si="285"/>
        <v/>
      </c>
      <c r="C201" s="228" t="str">
        <f t="shared" si="285"/>
        <v/>
      </c>
      <c r="D201" s="299">
        <f>ROUND(IFERROR((D195*(G195*H195+K195*L195+O195*P195+S195*T195)+D196*(G196*H196+K196*L196+O196*P196+S196*T196)+D197*(G197*H197+K197*L197+O197*P197+S197*T197)+D198*(G198*H198+K198*L198+O198*P198+S198*T198)+D199*(G199*H199+K199*L199+O199*P199+S199*T199)+D200*(G200*H200+K200*L200+O200*P200+S200*T200))/((G195*H195+K195*L195+O195*P195+S195*T195)+(G196*H196+K196*L196+O196*P196+S196*T196)+(G197*H197+K197*L197+O197*P197+S197*T197)+(G198*H198+K198*L198+O198*P198+S198*T198)+(G199*H199+K199*L199+O199*P199+S199*T199)+(G200*H200+K200*L200+O200*P200+S200*T200)),0),2)</f>
        <v>0.72</v>
      </c>
      <c r="E201" s="222" t="str">
        <f t="shared" si="285"/>
        <v/>
      </c>
      <c r="F201" s="311"/>
      <c r="G201" s="229"/>
      <c r="H201" s="229"/>
      <c r="I201" s="225"/>
      <c r="J201" s="311"/>
      <c r="K201" s="229"/>
      <c r="L201" s="229"/>
      <c r="M201" s="225"/>
      <c r="N201" s="311"/>
      <c r="O201" s="229"/>
      <c r="P201" s="229"/>
      <c r="Q201" s="225"/>
      <c r="R201" s="311"/>
      <c r="S201" s="229"/>
      <c r="T201" s="229"/>
      <c r="U201" s="225"/>
      <c r="V201" s="79">
        <f>SUM(V195:V200)</f>
        <v>11655</v>
      </c>
      <c r="W201" s="21">
        <f>IFERROR(V201/AA201,0)</f>
        <v>77.7</v>
      </c>
      <c r="X201" s="80">
        <f>ROUND(IFERROR(((I195*G195*H195+M195*K195*L195+Q195*O195*P195+U195*S195*T195)+(I196*G196*H196+M196*K196*L196+Q196*O196*P196+U196*S196*T196)+(I197*G197*H197+M197*K197*L197+Q197*O197*P197+U197*S197*T197)+(I198*G198*H198+M198*K198*L198+Q198*O198*P198+U198*S198*T198)+(I199*G199*H199+M199*K199*L199+Q199*O199*P199+U199*S199*T199)+(I200*G200*H200+M200*K200*L200+Q200*O200*P200+U200*S200*T200))/((G195*H195+K195*L195+O195*P195+S195*T195)+(G196*H196+K196*L196+O196*P196+S196*T196)+(G197*H197+K197*L197+O197*P197+S197*T197)+(G198*H198+K198*L198+O198*P198+S198*T198)+(G199*H199+K199*L199+O199*P199+S199*T199)+(G200*H200+K200*L200+O200*P200+S200*T200)),0),3)</f>
        <v>0.56399999999999995</v>
      </c>
      <c r="Y201" s="81"/>
      <c r="Z201" s="21">
        <f>SUM(Z195:Z200)</f>
        <v>7303.4850000000006</v>
      </c>
      <c r="AA201" s="82">
        <f>SUM(AA195:AA200)</f>
        <v>150</v>
      </c>
      <c r="AB201" s="83">
        <f>IF(SUM(AB195:AB200)=0,TIME(,0,),TIME(,SUM(AB195:AB200)+30,))</f>
        <v>0.11944444444444445</v>
      </c>
      <c r="AC201" s="23"/>
      <c r="AF201" s="127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</row>
    <row r="202" spans="1:46" x14ac:dyDescent="0.25">
      <c r="A202" s="318">
        <f>A203</f>
        <v>42243</v>
      </c>
      <c r="B202" s="192" t="str">
        <f t="shared" si="285"/>
        <v>Тяжелая</v>
      </c>
      <c r="C202" s="193" t="str">
        <f t="shared" si="285"/>
        <v>Становая тяга</v>
      </c>
      <c r="D202" s="160">
        <f>D165</f>
        <v>1.3</v>
      </c>
      <c r="E202" s="194" t="str">
        <f t="shared" si="285"/>
        <v/>
      </c>
      <c r="F202" s="302">
        <f>IF(I202&lt;&gt;0,(IFERROR(IF($Y202&gt;50,MROUND($Y202*I202,2.5),IF($Y202&lt;15,MROUND($Y202*I202,0.1),MROUND($Y202*I202,1))),)),"")</f>
        <v>147.5</v>
      </c>
      <c r="G202" s="162">
        <v>4</v>
      </c>
      <c r="H202" s="162">
        <v>3</v>
      </c>
      <c r="I202" s="163">
        <v>0.6</v>
      </c>
      <c r="J202" s="302">
        <f>IF(M202&lt;&gt;0,(IFERROR(IF($Y202&gt;50,MROUND($Y202*M202,2.5),IF($Y202&lt;15,MROUND($Y202*M202,0.1),MROUND($Y202*M202,1))),)),"")</f>
        <v>180</v>
      </c>
      <c r="K202" s="162">
        <v>3</v>
      </c>
      <c r="L202" s="162">
        <v>3</v>
      </c>
      <c r="M202" s="163">
        <v>0.73</v>
      </c>
      <c r="N202" s="302">
        <f>IF(Q202&lt;&gt;0,(IFERROR(IF($Y202&gt;50,MROUND($Y202*Q202,2.5),IF($Y202&lt;15,MROUND($Y202*Q202,0.1),MROUND($Y202*Q202,1))),)),"")</f>
        <v>195</v>
      </c>
      <c r="O202" s="162">
        <v>2</v>
      </c>
      <c r="P202" s="162">
        <v>2</v>
      </c>
      <c r="Q202" s="163">
        <v>0.79</v>
      </c>
      <c r="R202" s="302">
        <f>IF(U202&lt;&gt;0,(IFERROR(IF($Y202&gt;50,MROUND($Y202*U202,2.5),IF($Y202&lt;15,MROUND($Y202*U202,0.1),MROUND($Y202*U202,1))),)),"")</f>
        <v>210</v>
      </c>
      <c r="S202" s="162">
        <v>1</v>
      </c>
      <c r="T202" s="162">
        <v>2</v>
      </c>
      <c r="U202" s="164">
        <v>0.85</v>
      </c>
      <c r="V202" s="120">
        <f t="shared" si="299"/>
        <v>4590</v>
      </c>
      <c r="W202" s="48">
        <f>IFERROR((IF(ISNUMBER(F202),F202,1)*G202*H202+IF(ISNUMBER(J202),J202,1)*K202*L202+IF(ISNUMBER(N202),N202,1)*O202*P202+IF(ISNUMBER(R202),R202,1)*S202*T202)*IF(ISNUMBER(E202),E202,1)/(G202*H202+K202*L202+O202*P202+S202*T202),0)</f>
        <v>170</v>
      </c>
      <c r="X202" s="49">
        <f>ROUND(IFERROR((W202/(Y202*IF(ISNUMBER(E202),E202,1))),0),2)</f>
        <v>0.69</v>
      </c>
      <c r="Y202" s="202">
        <f t="shared" si="289"/>
        <v>246.06030075074997</v>
      </c>
      <c r="Z202" s="16">
        <f>(IF(I202&lt;30%,0,IF(I202&lt;35%,F202*G202*H202*F!$B$33,IF(I202&lt;40%,F202*G202*H202*F!$B$38,IF(I202&lt;45%,F202*G202*H202*F!$B$43,IF(I202&lt;50%,F202*G202*H202*F!$B$48,IF(I202=50%,F202*G202*H202*F!$B$50,IF(I202=51%,F202*G202*H202*F!$B$51,IF(I202=52%,F202*G202*H202*F!$B$52,IF(I202=53%,F202*G202*H202*F!$B$53,IF(I202=54%,F202*G202*H202*F!$B$54,IF(I202=55%,F202*G202*H202*F!$B$55,IF(I202=56%,F202*G202*H202*F!$B$56,IF(I202=57%,F202*G202*H202*F!$B$57,IF(I202=58%,F202*G202*H202*F!$B$58,IF(I202=59%,F202*G202*H202*F!$B$59,IF(I202=60%,F202*G202*H202*F!$B$60,IF(I202=61%,F202*G202*H202*F!$B$61,IF(I202=62%,F202*G202*H202*F!$B$62,IF(I202=63%,F202*G202*H202*F!$B$63,IF(I202=64%,F202*G202*H202*F!$B$64,IF(I202=65%,F202*G202*H202*F!$B$65,IF(I202=66%,F202*G202*H202*F!$B$66,IF(I202=67%,F202*G202*H202*F!$B$67,IF(I202=68%,F202*G202*H202*F!$B$68,IF(I202=69%,F202*G202*H202*F!$B$69,IF(I202=70%,F202*G202*H202*F!$B$70,IF(I202=71%,F202*G202*H202*F!$B$71,IF(I202=72%,F202*G202*H202*F!$B$72,IF(I202=73%,F202*G202*H202*F!$B$73,IF(I202=74%,F202*G202*H202*F!$B$74,IF(I202=75%,F202*G202*H202*F!$B$75,IF(I202=76%,F202*G202*H202*F!$B$76,IF(I202=77%,F202*G202*H202*F!$B$77,IF(I202=78%,F202*G202*H202*F!$B$78,IF(I202=79%,F202*G202*H202*F!$B$79,IF(I202=80%,F202*G202*H202*F!$B$80,IF(I202=81%,F202*G202*H202*F!$B$81,IF(I202=82%,F202*G202*H202*F!$B$82,IF(I202=83%,F202*G202*H202*F!$B$83,IF(I202=84%,F202*G202*H202*F!$B$84,IF(I202=85%,F202*G202*H202*F!$B$85,IF(I202=86%,F202*G202*H202*F!$B$86,IF(I202=87%,F202*G202*H202*F!$B$87,IF(I202=88%,F202*G202*H202*F!$B$88,IF(I202=89%,F202*G202*H202*F!$B$89,IF(I202=90%,F202*G202*H202*F!$B$90,IF(I202=91%,F202*G202*H202*F!$B$91,IF(I202=92%,F202*G202*H202*F!$B$92,IF(I202=93%,F202*G202*H202*F!$B$93,IF(I202=94%,F202*G202*H202*F!$B$94,IF(I202=95%,F202*G202*H202*F!$B$95,IF(I202=96%,F202*G202*H202*F!$B$96,IF(I202=97%,F202*G202*H202*F!$B$97,IF(I202=98%,F202*G202*H202*F!$B$98,IF(I202=99%,F202*G202*H202*F!$B$99,IF(I202&gt;99%,F202*G202*H202*F!$B$100,))))))))))))))))))))))))))))))))))))))))))))))))))))))))+IF(M202&lt;30%,0,IF(M202&lt;35%,J202*K202*L202*F!$B$33,IF(M202&lt;40%,J202*K202*L202*F!$B$38,IF(M202&lt;45%,J202*K202*L202*F!$B$43,IF(M202&lt;50%,J202*K202*L202*F!$B$48,IF(M202=50%,J202*K202*L202*F!$B$50,IF(M202=51%,J202*K202*L202*F!$B$51,IF(M202=52%,J202*K202*L202*F!$B$52,IF(M202=53%,J202*K202*L202*F!$B$53,IF(M202=54%,J202*K202*L202*F!$B$54,IF(M202=55%,J202*K202*L202*F!$B$55,IF(M202=56%,J202*K202*L202*F!$B$56,IF(M202=57%,J202*K202*L202*F!$B$57,IF(M202=58%,J202*K202*L202*F!$B$58,IF(M202=59%,J202*K202*L202*F!$B$59,IF(M202=60%,J202*K202*L202*F!$B$60,IF(M202=61%,J202*K202*L202*F!$B$61,IF(M202=62%,J202*K202*L202*F!$B$62,IF(M202=63%,J202*K202*L202*F!$B$63,IF(M202=64%,J202*K202*L202*F!$B$64,IF(M202=65%,J202*K202*L202*F!$B$65,IF(M202=66%,J202*K202*L202*F!$B$66,IF(M202=67%,J202*K202*L202*F!$B$67,IF(M202=68%,J202*K202*L202*F!$B$68,IF(M202=69%,J202*K202*L202*F!$B$69,IF(M202=70%,J202*K202*L202*F!$B$70,IF(M202=71%,J202*K202*L202*F!$B$71,IF(M202=72%,J202*K202*L202*F!$B$72,IF(M202=73%,J202*K202*L202*F!$B$73,IF(M202=74%,J202*K202*L202*F!$B$74,IF(M202=75%,J202*K202*L202*F!$B$75,IF(M202=76%,J202*K202*L202*F!$B$76,IF(M202=77%,J202*K202*L202*F!$B$77,IF(M202=78%,J202*K202*L202*F!$B$78,IF(M202=79%,J202*K202*L202*F!$B$79,IF(M202=80%,J202*K202*L202*F!$B$80,IF(M202=81%,J202*K202*L202*F!$B$81,IF(M202=82%,J202*K202*L202*F!$B$82,IF(M202=83%,J202*K202*L202*F!$B$83,IF(M202=84%,J202*K202*L202*F!$B$84,IF(M202=85%,J202*K202*L202*F!$B$85,IF(M202=86%,J202*K202*L202*F!$B$86,IF(M202=87%,J202*K202*L202*F!$B$87,IF(M202=88%,J202*K202*L202*F!$B$88,IF(M202=89%,J202*K202*L202*F!$B$89,IF(M202=90%,J202*K202*L202*F!$B$90,IF(M202=91%,J202*K202*L202*F!$B$91,IF(M202=92%,J202*K202*L202*F!$B$92,IF(M202=93%,J202*K202*L202*F!$B$93,IF(M202=94%,J202*K202*L202*F!$B$94,IF(M202=95%,J202*K202*L202*F!$B$95,IF(M202=96%,J202*K202*L202*F!$B$96,IF(M202=97%,J202*K202*L202*F!$B$97,IF(M202=98%,J202*K202*L202*F!$B$98,IF(M202=99%,J202*K202*L202*F!$B$99,IF(M202&gt;99%,J202*K202*L202*F!$B$100,))))))))))))))))))))))))))))))))))))))))))))))))))))))))+IF(Q202&lt;30%,0,IF(Q202&lt;35%,N202*O202*P202*F!$B$33,IF(Q202&lt;40%,N202*O202*P202*F!$B$38,IF(Q202&lt;45%,N202*O202*P202*F!$B$43,IF(Q202&lt;50%,N202*O202*P202*F!$B$48,IF(Q202=50%,N202*O202*P202*F!$B$50,IF(Q202=51%,N202*O202*P202*F!$B$51,IF(Q202=52%,N202*O202*P202*F!$B$52,IF(Q202=53%,N202*O202*P202*F!$B$53,IF(Q202=54%,N202*O202*P202*F!$B$54,IF(Q202=55%,N202*O202*P202*F!$B$55,IF(Q202=56%,N202*O202*P202*F!$B$56,IF(Q202=57%,N202*O202*P202*F!$B$57,IF(Q202=58%,N202*O202*P202*F!$B$58,IF(Q202=59%,N202*O202*P202*F!$B$59,IF(Q202=60%,N202*O202*P202*F!$B$60,IF(Q202=61%,N202*O202*P202*F!$B$61,IF(Q202=62%,N202*O202*P202*F!$B$62,IF(Q202=63%,N202*O202*P202*F!$B$63,IF(Q202=64%,N202*O202*P202*F!$B$64,IF(Q202=65%,N202*O202*P202*F!$B$65,IF(Q202=66%,N202*O202*P202*F!$B$66,IF(Q202=67%,N202*O202*P202*F!$B$67,IF(Q202=68%,N202*O202*P202*F!$B$68,IF(Q202=69%,N202*O202*P202*F!$B$69,IF(Q202=70%,N202*O202*P202*F!$B$70,IF(Q202=71%,N202*O202*P202*F!$B$71,IF(Q202=72%,N202*O202*P202*F!$B$72,IF(Q202=73%,N202*O202*P202*F!$B$73,IF(Q202=74%,N202*O202*P202*F!$B$74,IF(Q202=75%,N202*O202*P202*F!$B$75,IF(Q202=76%,N202*O202*P202*F!$B$76,IF(Q202=77%,N202*O202*P202*F!$B$77,IF(Q202=78%,N202*O202*P202*F!$B$78,IF(Q202=79%,N202*O202*P202*F!$B$79,IF(Q202=80%,N202*O202*P202*F!$B$80,IF(Q202=81%,N202*O202*P202*F!$B$81,IF(Q202=82%,N202*O202*P202*F!$B$82,IF(Q202=83%,N202*O202*P202*F!$B$83,IF(Q202=84%,N202*O202*P202*F!$B$84,IF(Q202=85%,N202*O202*P202*F!$B$85,IF(Q202=86%,N202*O202*P202*F!$B$86,IF(Q202=87%,N202*O202*P202*F!$B$87,IF(Q202=88%,N202*O202*P202*F!$B$88,IF(Q202=89%,N202*O202*P202*F!$B$89,IF(Q202=90%,N202*O202*P202*F!$B$90,IF(Q202=91%,N202*O202*P202*F!$B$91,IF(Q202=92%,N202*O202*P202*F!$B$92,IF(Q202=93%,N202*O202*P202*F!$B$93,IF(Q202=94%,N202*O202*P202*F!$B$94,IF(Q202=95%,N202*O202*P202*F!$B$95,IF(Q202=96%,N202*O202*P202*F!$B$96,IF(Q202=97%,N202*O202*P202*F!$B$97,IF(Q202=98%,N202*O202*P202*F!$B$98,IF(Q202=99%,N202*O202*P202*F!$B$99,IF(Q202&gt;99%,N202*O202*P202*F!$B$100,))))))))))))))))))))))))))))))))))))))))))))))))))))))))+IF(U202&lt;30%,0,IF(U202&lt;35%,R202*S202*T202*F!$B$33,IF(U202&lt;40%,R202*S202*T202*F!$B$38,IF(U202&lt;45%,R202*S202*T202*F!$B$43,IF(U202&lt;50%,R202*S202*T202*F!$B$48,IF(U202=50%,R202*S202*T202*F!$B$50,IF(U202=51%,R202*S202*T202*F!$B$51,IF(U202=52%,R202*S202*T202*F!$B$52,IF(U202=53%,R202*S202*T202*F!$B$53,IF(U202=54%,R202*S202*T202*F!$B$54,IF(U202=55%,R202*S202*T202*F!$B$55,IF(U202=56%,R202*S202*T202*F!$B$56,IF(U202=57%,R202*S202*T202*F!$B$57,IF(U202=58%,R202*S202*T202*F!$B$58,IF(U202=59%,R202*S202*T202*F!$B$59,IF(U202=60%,R202*S202*T202*F!$B$60,IF(U202=61%,R202*S202*T202*F!$B$61,IF(U202=62%,R202*S202*T202*F!$B$62,IF(U202=63%,R202*S202*T202*F!$B$63,IF(U202=64%,R202*S202*T202*F!$B$64,IF(U202=65%,R202*S202*T202*F!$B$65,IF(U202=66%,R202*S202*T202*F!$B$66,IF(U202=67%,R202*S202*T202*F!$B$67,IF(U202=68%,R202*S202*T202*F!$B$68,IF(U202=69%,R202*S202*T202*F!$B$69,IF(U202=70%,R202*S202*T202*F!$B$70,IF(U202=71%,R202*S202*T202*F!$B$71,IF(U202=72%,R202*S202*T202*F!$B$72,IF(U202=73%,R202*S202*T202*F!$B$73,IF(U202=74%,R202*S202*T202*F!$B$74,IF(U202=75%,R202*S202*T202*F!$B$75,IF(U202=76%,R202*S202*T202*F!$B$76,IF(U202=77%,R202*S202*T202*F!$B$77,IF(U202=78%,R202*S202*T202*F!$B$78,IF(U202=79%,R202*S202*T202*F!$B$79,IF(U202=80%,R202*S202*T202*F!$B$80,IF(U202=81%,R202*S202*T202*F!$B$81,IF(U202=82%,R202*S202*T202*F!$B$82,IF(U202=83%,R202*S202*T202*F!$B$83,IF(U202=84%,R202*S202*T202*F!$B$84,IF(U202=85%,R202*S202*T202*F!$B$85,IF(U202=86%,R202*S202*T202*F!$B$86,IF(U202=87%,R202*S202*T202*F!$B$87,IF(U202=88%,R202*S202*T202*F!$B$88,IF(U202=89%,R202*S202*T202*F!$B$89,IF(U202=90%,R202*S202*T202*F!$B$90,IF(U202=91%,R202*S202*T202*F!$B$91,IF(U202=92%,R202*S202*T202*F!$B$92,IF(U202=93%,R202*S202*T202*F!$B$93,IF(U202=94%,R202*S202*T202*F!$B$94,IF(U202=95%,R202*S202*T202*F!$B$95,IF(U202=96%,R202*S202*T202*F!$B$96,IF(U202=97%,R202*S202*T202*F!$B$97,IF(U202=98%,R202*S202*T202*F!$B$98,IF(U202=99%,R202*S202*T202*F!$B$99,IF(U202&gt;99%,R202*S202*T202*F!$B$100)))))))))))))))))))))))))))))))))))))))))))))))))))))))))*IF(ISNUMBER(E202),E202,1)*IF(ISNUMBER(D202),D202,1)</f>
        <v>6392.1</v>
      </c>
      <c r="AA202" s="50">
        <f t="shared" ref="AA202:AA207" si="310">G202*H202+K202*L202+O202*P202+S202*T202</f>
        <v>27</v>
      </c>
      <c r="AB202" s="51">
        <f t="shared" ref="AB202:AB207" si="311">(H202*(IF(I202&lt;45%,0.5,IF(I202&lt;55%,0.8,IF(I202&lt;65%,0.9,IF(I202&lt;75%,1,IF(I202&lt;85%,1.1,1.2))))))+L202*(IF(M202&lt;45%,0.5,IF(M202&lt;55%,0.8,IF(M202&lt;65%,0.9,IF(M202&lt;75%,1,IF(M202&lt;85%,1.1,1.2))))))+P202*(IF(Q202&lt;45%,0.5,IF(Q202&lt;55%,0.8,IF(Q202&lt;65%,0.9,IF(Q202&lt;75%,1,IF(Q202&lt;85%,1.1,1.2))))))+T202*(IF(U202&lt;45%,0.5,IF(U202&lt;55%,0.8,IF(U202&lt;65%,0.9,IF(U202&lt;75%,1,IF(U202&lt;85%,1.1,1.2)))))))*IF(D202&gt;=0.8,6,IF(D202&lt;=0.4,1.5,3))</f>
        <v>61.800000000000004</v>
      </c>
      <c r="AC202" s="23"/>
      <c r="AF202" s="127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</row>
    <row r="203" spans="1:46" ht="15" customHeight="1" x14ac:dyDescent="0.25">
      <c r="A203" s="325">
        <f>A196+2</f>
        <v>42243</v>
      </c>
      <c r="B203" s="195" t="str">
        <f t="shared" si="285"/>
        <v>Легкая</v>
      </c>
      <c r="C203" s="196" t="str">
        <f t="shared" si="285"/>
        <v>Тяга на прямых ногах</v>
      </c>
      <c r="D203" s="167">
        <f t="shared" ref="D203:D207" si="312">D166</f>
        <v>1.3</v>
      </c>
      <c r="E203" s="197" t="str">
        <f t="shared" si="285"/>
        <v/>
      </c>
      <c r="F203" s="303">
        <f>IF(I203&lt;&gt;0,(IFERROR(IF($Y203&gt;50,MROUND($Y203*I203,2.5),IF($Y203&lt;15,MROUND($Y203*I203,0.1),MROUND($Y203*I203,1))),)),"")</f>
        <v>90</v>
      </c>
      <c r="G203" s="170">
        <v>5</v>
      </c>
      <c r="H203" s="170">
        <v>5</v>
      </c>
      <c r="I203" s="171">
        <v>0.46</v>
      </c>
      <c r="J203" s="303" t="str">
        <f>IF(M203&lt;&gt;0,(IFERROR(IF($Y203&gt;50,MROUND($Y203*M203,2.5),IF($Y203&lt;15,MROUND($Y203*M203,0.1),MROUND($Y203*M203,1))),)),"")</f>
        <v/>
      </c>
      <c r="K203" s="170"/>
      <c r="L203" s="170"/>
      <c r="M203" s="171">
        <v>0</v>
      </c>
      <c r="N203" s="303" t="str">
        <f>IF(Q203&lt;&gt;0,(IFERROR(IF($Y203&gt;50,MROUND($Y203*Q203,2.5),IF($Y203&lt;15,MROUND($Y203*Q203,0.1),MROUND($Y203*Q203,1))),)),"")</f>
        <v/>
      </c>
      <c r="O203" s="170"/>
      <c r="P203" s="170"/>
      <c r="Q203" s="171">
        <v>0</v>
      </c>
      <c r="R203" s="303" t="str">
        <f>IF(U203&lt;&gt;0,(IFERROR(IF($Y203&gt;50,MROUND($Y203*U203,2.5),IF($Y203&lt;15,MROUND($Y203*U203,0.1),MROUND($Y203*U203,1))),)),"")</f>
        <v/>
      </c>
      <c r="S203" s="170"/>
      <c r="T203" s="170"/>
      <c r="U203" s="172">
        <v>0</v>
      </c>
      <c r="V203" s="121">
        <f t="shared" si="299"/>
        <v>2250</v>
      </c>
      <c r="W203" s="60">
        <f t="shared" ref="W203:W207" si="313">IFERROR((IF(ISNUMBER(F203),F203,1)*G203*H203+IF(ISNUMBER(J203),J203,1)*K203*L203+IF(ISNUMBER(N203),N203,1)*O203*P203+IF(ISNUMBER(R203),R203,1)*S203*T203)*IF(ISNUMBER(E203),E203,1)/(G203*H203+K203*L203+O203*P203+S203*T203),0)</f>
        <v>90</v>
      </c>
      <c r="X203" s="61">
        <f t="shared" ref="X203:X204" si="314">ROUND(IFERROR((W203/(Y203*IF(ISNUMBER(E203),E203,1))),0),2)</f>
        <v>0.46</v>
      </c>
      <c r="Y203" s="203">
        <f t="shared" si="289"/>
        <v>196.84824060060001</v>
      </c>
      <c r="Z203" s="17">
        <f>(IF(I203&lt;30%,0,IF(I203&lt;35%,F203*G203*H203*F!$B$33,IF(I203&lt;40%,F203*G203*H203*F!$B$38,IF(I203&lt;45%,F203*G203*H203*F!$B$43,IF(I203&lt;50%,F203*G203*H203*F!$B$48,IF(I203=50%,F203*G203*H203*F!$B$50,IF(I203=51%,F203*G203*H203*F!$B$51,IF(I203=52%,F203*G203*H203*F!$B$52,IF(I203=53%,F203*G203*H203*F!$B$53,IF(I203=54%,F203*G203*H203*F!$B$54,IF(I203=55%,F203*G203*H203*F!$B$55,IF(I203=56%,F203*G203*H203*F!$B$56,IF(I203=57%,F203*G203*H203*F!$B$57,IF(I203=58%,F203*G203*H203*F!$B$58,IF(I203=59%,F203*G203*H203*F!$B$59,IF(I203=60%,F203*G203*H203*F!$B$60,IF(I203=61%,F203*G203*H203*F!$B$61,IF(I203=62%,F203*G203*H203*F!$B$62,IF(I203=63%,F203*G203*H203*F!$B$63,IF(I203=64%,F203*G203*H203*F!$B$64,IF(I203=65%,F203*G203*H203*F!$B$65,IF(I203=66%,F203*G203*H203*F!$B$66,IF(I203=67%,F203*G203*H203*F!$B$67,IF(I203=68%,F203*G203*H203*F!$B$68,IF(I203=69%,F203*G203*H203*F!$B$69,IF(I203=70%,F203*G203*H203*F!$B$70,IF(I203=71%,F203*G203*H203*F!$B$71,IF(I203=72%,F203*G203*H203*F!$B$72,IF(I203=73%,F203*G203*H203*F!$B$73,IF(I203=74%,F203*G203*H203*F!$B$74,IF(I203=75%,F203*G203*H203*F!$B$75,IF(I203=76%,F203*G203*H203*F!$B$76,IF(I203=77%,F203*G203*H203*F!$B$77,IF(I203=78%,F203*G203*H203*F!$B$78,IF(I203=79%,F203*G203*H203*F!$B$79,IF(I203=80%,F203*G203*H203*F!$B$80,IF(I203=81%,F203*G203*H203*F!$B$81,IF(I203=82%,F203*G203*H203*F!$B$82,IF(I203=83%,F203*G203*H203*F!$B$83,IF(I203=84%,F203*G203*H203*F!$B$84,IF(I203=85%,F203*G203*H203*F!$B$85,IF(I203=86%,F203*G203*H203*F!$B$86,IF(I203=87%,F203*G203*H203*F!$B$87,IF(I203=88%,F203*G203*H203*F!$B$88,IF(I203=89%,F203*G203*H203*F!$B$89,IF(I203=90%,F203*G203*H203*F!$B$90,IF(I203=91%,F203*G203*H203*F!$B$91,IF(I203=92%,F203*G203*H203*F!$B$92,IF(I203=93%,F203*G203*H203*F!$B$93,IF(I203=94%,F203*G203*H203*F!$B$94,IF(I203=95%,F203*G203*H203*F!$B$95,IF(I203=96%,F203*G203*H203*F!$B$96,IF(I203=97%,F203*G203*H203*F!$B$97,IF(I203=98%,F203*G203*H203*F!$B$98,IF(I203=99%,F203*G203*H203*F!$B$99,IF(I203&gt;99%,F203*G203*H203*F!$B$100,))))))))))))))))))))))))))))))))))))))))))))))))))))))))+IF(M203&lt;30%,0,IF(M203&lt;35%,J203*K203*L203*F!$B$33,IF(M203&lt;40%,J203*K203*L203*F!$B$38,IF(M203&lt;45%,J203*K203*L203*F!$B$43,IF(M203&lt;50%,J203*K203*L203*F!$B$48,IF(M203=50%,J203*K203*L203*F!$B$50,IF(M203=51%,J203*K203*L203*F!$B$51,IF(M203=52%,J203*K203*L203*F!$B$52,IF(M203=53%,J203*K203*L203*F!$B$53,IF(M203=54%,J203*K203*L203*F!$B$54,IF(M203=55%,J203*K203*L203*F!$B$55,IF(M203=56%,J203*K203*L203*F!$B$56,IF(M203=57%,J203*K203*L203*F!$B$57,IF(M203=58%,J203*K203*L203*F!$B$58,IF(M203=59%,J203*K203*L203*F!$B$59,IF(M203=60%,J203*K203*L203*F!$B$60,IF(M203=61%,J203*K203*L203*F!$B$61,IF(M203=62%,J203*K203*L203*F!$B$62,IF(M203=63%,J203*K203*L203*F!$B$63,IF(M203=64%,J203*K203*L203*F!$B$64,IF(M203=65%,J203*K203*L203*F!$B$65,IF(M203=66%,J203*K203*L203*F!$B$66,IF(M203=67%,J203*K203*L203*F!$B$67,IF(M203=68%,J203*K203*L203*F!$B$68,IF(M203=69%,J203*K203*L203*F!$B$69,IF(M203=70%,J203*K203*L203*F!$B$70,IF(M203=71%,J203*K203*L203*F!$B$71,IF(M203=72%,J203*K203*L203*F!$B$72,IF(M203=73%,J203*K203*L203*F!$B$73,IF(M203=74%,J203*K203*L203*F!$B$74,IF(M203=75%,J203*K203*L203*F!$B$75,IF(M203=76%,J203*K203*L203*F!$B$76,IF(M203=77%,J203*K203*L203*F!$B$77,IF(M203=78%,J203*K203*L203*F!$B$78,IF(M203=79%,J203*K203*L203*F!$B$79,IF(M203=80%,J203*K203*L203*F!$B$80,IF(M203=81%,J203*K203*L203*F!$B$81,IF(M203=82%,J203*K203*L203*F!$B$82,IF(M203=83%,J203*K203*L203*F!$B$83,IF(M203=84%,J203*K203*L203*F!$B$84,IF(M203=85%,J203*K203*L203*F!$B$85,IF(M203=86%,J203*K203*L203*F!$B$86,IF(M203=87%,J203*K203*L203*F!$B$87,IF(M203=88%,J203*K203*L203*F!$B$88,IF(M203=89%,J203*K203*L203*F!$B$89,IF(M203=90%,J203*K203*L203*F!$B$90,IF(M203=91%,J203*K203*L203*F!$B$91,IF(M203=92%,J203*K203*L203*F!$B$92,IF(M203=93%,J203*K203*L203*F!$B$93,IF(M203=94%,J203*K203*L203*F!$B$94,IF(M203=95%,J203*K203*L203*F!$B$95,IF(M203=96%,J203*K203*L203*F!$B$96,IF(M203=97%,J203*K203*L203*F!$B$97,IF(M203=98%,J203*K203*L203*F!$B$98,IF(M203=99%,J203*K203*L203*F!$B$99,IF(M203&gt;99%,J203*K203*L203*F!$B$100,))))))))))))))))))))))))))))))))))))))))))))))))))))))))+IF(Q203&lt;30%,0,IF(Q203&lt;35%,N203*O203*P203*F!$B$33,IF(Q203&lt;40%,N203*O203*P203*F!$B$38,IF(Q203&lt;45%,N203*O203*P203*F!$B$43,IF(Q203&lt;50%,N203*O203*P203*F!$B$48,IF(Q203=50%,N203*O203*P203*F!$B$50,IF(Q203=51%,N203*O203*P203*F!$B$51,IF(Q203=52%,N203*O203*P203*F!$B$52,IF(Q203=53%,N203*O203*P203*F!$B$53,IF(Q203=54%,N203*O203*P203*F!$B$54,IF(Q203=55%,N203*O203*P203*F!$B$55,IF(Q203=56%,N203*O203*P203*F!$B$56,IF(Q203=57%,N203*O203*P203*F!$B$57,IF(Q203=58%,N203*O203*P203*F!$B$58,IF(Q203=59%,N203*O203*P203*F!$B$59,IF(Q203=60%,N203*O203*P203*F!$B$60,IF(Q203=61%,N203*O203*P203*F!$B$61,IF(Q203=62%,N203*O203*P203*F!$B$62,IF(Q203=63%,N203*O203*P203*F!$B$63,IF(Q203=64%,N203*O203*P203*F!$B$64,IF(Q203=65%,N203*O203*P203*F!$B$65,IF(Q203=66%,N203*O203*P203*F!$B$66,IF(Q203=67%,N203*O203*P203*F!$B$67,IF(Q203=68%,N203*O203*P203*F!$B$68,IF(Q203=69%,N203*O203*P203*F!$B$69,IF(Q203=70%,N203*O203*P203*F!$B$70,IF(Q203=71%,N203*O203*P203*F!$B$71,IF(Q203=72%,N203*O203*P203*F!$B$72,IF(Q203=73%,N203*O203*P203*F!$B$73,IF(Q203=74%,N203*O203*P203*F!$B$74,IF(Q203=75%,N203*O203*P203*F!$B$75,IF(Q203=76%,N203*O203*P203*F!$B$76,IF(Q203=77%,N203*O203*P203*F!$B$77,IF(Q203=78%,N203*O203*P203*F!$B$78,IF(Q203=79%,N203*O203*P203*F!$B$79,IF(Q203=80%,N203*O203*P203*F!$B$80,IF(Q203=81%,N203*O203*P203*F!$B$81,IF(Q203=82%,N203*O203*P203*F!$B$82,IF(Q203=83%,N203*O203*P203*F!$B$83,IF(Q203=84%,N203*O203*P203*F!$B$84,IF(Q203=85%,N203*O203*P203*F!$B$85,IF(Q203=86%,N203*O203*P203*F!$B$86,IF(Q203=87%,N203*O203*P203*F!$B$87,IF(Q203=88%,N203*O203*P203*F!$B$88,IF(Q203=89%,N203*O203*P203*F!$B$89,IF(Q203=90%,N203*O203*P203*F!$B$90,IF(Q203=91%,N203*O203*P203*F!$B$91,IF(Q203=92%,N203*O203*P203*F!$B$92,IF(Q203=93%,N203*O203*P203*F!$B$93,IF(Q203=94%,N203*O203*P203*F!$B$94,IF(Q203=95%,N203*O203*P203*F!$B$95,IF(Q203=96%,N203*O203*P203*F!$B$96,IF(Q203=97%,N203*O203*P203*F!$B$97,IF(Q203=98%,N203*O203*P203*F!$B$98,IF(Q203=99%,N203*O203*P203*F!$B$99,IF(Q203&gt;99%,N203*O203*P203*F!$B$100,))))))))))))))))))))))))))))))))))))))))))))))))))))))))+IF(U203&lt;30%,0,IF(U203&lt;35%,R203*S203*T203*F!$B$33,IF(U203&lt;40%,R203*S203*T203*F!$B$38,IF(U203&lt;45%,R203*S203*T203*F!$B$43,IF(U203&lt;50%,R203*S203*T203*F!$B$48,IF(U203=50%,R203*S203*T203*F!$B$50,IF(U203=51%,R203*S203*T203*F!$B$51,IF(U203=52%,R203*S203*T203*F!$B$52,IF(U203=53%,R203*S203*T203*F!$B$53,IF(U203=54%,R203*S203*T203*F!$B$54,IF(U203=55%,R203*S203*T203*F!$B$55,IF(U203=56%,R203*S203*T203*F!$B$56,IF(U203=57%,R203*S203*T203*F!$B$57,IF(U203=58%,R203*S203*T203*F!$B$58,IF(U203=59%,R203*S203*T203*F!$B$59,IF(U203=60%,R203*S203*T203*F!$B$60,IF(U203=61%,R203*S203*T203*F!$B$61,IF(U203=62%,R203*S203*T203*F!$B$62,IF(U203=63%,R203*S203*T203*F!$B$63,IF(U203=64%,R203*S203*T203*F!$B$64,IF(U203=65%,R203*S203*T203*F!$B$65,IF(U203=66%,R203*S203*T203*F!$B$66,IF(U203=67%,R203*S203*T203*F!$B$67,IF(U203=68%,R203*S203*T203*F!$B$68,IF(U203=69%,R203*S203*T203*F!$B$69,IF(U203=70%,R203*S203*T203*F!$B$70,IF(U203=71%,R203*S203*T203*F!$B$71,IF(U203=72%,R203*S203*T203*F!$B$72,IF(U203=73%,R203*S203*T203*F!$B$73,IF(U203=74%,R203*S203*T203*F!$B$74,IF(U203=75%,R203*S203*T203*F!$B$75,IF(U203=76%,R203*S203*T203*F!$B$76,IF(U203=77%,R203*S203*T203*F!$B$77,IF(U203=78%,R203*S203*T203*F!$B$78,IF(U203=79%,R203*S203*T203*F!$B$79,IF(U203=80%,R203*S203*T203*F!$B$80,IF(U203=81%,R203*S203*T203*F!$B$81,IF(U203=82%,R203*S203*T203*F!$B$82,IF(U203=83%,R203*S203*T203*F!$B$83,IF(U203=84%,R203*S203*T203*F!$B$84,IF(U203=85%,R203*S203*T203*F!$B$85,IF(U203=86%,R203*S203*T203*F!$B$86,IF(U203=87%,R203*S203*T203*F!$B$87,IF(U203=88%,R203*S203*T203*F!$B$88,IF(U203=89%,R203*S203*T203*F!$B$89,IF(U203=90%,R203*S203*T203*F!$B$90,IF(U203=91%,R203*S203*T203*F!$B$91,IF(U203=92%,R203*S203*T203*F!$B$92,IF(U203=93%,R203*S203*T203*F!$B$93,IF(U203=94%,R203*S203*T203*F!$B$94,IF(U203=95%,R203*S203*T203*F!$B$95,IF(U203=96%,R203*S203*T203*F!$B$96,IF(U203=97%,R203*S203*T203*F!$B$97,IF(U203=98%,R203*S203*T203*F!$B$98,IF(U203=99%,R203*S203*T203*F!$B$99,IF(U203&gt;99%,R203*S203*T203*F!$B$100)))))))))))))))))))))))))))))))))))))))))))))))))))))))))*IF(ISNUMBER(E203),E203,1)*IF(ISNUMBER(D203),D203,1)</f>
        <v>1374.75</v>
      </c>
      <c r="AA203" s="62">
        <f t="shared" si="310"/>
        <v>25</v>
      </c>
      <c r="AB203" s="63">
        <f t="shared" si="311"/>
        <v>24</v>
      </c>
      <c r="AC203" s="23"/>
      <c r="AF203" s="127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</row>
    <row r="204" spans="1:46" x14ac:dyDescent="0.25">
      <c r="A204" s="325"/>
      <c r="B204" s="198" t="str">
        <f t="shared" si="285"/>
        <v>Легкая</v>
      </c>
      <c r="C204" s="196" t="str">
        <f t="shared" si="285"/>
        <v>Присед в широкой постановке</v>
      </c>
      <c r="D204" s="167">
        <f t="shared" si="312"/>
        <v>1.2</v>
      </c>
      <c r="E204" s="197" t="str">
        <f t="shared" si="285"/>
        <v/>
      </c>
      <c r="F204" s="304">
        <f>IF(I204&lt;&gt;0,(IFERROR(IF($Y204&gt;50,MROUND($Y204*I204,2.5),IF($Y204&lt;15,MROUND($Y204*I204,0.1),MROUND($Y204*I204,1))),)),"")</f>
        <v>100</v>
      </c>
      <c r="G204" s="173">
        <v>5</v>
      </c>
      <c r="H204" s="173">
        <v>4</v>
      </c>
      <c r="I204" s="174">
        <v>0.47</v>
      </c>
      <c r="J204" s="304" t="str">
        <f>IF(M204&lt;&gt;0,(IFERROR(IF($Y204&gt;50,MROUND($Y204*M204,2.5),IF($Y204&lt;15,MROUND($Y204*M204,0.1),MROUND($Y204*M204,1))),)),"")</f>
        <v/>
      </c>
      <c r="K204" s="173"/>
      <c r="L204" s="173"/>
      <c r="M204" s="174">
        <v>0</v>
      </c>
      <c r="N204" s="304" t="str">
        <f>IF(Q204&lt;&gt;0,(IFERROR(IF($Y204&gt;50,MROUND($Y204*Q204,2.5),IF($Y204&lt;15,MROUND($Y204*Q204,0.1),MROUND($Y204*Q204,1))),)),"")</f>
        <v/>
      </c>
      <c r="O204" s="173"/>
      <c r="P204" s="173"/>
      <c r="Q204" s="174">
        <v>0</v>
      </c>
      <c r="R204" s="304" t="str">
        <f>IF(U204&lt;&gt;0,(IFERROR(IF($Y204&gt;50,MROUND($Y204*U204,2.5),IF($Y204&lt;15,MROUND($Y204*U204,0.1),MROUND($Y204*U204,1))),)),"")</f>
        <v/>
      </c>
      <c r="S204" s="173"/>
      <c r="T204" s="173"/>
      <c r="U204" s="175">
        <v>0</v>
      </c>
      <c r="V204" s="98">
        <f t="shared" si="299"/>
        <v>2000</v>
      </c>
      <c r="W204" s="67">
        <f t="shared" si="313"/>
        <v>100</v>
      </c>
      <c r="X204" s="68">
        <f t="shared" si="314"/>
        <v>0.47</v>
      </c>
      <c r="Y204" s="203">
        <f t="shared" si="289"/>
        <v>213.25226065064996</v>
      </c>
      <c r="Z204" s="18">
        <f>(IF(I204&lt;30%,0,IF(I204&lt;35%,F204*G204*H204*F!$B$33,IF(I204&lt;40%,F204*G204*H204*F!$B$38,IF(I204&lt;45%,F204*G204*H204*F!$B$43,IF(I204&lt;50%,F204*G204*H204*F!$B$48,IF(I204=50%,F204*G204*H204*F!$B$50,IF(I204=51%,F204*G204*H204*F!$B$51,IF(I204=52%,F204*G204*H204*F!$B$52,IF(I204=53%,F204*G204*H204*F!$B$53,IF(I204=54%,F204*G204*H204*F!$B$54,IF(I204=55%,F204*G204*H204*F!$B$55,IF(I204=56%,F204*G204*H204*F!$B$56,IF(I204=57%,F204*G204*H204*F!$B$57,IF(I204=58%,F204*G204*H204*F!$B$58,IF(I204=59%,F204*G204*H204*F!$B$59,IF(I204=60%,F204*G204*H204*F!$B$60,IF(I204=61%,F204*G204*H204*F!$B$61,IF(I204=62%,F204*G204*H204*F!$B$62,IF(I204=63%,F204*G204*H204*F!$B$63,IF(I204=64%,F204*G204*H204*F!$B$64,IF(I204=65%,F204*G204*H204*F!$B$65,IF(I204=66%,F204*G204*H204*F!$B$66,IF(I204=67%,F204*G204*H204*F!$B$67,IF(I204=68%,F204*G204*H204*F!$B$68,IF(I204=69%,F204*G204*H204*F!$B$69,IF(I204=70%,F204*G204*H204*F!$B$70,IF(I204=71%,F204*G204*H204*F!$B$71,IF(I204=72%,F204*G204*H204*F!$B$72,IF(I204=73%,F204*G204*H204*F!$B$73,IF(I204=74%,F204*G204*H204*F!$B$74,IF(I204=75%,F204*G204*H204*F!$B$75,IF(I204=76%,F204*G204*H204*F!$B$76,IF(I204=77%,F204*G204*H204*F!$B$77,IF(I204=78%,F204*G204*H204*F!$B$78,IF(I204=79%,F204*G204*H204*F!$B$79,IF(I204=80%,F204*G204*H204*F!$B$80,IF(I204=81%,F204*G204*H204*F!$B$81,IF(I204=82%,F204*G204*H204*F!$B$82,IF(I204=83%,F204*G204*H204*F!$B$83,IF(I204=84%,F204*G204*H204*F!$B$84,IF(I204=85%,F204*G204*H204*F!$B$85,IF(I204=86%,F204*G204*H204*F!$B$86,IF(I204=87%,F204*G204*H204*F!$B$87,IF(I204=88%,F204*G204*H204*F!$B$88,IF(I204=89%,F204*G204*H204*F!$B$89,IF(I204=90%,F204*G204*H204*F!$B$90,IF(I204=91%,F204*G204*H204*F!$B$91,IF(I204=92%,F204*G204*H204*F!$B$92,IF(I204=93%,F204*G204*H204*F!$B$93,IF(I204=94%,F204*G204*H204*F!$B$94,IF(I204=95%,F204*G204*H204*F!$B$95,IF(I204=96%,F204*G204*H204*F!$B$96,IF(I204=97%,F204*G204*H204*F!$B$97,IF(I204=98%,F204*G204*H204*F!$B$98,IF(I204=99%,F204*G204*H204*F!$B$99,IF(I204&gt;99%,F204*G204*H204*F!$B$100,))))))))))))))))))))))))))))))))))))))))))))))))))))))))+IF(M204&lt;30%,0,IF(M204&lt;35%,J204*K204*L204*F!$B$33,IF(M204&lt;40%,J204*K204*L204*F!$B$38,IF(M204&lt;45%,J204*K204*L204*F!$B$43,IF(M204&lt;50%,J204*K204*L204*F!$B$48,IF(M204=50%,J204*K204*L204*F!$B$50,IF(M204=51%,J204*K204*L204*F!$B$51,IF(M204=52%,J204*K204*L204*F!$B$52,IF(M204=53%,J204*K204*L204*F!$B$53,IF(M204=54%,J204*K204*L204*F!$B$54,IF(M204=55%,J204*K204*L204*F!$B$55,IF(M204=56%,J204*K204*L204*F!$B$56,IF(M204=57%,J204*K204*L204*F!$B$57,IF(M204=58%,J204*K204*L204*F!$B$58,IF(M204=59%,J204*K204*L204*F!$B$59,IF(M204=60%,J204*K204*L204*F!$B$60,IF(M204=61%,J204*K204*L204*F!$B$61,IF(M204=62%,J204*K204*L204*F!$B$62,IF(M204=63%,J204*K204*L204*F!$B$63,IF(M204=64%,J204*K204*L204*F!$B$64,IF(M204=65%,J204*K204*L204*F!$B$65,IF(M204=66%,J204*K204*L204*F!$B$66,IF(M204=67%,J204*K204*L204*F!$B$67,IF(M204=68%,J204*K204*L204*F!$B$68,IF(M204=69%,J204*K204*L204*F!$B$69,IF(M204=70%,J204*K204*L204*F!$B$70,IF(M204=71%,J204*K204*L204*F!$B$71,IF(M204=72%,J204*K204*L204*F!$B$72,IF(M204=73%,J204*K204*L204*F!$B$73,IF(M204=74%,J204*K204*L204*F!$B$74,IF(M204=75%,J204*K204*L204*F!$B$75,IF(M204=76%,J204*K204*L204*F!$B$76,IF(M204=77%,J204*K204*L204*F!$B$77,IF(M204=78%,J204*K204*L204*F!$B$78,IF(M204=79%,J204*K204*L204*F!$B$79,IF(M204=80%,J204*K204*L204*F!$B$80,IF(M204=81%,J204*K204*L204*F!$B$81,IF(M204=82%,J204*K204*L204*F!$B$82,IF(M204=83%,J204*K204*L204*F!$B$83,IF(M204=84%,J204*K204*L204*F!$B$84,IF(M204=85%,J204*K204*L204*F!$B$85,IF(M204=86%,J204*K204*L204*F!$B$86,IF(M204=87%,J204*K204*L204*F!$B$87,IF(M204=88%,J204*K204*L204*F!$B$88,IF(M204=89%,J204*K204*L204*F!$B$89,IF(M204=90%,J204*K204*L204*F!$B$90,IF(M204=91%,J204*K204*L204*F!$B$91,IF(M204=92%,J204*K204*L204*F!$B$92,IF(M204=93%,J204*K204*L204*F!$B$93,IF(M204=94%,J204*K204*L204*F!$B$94,IF(M204=95%,J204*K204*L204*F!$B$95,IF(M204=96%,J204*K204*L204*F!$B$96,IF(M204=97%,J204*K204*L204*F!$B$97,IF(M204=98%,J204*K204*L204*F!$B$98,IF(M204=99%,J204*K204*L204*F!$B$99,IF(M204&gt;99%,J204*K204*L204*F!$B$100,))))))))))))))))))))))))))))))))))))))))))))))))))))))))+IF(Q204&lt;30%,0,IF(Q204&lt;35%,N204*O204*P204*F!$B$33,IF(Q204&lt;40%,N204*O204*P204*F!$B$38,IF(Q204&lt;45%,N204*O204*P204*F!$B$43,IF(Q204&lt;50%,N204*O204*P204*F!$B$48,IF(Q204=50%,N204*O204*P204*F!$B$50,IF(Q204=51%,N204*O204*P204*F!$B$51,IF(Q204=52%,N204*O204*P204*F!$B$52,IF(Q204=53%,N204*O204*P204*F!$B$53,IF(Q204=54%,N204*O204*P204*F!$B$54,IF(Q204=55%,N204*O204*P204*F!$B$55,IF(Q204=56%,N204*O204*P204*F!$B$56,IF(Q204=57%,N204*O204*P204*F!$B$57,IF(Q204=58%,N204*O204*P204*F!$B$58,IF(Q204=59%,N204*O204*P204*F!$B$59,IF(Q204=60%,N204*O204*P204*F!$B$60,IF(Q204=61%,N204*O204*P204*F!$B$61,IF(Q204=62%,N204*O204*P204*F!$B$62,IF(Q204=63%,N204*O204*P204*F!$B$63,IF(Q204=64%,N204*O204*P204*F!$B$64,IF(Q204=65%,N204*O204*P204*F!$B$65,IF(Q204=66%,N204*O204*P204*F!$B$66,IF(Q204=67%,N204*O204*P204*F!$B$67,IF(Q204=68%,N204*O204*P204*F!$B$68,IF(Q204=69%,N204*O204*P204*F!$B$69,IF(Q204=70%,N204*O204*P204*F!$B$70,IF(Q204=71%,N204*O204*P204*F!$B$71,IF(Q204=72%,N204*O204*P204*F!$B$72,IF(Q204=73%,N204*O204*P204*F!$B$73,IF(Q204=74%,N204*O204*P204*F!$B$74,IF(Q204=75%,N204*O204*P204*F!$B$75,IF(Q204=76%,N204*O204*P204*F!$B$76,IF(Q204=77%,N204*O204*P204*F!$B$77,IF(Q204=78%,N204*O204*P204*F!$B$78,IF(Q204=79%,N204*O204*P204*F!$B$79,IF(Q204=80%,N204*O204*P204*F!$B$80,IF(Q204=81%,N204*O204*P204*F!$B$81,IF(Q204=82%,N204*O204*P204*F!$B$82,IF(Q204=83%,N204*O204*P204*F!$B$83,IF(Q204=84%,N204*O204*P204*F!$B$84,IF(Q204=85%,N204*O204*P204*F!$B$85,IF(Q204=86%,N204*O204*P204*F!$B$86,IF(Q204=87%,N204*O204*P204*F!$B$87,IF(Q204=88%,N204*O204*P204*F!$B$88,IF(Q204=89%,N204*O204*P204*F!$B$89,IF(Q204=90%,N204*O204*P204*F!$B$90,IF(Q204=91%,N204*O204*P204*F!$B$91,IF(Q204=92%,N204*O204*P204*F!$B$92,IF(Q204=93%,N204*O204*P204*F!$B$93,IF(Q204=94%,N204*O204*P204*F!$B$94,IF(Q204=95%,N204*O204*P204*F!$B$95,IF(Q204=96%,N204*O204*P204*F!$B$96,IF(Q204=97%,N204*O204*P204*F!$B$97,IF(Q204=98%,N204*O204*P204*F!$B$98,IF(Q204=99%,N204*O204*P204*F!$B$99,IF(Q204&gt;99%,N204*O204*P204*F!$B$100,))))))))))))))))))))))))))))))))))))))))))))))))))))))))+IF(U204&lt;30%,0,IF(U204&lt;35%,R204*S204*T204*F!$B$33,IF(U204&lt;40%,R204*S204*T204*F!$B$38,IF(U204&lt;45%,R204*S204*T204*F!$B$43,IF(U204&lt;50%,R204*S204*T204*F!$B$48,IF(U204=50%,R204*S204*T204*F!$B$50,IF(U204=51%,R204*S204*T204*F!$B$51,IF(U204=52%,R204*S204*T204*F!$B$52,IF(U204=53%,R204*S204*T204*F!$B$53,IF(U204=54%,R204*S204*T204*F!$B$54,IF(U204=55%,R204*S204*T204*F!$B$55,IF(U204=56%,R204*S204*T204*F!$B$56,IF(U204=57%,R204*S204*T204*F!$B$57,IF(U204=58%,R204*S204*T204*F!$B$58,IF(U204=59%,R204*S204*T204*F!$B$59,IF(U204=60%,R204*S204*T204*F!$B$60,IF(U204=61%,R204*S204*T204*F!$B$61,IF(U204=62%,R204*S204*T204*F!$B$62,IF(U204=63%,R204*S204*T204*F!$B$63,IF(U204=64%,R204*S204*T204*F!$B$64,IF(U204=65%,R204*S204*T204*F!$B$65,IF(U204=66%,R204*S204*T204*F!$B$66,IF(U204=67%,R204*S204*T204*F!$B$67,IF(U204=68%,R204*S204*T204*F!$B$68,IF(U204=69%,R204*S204*T204*F!$B$69,IF(U204=70%,R204*S204*T204*F!$B$70,IF(U204=71%,R204*S204*T204*F!$B$71,IF(U204=72%,R204*S204*T204*F!$B$72,IF(U204=73%,R204*S204*T204*F!$B$73,IF(U204=74%,R204*S204*T204*F!$B$74,IF(U204=75%,R204*S204*T204*F!$B$75,IF(U204=76%,R204*S204*T204*F!$B$76,IF(U204=77%,R204*S204*T204*F!$B$77,IF(U204=78%,R204*S204*T204*F!$B$78,IF(U204=79%,R204*S204*T204*F!$B$79,IF(U204=80%,R204*S204*T204*F!$B$80,IF(U204=81%,R204*S204*T204*F!$B$81,IF(U204=82%,R204*S204*T204*F!$B$82,IF(U204=83%,R204*S204*T204*F!$B$83,IF(U204=84%,R204*S204*T204*F!$B$84,IF(U204=85%,R204*S204*T204*F!$B$85,IF(U204=86%,R204*S204*T204*F!$B$86,IF(U204=87%,R204*S204*T204*F!$B$87,IF(U204=88%,R204*S204*T204*F!$B$88,IF(U204=89%,R204*S204*T204*F!$B$89,IF(U204=90%,R204*S204*T204*F!$B$90,IF(U204=91%,R204*S204*T204*F!$B$91,IF(U204=92%,R204*S204*T204*F!$B$92,IF(U204=93%,R204*S204*T204*F!$B$93,IF(U204=94%,R204*S204*T204*F!$B$94,IF(U204=95%,R204*S204*T204*F!$B$95,IF(U204=96%,R204*S204*T204*F!$B$96,IF(U204=97%,R204*S204*T204*F!$B$97,IF(U204=98%,R204*S204*T204*F!$B$98,IF(U204=99%,R204*S204*T204*F!$B$99,IF(U204&gt;99%,R204*S204*T204*F!$B$100)))))))))))))))))))))))))))))))))))))))))))))))))))))))))*IF(ISNUMBER(E204),E204,1)*IF(ISNUMBER(D204),D204,1)</f>
        <v>1128</v>
      </c>
      <c r="AA204" s="69">
        <f t="shared" si="310"/>
        <v>20</v>
      </c>
      <c r="AB204" s="70">
        <f t="shared" si="311"/>
        <v>19.200000000000003</v>
      </c>
      <c r="AC204" s="23"/>
      <c r="AF204" s="127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</row>
    <row r="205" spans="1:46" x14ac:dyDescent="0.25">
      <c r="A205" s="325"/>
      <c r="B205" s="198" t="str">
        <f t="shared" ref="B205:E220" si="315">IF(B168="","",B168)</f>
        <v>Средняя</v>
      </c>
      <c r="C205" s="196" t="str">
        <f t="shared" si="315"/>
        <v>Наклоны</v>
      </c>
      <c r="D205" s="167">
        <f t="shared" si="312"/>
        <v>1</v>
      </c>
      <c r="E205" s="197" t="str">
        <f t="shared" si="315"/>
        <v/>
      </c>
      <c r="F205" s="305">
        <f>IF(I205&lt;&gt;0,(IFERROR(IF($Y205&gt;50,MROUND($Y205*I205,2.5),IF($Y205&lt;15,MROUND($Y205*I205,0.1),MROUND($Y205*I205,1))),)),"")</f>
        <v>80</v>
      </c>
      <c r="G205" s="170">
        <v>5</v>
      </c>
      <c r="H205" s="170">
        <v>3</v>
      </c>
      <c r="I205" s="171">
        <v>0.59</v>
      </c>
      <c r="J205" s="305">
        <f>IF(M205&lt;&gt;0,(IFERROR(IF($Y205&gt;50,MROUND($Y205*M205,2.5),IF($Y205&lt;15,MROUND($Y205*M205,0.1),MROUND($Y205*M205,1))),)),"")</f>
        <v>85</v>
      </c>
      <c r="K205" s="170">
        <v>4</v>
      </c>
      <c r="L205" s="170">
        <v>3</v>
      </c>
      <c r="M205" s="171">
        <v>0.63</v>
      </c>
      <c r="N205" s="305" t="str">
        <f>IF(Q205&lt;&gt;0,(IFERROR(IF($Y205&gt;50,MROUND($Y205*Q205,2.5),IF($Y205&lt;15,MROUND($Y205*Q205,0.1),MROUND($Y205*Q205,1))),)),"")</f>
        <v/>
      </c>
      <c r="O205" s="170"/>
      <c r="P205" s="170"/>
      <c r="Q205" s="171">
        <v>0</v>
      </c>
      <c r="R205" s="305" t="str">
        <f>IF(U205&lt;&gt;0,(IFERROR(IF($Y205&gt;50,MROUND($Y205*U205,2.5),IF($Y205&lt;15,MROUND($Y205*U205,0.1),MROUND($Y205*U205,1))),)),"")</f>
        <v/>
      </c>
      <c r="S205" s="170"/>
      <c r="T205" s="170"/>
      <c r="U205" s="172">
        <v>0</v>
      </c>
      <c r="V205" s="121">
        <f t="shared" si="299"/>
        <v>2220</v>
      </c>
      <c r="W205" s="60">
        <f t="shared" si="313"/>
        <v>82.222222222222229</v>
      </c>
      <c r="X205" s="61">
        <f>ROUND(IFERROR((W205/(Y205*IF(ISNUMBER(E205),E205,1))),0),2)</f>
        <v>0.61</v>
      </c>
      <c r="Y205" s="203">
        <f t="shared" si="289"/>
        <v>135.33316541291251</v>
      </c>
      <c r="Z205" s="17">
        <f>(IF(I205&lt;30%,0,IF(I205&lt;35%,F205*G205*H205*F!$B$33,IF(I205&lt;40%,F205*G205*H205*F!$B$38,IF(I205&lt;45%,F205*G205*H205*F!$B$43,IF(I205&lt;50%,F205*G205*H205*F!$B$48,IF(I205=50%,F205*G205*H205*F!$B$50,IF(I205=51%,F205*G205*H205*F!$B$51,IF(I205=52%,F205*G205*H205*F!$B$52,IF(I205=53%,F205*G205*H205*F!$B$53,IF(I205=54%,F205*G205*H205*F!$B$54,IF(I205=55%,F205*G205*H205*F!$B$55,IF(I205=56%,F205*G205*H205*F!$B$56,IF(I205=57%,F205*G205*H205*F!$B$57,IF(I205=58%,F205*G205*H205*F!$B$58,IF(I205=59%,F205*G205*H205*F!$B$59,IF(I205=60%,F205*G205*H205*F!$B$60,IF(I205=61%,F205*G205*H205*F!$B$61,IF(I205=62%,F205*G205*H205*F!$B$62,IF(I205=63%,F205*G205*H205*F!$B$63,IF(I205=64%,F205*G205*H205*F!$B$64,IF(I205=65%,F205*G205*H205*F!$B$65,IF(I205=66%,F205*G205*H205*F!$B$66,IF(I205=67%,F205*G205*H205*F!$B$67,IF(I205=68%,F205*G205*H205*F!$B$68,IF(I205=69%,F205*G205*H205*F!$B$69,IF(I205=70%,F205*G205*H205*F!$B$70,IF(I205=71%,F205*G205*H205*F!$B$71,IF(I205=72%,F205*G205*H205*F!$B$72,IF(I205=73%,F205*G205*H205*F!$B$73,IF(I205=74%,F205*G205*H205*F!$B$74,IF(I205=75%,F205*G205*H205*F!$B$75,IF(I205=76%,F205*G205*H205*F!$B$76,IF(I205=77%,F205*G205*H205*F!$B$77,IF(I205=78%,F205*G205*H205*F!$B$78,IF(I205=79%,F205*G205*H205*F!$B$79,IF(I205=80%,F205*G205*H205*F!$B$80,IF(I205=81%,F205*G205*H205*F!$B$81,IF(I205=82%,F205*G205*H205*F!$B$82,IF(I205=83%,F205*G205*H205*F!$B$83,IF(I205=84%,F205*G205*H205*F!$B$84,IF(I205=85%,F205*G205*H205*F!$B$85,IF(I205=86%,F205*G205*H205*F!$B$86,IF(I205=87%,F205*G205*H205*F!$B$87,IF(I205=88%,F205*G205*H205*F!$B$88,IF(I205=89%,F205*G205*H205*F!$B$89,IF(I205=90%,F205*G205*H205*F!$B$90,IF(I205=91%,F205*G205*H205*F!$B$91,IF(I205=92%,F205*G205*H205*F!$B$92,IF(I205=93%,F205*G205*H205*F!$B$93,IF(I205=94%,F205*G205*H205*F!$B$94,IF(I205=95%,F205*G205*H205*F!$B$95,IF(I205=96%,F205*G205*H205*F!$B$96,IF(I205=97%,F205*G205*H205*F!$B$97,IF(I205=98%,F205*G205*H205*F!$B$98,IF(I205=99%,F205*G205*H205*F!$B$99,IF(I205&gt;99%,F205*G205*H205*F!$B$100,))))))))))))))))))))))))))))))))))))))))))))))))))))))))+IF(M205&lt;30%,0,IF(M205&lt;35%,J205*K205*L205*F!$B$33,IF(M205&lt;40%,J205*K205*L205*F!$B$38,IF(M205&lt;45%,J205*K205*L205*F!$B$43,IF(M205&lt;50%,J205*K205*L205*F!$B$48,IF(M205=50%,J205*K205*L205*F!$B$50,IF(M205=51%,J205*K205*L205*F!$B$51,IF(M205=52%,J205*K205*L205*F!$B$52,IF(M205=53%,J205*K205*L205*F!$B$53,IF(M205=54%,J205*K205*L205*F!$B$54,IF(M205=55%,J205*K205*L205*F!$B$55,IF(M205=56%,J205*K205*L205*F!$B$56,IF(M205=57%,J205*K205*L205*F!$B$57,IF(M205=58%,J205*K205*L205*F!$B$58,IF(M205=59%,J205*K205*L205*F!$B$59,IF(M205=60%,J205*K205*L205*F!$B$60,IF(M205=61%,J205*K205*L205*F!$B$61,IF(M205=62%,J205*K205*L205*F!$B$62,IF(M205=63%,J205*K205*L205*F!$B$63,IF(M205=64%,J205*K205*L205*F!$B$64,IF(M205=65%,J205*K205*L205*F!$B$65,IF(M205=66%,J205*K205*L205*F!$B$66,IF(M205=67%,J205*K205*L205*F!$B$67,IF(M205=68%,J205*K205*L205*F!$B$68,IF(M205=69%,J205*K205*L205*F!$B$69,IF(M205=70%,J205*K205*L205*F!$B$70,IF(M205=71%,J205*K205*L205*F!$B$71,IF(M205=72%,J205*K205*L205*F!$B$72,IF(M205=73%,J205*K205*L205*F!$B$73,IF(M205=74%,J205*K205*L205*F!$B$74,IF(M205=75%,J205*K205*L205*F!$B$75,IF(M205=76%,J205*K205*L205*F!$B$76,IF(M205=77%,J205*K205*L205*F!$B$77,IF(M205=78%,J205*K205*L205*F!$B$78,IF(M205=79%,J205*K205*L205*F!$B$79,IF(M205=80%,J205*K205*L205*F!$B$80,IF(M205=81%,J205*K205*L205*F!$B$81,IF(M205=82%,J205*K205*L205*F!$B$82,IF(M205=83%,J205*K205*L205*F!$B$83,IF(M205=84%,J205*K205*L205*F!$B$84,IF(M205=85%,J205*K205*L205*F!$B$85,IF(M205=86%,J205*K205*L205*F!$B$86,IF(M205=87%,J205*K205*L205*F!$B$87,IF(M205=88%,J205*K205*L205*F!$B$88,IF(M205=89%,J205*K205*L205*F!$B$89,IF(M205=90%,J205*K205*L205*F!$B$90,IF(M205=91%,J205*K205*L205*F!$B$91,IF(M205=92%,J205*K205*L205*F!$B$92,IF(M205=93%,J205*K205*L205*F!$B$93,IF(M205=94%,J205*K205*L205*F!$B$94,IF(M205=95%,J205*K205*L205*F!$B$95,IF(M205=96%,J205*K205*L205*F!$B$96,IF(M205=97%,J205*K205*L205*F!$B$97,IF(M205=98%,J205*K205*L205*F!$B$98,IF(M205=99%,J205*K205*L205*F!$B$99,IF(M205&gt;99%,J205*K205*L205*F!$B$100,))))))))))))))))))))))))))))))))))))))))))))))))))))))))+IF(Q205&lt;30%,0,IF(Q205&lt;35%,N205*O205*P205*F!$B$33,IF(Q205&lt;40%,N205*O205*P205*F!$B$38,IF(Q205&lt;45%,N205*O205*P205*F!$B$43,IF(Q205&lt;50%,N205*O205*P205*F!$B$48,IF(Q205=50%,N205*O205*P205*F!$B$50,IF(Q205=51%,N205*O205*P205*F!$B$51,IF(Q205=52%,N205*O205*P205*F!$B$52,IF(Q205=53%,N205*O205*P205*F!$B$53,IF(Q205=54%,N205*O205*P205*F!$B$54,IF(Q205=55%,N205*O205*P205*F!$B$55,IF(Q205=56%,N205*O205*P205*F!$B$56,IF(Q205=57%,N205*O205*P205*F!$B$57,IF(Q205=58%,N205*O205*P205*F!$B$58,IF(Q205=59%,N205*O205*P205*F!$B$59,IF(Q205=60%,N205*O205*P205*F!$B$60,IF(Q205=61%,N205*O205*P205*F!$B$61,IF(Q205=62%,N205*O205*P205*F!$B$62,IF(Q205=63%,N205*O205*P205*F!$B$63,IF(Q205=64%,N205*O205*P205*F!$B$64,IF(Q205=65%,N205*O205*P205*F!$B$65,IF(Q205=66%,N205*O205*P205*F!$B$66,IF(Q205=67%,N205*O205*P205*F!$B$67,IF(Q205=68%,N205*O205*P205*F!$B$68,IF(Q205=69%,N205*O205*P205*F!$B$69,IF(Q205=70%,N205*O205*P205*F!$B$70,IF(Q205=71%,N205*O205*P205*F!$B$71,IF(Q205=72%,N205*O205*P205*F!$B$72,IF(Q205=73%,N205*O205*P205*F!$B$73,IF(Q205=74%,N205*O205*P205*F!$B$74,IF(Q205=75%,N205*O205*P205*F!$B$75,IF(Q205=76%,N205*O205*P205*F!$B$76,IF(Q205=77%,N205*O205*P205*F!$B$77,IF(Q205=78%,N205*O205*P205*F!$B$78,IF(Q205=79%,N205*O205*P205*F!$B$79,IF(Q205=80%,N205*O205*P205*F!$B$80,IF(Q205=81%,N205*O205*P205*F!$B$81,IF(Q205=82%,N205*O205*P205*F!$B$82,IF(Q205=83%,N205*O205*P205*F!$B$83,IF(Q205=84%,N205*O205*P205*F!$B$84,IF(Q205=85%,N205*O205*P205*F!$B$85,IF(Q205=86%,N205*O205*P205*F!$B$86,IF(Q205=87%,N205*O205*P205*F!$B$87,IF(Q205=88%,N205*O205*P205*F!$B$88,IF(Q205=89%,N205*O205*P205*F!$B$89,IF(Q205=90%,N205*O205*P205*F!$B$90,IF(Q205=91%,N205*O205*P205*F!$B$91,IF(Q205=92%,N205*O205*P205*F!$B$92,IF(Q205=93%,N205*O205*P205*F!$B$93,IF(Q205=94%,N205*O205*P205*F!$B$94,IF(Q205=95%,N205*O205*P205*F!$B$95,IF(Q205=96%,N205*O205*P205*F!$B$96,IF(Q205=97%,N205*O205*P205*F!$B$97,IF(Q205=98%,N205*O205*P205*F!$B$98,IF(Q205=99%,N205*O205*P205*F!$B$99,IF(Q205&gt;99%,N205*O205*P205*F!$B$100,))))))))))))))))))))))))))))))))))))))))))))))))))))))))+IF(U205&lt;30%,0,IF(U205&lt;35%,R205*S205*T205*F!$B$33,IF(U205&lt;40%,R205*S205*T205*F!$B$38,IF(U205&lt;45%,R205*S205*T205*F!$B$43,IF(U205&lt;50%,R205*S205*T205*F!$B$48,IF(U205=50%,R205*S205*T205*F!$B$50,IF(U205=51%,R205*S205*T205*F!$B$51,IF(U205=52%,R205*S205*T205*F!$B$52,IF(U205=53%,R205*S205*T205*F!$B$53,IF(U205=54%,R205*S205*T205*F!$B$54,IF(U205=55%,R205*S205*T205*F!$B$55,IF(U205=56%,R205*S205*T205*F!$B$56,IF(U205=57%,R205*S205*T205*F!$B$57,IF(U205=58%,R205*S205*T205*F!$B$58,IF(U205=59%,R205*S205*T205*F!$B$59,IF(U205=60%,R205*S205*T205*F!$B$60,IF(U205=61%,R205*S205*T205*F!$B$61,IF(U205=62%,R205*S205*T205*F!$B$62,IF(U205=63%,R205*S205*T205*F!$B$63,IF(U205=64%,R205*S205*T205*F!$B$64,IF(U205=65%,R205*S205*T205*F!$B$65,IF(U205=66%,R205*S205*T205*F!$B$66,IF(U205=67%,R205*S205*T205*F!$B$67,IF(U205=68%,R205*S205*T205*F!$B$68,IF(U205=69%,R205*S205*T205*F!$B$69,IF(U205=70%,R205*S205*T205*F!$B$70,IF(U205=71%,R205*S205*T205*F!$B$71,IF(U205=72%,R205*S205*T205*F!$B$72,IF(U205=73%,R205*S205*T205*F!$B$73,IF(U205=74%,R205*S205*T205*F!$B$74,IF(U205=75%,R205*S205*T205*F!$B$75,IF(U205=76%,R205*S205*T205*F!$B$76,IF(U205=77%,R205*S205*T205*F!$B$77,IF(U205=78%,R205*S205*T205*F!$B$78,IF(U205=79%,R205*S205*T205*F!$B$79,IF(U205=80%,R205*S205*T205*F!$B$80,IF(U205=81%,R205*S205*T205*F!$B$81,IF(U205=82%,R205*S205*T205*F!$B$82,IF(U205=83%,R205*S205*T205*F!$B$83,IF(U205=84%,R205*S205*T205*F!$B$84,IF(U205=85%,R205*S205*T205*F!$B$85,IF(U205=86%,R205*S205*T205*F!$B$86,IF(U205=87%,R205*S205*T205*F!$B$87,IF(U205=88%,R205*S205*T205*F!$B$88,IF(U205=89%,R205*S205*T205*F!$B$89,IF(U205=90%,R205*S205*T205*F!$B$90,IF(U205=91%,R205*S205*T205*F!$B$91,IF(U205=92%,R205*S205*T205*F!$B$92,IF(U205=93%,R205*S205*T205*F!$B$93,IF(U205=94%,R205*S205*T205*F!$B$94,IF(U205=95%,R205*S205*T205*F!$B$95,IF(U205=96%,R205*S205*T205*F!$B$96,IF(U205=97%,R205*S205*T205*F!$B$97,IF(U205=98%,R205*S205*T205*F!$B$98,IF(U205=99%,R205*S205*T205*F!$B$99,IF(U205&gt;99%,R205*S205*T205*F!$B$100)))))))))))))))))))))))))))))))))))))))))))))))))))))))))*IF(ISNUMBER(E205),E205,1)*IF(ISNUMBER(D205),D205,1)</f>
        <v>1581</v>
      </c>
      <c r="AA205" s="62">
        <f t="shared" si="310"/>
        <v>27</v>
      </c>
      <c r="AB205" s="63">
        <f t="shared" si="311"/>
        <v>32.400000000000006</v>
      </c>
      <c r="AC205" s="23"/>
      <c r="AF205" s="127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</row>
    <row r="206" spans="1:46" x14ac:dyDescent="0.25">
      <c r="A206" s="325"/>
      <c r="B206" s="198" t="str">
        <f t="shared" si="315"/>
        <v>Средняя</v>
      </c>
      <c r="C206" s="196" t="str">
        <f t="shared" si="315"/>
        <v>Сгибания ног</v>
      </c>
      <c r="D206" s="167">
        <f t="shared" si="312"/>
        <v>0.4</v>
      </c>
      <c r="E206" s="199">
        <f t="shared" si="315"/>
        <v>5</v>
      </c>
      <c r="F206" s="304">
        <f>IF(I206&lt;&gt;0,(IFERROR(IF($Y206&gt;50,MROUND($Y206*I206,2.5),IF($Y206&lt;15,MROUND($Y206*I206,0.1),MROUND($Y206*I206,1))),)),"")</f>
        <v>15</v>
      </c>
      <c r="G206" s="173">
        <v>6</v>
      </c>
      <c r="H206" s="173">
        <v>5</v>
      </c>
      <c r="I206" s="174">
        <v>0.6</v>
      </c>
      <c r="J206" s="304" t="str">
        <f>IF(M206&lt;&gt;0,(IFERROR(IF($Y206&gt;50,MROUND($Y206*M206,2.5),IF($Y206&lt;15,MROUND($Y206*M206,0.1),MROUND($Y206*M206,1))),)),"")</f>
        <v/>
      </c>
      <c r="K206" s="173"/>
      <c r="L206" s="173"/>
      <c r="M206" s="174">
        <v>0</v>
      </c>
      <c r="N206" s="304" t="str">
        <f>IF(Q206&lt;&gt;0,(IFERROR(IF($Y206&gt;50,MROUND($Y206*Q206,2.5),IF($Y206&lt;15,MROUND($Y206*Q206,0.1),MROUND($Y206*Q206,1))),)),"")</f>
        <v/>
      </c>
      <c r="O206" s="173"/>
      <c r="P206" s="173"/>
      <c r="Q206" s="174">
        <v>0</v>
      </c>
      <c r="R206" s="304" t="str">
        <f>IF(U206&lt;&gt;0,(IFERROR(IF($Y206&gt;50,MROUND($Y206*U206,2.5),IF($Y206&lt;15,MROUND($Y206*U206,0.1),MROUND($Y206*U206,1))),)),"")</f>
        <v/>
      </c>
      <c r="S206" s="173"/>
      <c r="T206" s="173"/>
      <c r="U206" s="175">
        <v>0</v>
      </c>
      <c r="V206" s="98">
        <f t="shared" si="299"/>
        <v>2250</v>
      </c>
      <c r="W206" s="67">
        <f t="shared" si="313"/>
        <v>75</v>
      </c>
      <c r="X206" s="72">
        <f t="shared" ref="X206:X207" si="316">ROUND(IFERROR((W206/(Y206*IF(ISNUMBER(E206),E206,1))),0),2)</f>
        <v>0.59</v>
      </c>
      <c r="Y206" s="203">
        <f t="shared" si="289"/>
        <v>25.631281328203126</v>
      </c>
      <c r="Z206" s="18">
        <f>(IF(I206&lt;30%,0,IF(I206&lt;35%,F206*G206*H206*F!$B$33,IF(I206&lt;40%,F206*G206*H206*F!$B$38,IF(I206&lt;45%,F206*G206*H206*F!$B$43,IF(I206&lt;50%,F206*G206*H206*F!$B$48,IF(I206=50%,F206*G206*H206*F!$B$50,IF(I206=51%,F206*G206*H206*F!$B$51,IF(I206=52%,F206*G206*H206*F!$B$52,IF(I206=53%,F206*G206*H206*F!$B$53,IF(I206=54%,F206*G206*H206*F!$B$54,IF(I206=55%,F206*G206*H206*F!$B$55,IF(I206=56%,F206*G206*H206*F!$B$56,IF(I206=57%,F206*G206*H206*F!$B$57,IF(I206=58%,F206*G206*H206*F!$B$58,IF(I206=59%,F206*G206*H206*F!$B$59,IF(I206=60%,F206*G206*H206*F!$B$60,IF(I206=61%,F206*G206*H206*F!$B$61,IF(I206=62%,F206*G206*H206*F!$B$62,IF(I206=63%,F206*G206*H206*F!$B$63,IF(I206=64%,F206*G206*H206*F!$B$64,IF(I206=65%,F206*G206*H206*F!$B$65,IF(I206=66%,F206*G206*H206*F!$B$66,IF(I206=67%,F206*G206*H206*F!$B$67,IF(I206=68%,F206*G206*H206*F!$B$68,IF(I206=69%,F206*G206*H206*F!$B$69,IF(I206=70%,F206*G206*H206*F!$B$70,IF(I206=71%,F206*G206*H206*F!$B$71,IF(I206=72%,F206*G206*H206*F!$B$72,IF(I206=73%,F206*G206*H206*F!$B$73,IF(I206=74%,F206*G206*H206*F!$B$74,IF(I206=75%,F206*G206*H206*F!$B$75,IF(I206=76%,F206*G206*H206*F!$B$76,IF(I206=77%,F206*G206*H206*F!$B$77,IF(I206=78%,F206*G206*H206*F!$B$78,IF(I206=79%,F206*G206*H206*F!$B$79,IF(I206=80%,F206*G206*H206*F!$B$80,IF(I206=81%,F206*G206*H206*F!$B$81,IF(I206=82%,F206*G206*H206*F!$B$82,IF(I206=83%,F206*G206*H206*F!$B$83,IF(I206=84%,F206*G206*H206*F!$B$84,IF(I206=85%,F206*G206*H206*F!$B$85,IF(I206=86%,F206*G206*H206*F!$B$86,IF(I206=87%,F206*G206*H206*F!$B$87,IF(I206=88%,F206*G206*H206*F!$B$88,IF(I206=89%,F206*G206*H206*F!$B$89,IF(I206=90%,F206*G206*H206*F!$B$90,IF(I206=91%,F206*G206*H206*F!$B$91,IF(I206=92%,F206*G206*H206*F!$B$92,IF(I206=93%,F206*G206*H206*F!$B$93,IF(I206=94%,F206*G206*H206*F!$B$94,IF(I206=95%,F206*G206*H206*F!$B$95,IF(I206=96%,F206*G206*H206*F!$B$96,IF(I206=97%,F206*G206*H206*F!$B$97,IF(I206=98%,F206*G206*H206*F!$B$98,IF(I206=99%,F206*G206*H206*F!$B$99,IF(I206&gt;99%,F206*G206*H206*F!$B$100,))))))))))))))))))))))))))))))))))))))))))))))))))))))))+IF(M206&lt;30%,0,IF(M206&lt;35%,J206*K206*L206*F!$B$33,IF(M206&lt;40%,J206*K206*L206*F!$B$38,IF(M206&lt;45%,J206*K206*L206*F!$B$43,IF(M206&lt;50%,J206*K206*L206*F!$B$48,IF(M206=50%,J206*K206*L206*F!$B$50,IF(M206=51%,J206*K206*L206*F!$B$51,IF(M206=52%,J206*K206*L206*F!$B$52,IF(M206=53%,J206*K206*L206*F!$B$53,IF(M206=54%,J206*K206*L206*F!$B$54,IF(M206=55%,J206*K206*L206*F!$B$55,IF(M206=56%,J206*K206*L206*F!$B$56,IF(M206=57%,J206*K206*L206*F!$B$57,IF(M206=58%,J206*K206*L206*F!$B$58,IF(M206=59%,J206*K206*L206*F!$B$59,IF(M206=60%,J206*K206*L206*F!$B$60,IF(M206=61%,J206*K206*L206*F!$B$61,IF(M206=62%,J206*K206*L206*F!$B$62,IF(M206=63%,J206*K206*L206*F!$B$63,IF(M206=64%,J206*K206*L206*F!$B$64,IF(M206=65%,J206*K206*L206*F!$B$65,IF(M206=66%,J206*K206*L206*F!$B$66,IF(M206=67%,J206*K206*L206*F!$B$67,IF(M206=68%,J206*K206*L206*F!$B$68,IF(M206=69%,J206*K206*L206*F!$B$69,IF(M206=70%,J206*K206*L206*F!$B$70,IF(M206=71%,J206*K206*L206*F!$B$71,IF(M206=72%,J206*K206*L206*F!$B$72,IF(M206=73%,J206*K206*L206*F!$B$73,IF(M206=74%,J206*K206*L206*F!$B$74,IF(M206=75%,J206*K206*L206*F!$B$75,IF(M206=76%,J206*K206*L206*F!$B$76,IF(M206=77%,J206*K206*L206*F!$B$77,IF(M206=78%,J206*K206*L206*F!$B$78,IF(M206=79%,J206*K206*L206*F!$B$79,IF(M206=80%,J206*K206*L206*F!$B$80,IF(M206=81%,J206*K206*L206*F!$B$81,IF(M206=82%,J206*K206*L206*F!$B$82,IF(M206=83%,J206*K206*L206*F!$B$83,IF(M206=84%,J206*K206*L206*F!$B$84,IF(M206=85%,J206*K206*L206*F!$B$85,IF(M206=86%,J206*K206*L206*F!$B$86,IF(M206=87%,J206*K206*L206*F!$B$87,IF(M206=88%,J206*K206*L206*F!$B$88,IF(M206=89%,J206*K206*L206*F!$B$89,IF(M206=90%,J206*K206*L206*F!$B$90,IF(M206=91%,J206*K206*L206*F!$B$91,IF(M206=92%,J206*K206*L206*F!$B$92,IF(M206=93%,J206*K206*L206*F!$B$93,IF(M206=94%,J206*K206*L206*F!$B$94,IF(M206=95%,J206*K206*L206*F!$B$95,IF(M206=96%,J206*K206*L206*F!$B$96,IF(M206=97%,J206*K206*L206*F!$B$97,IF(M206=98%,J206*K206*L206*F!$B$98,IF(M206=99%,J206*K206*L206*F!$B$99,IF(M206&gt;99%,J206*K206*L206*F!$B$100,))))))))))))))))))))))))))))))))))))))))))))))))))))))))+IF(Q206&lt;30%,0,IF(Q206&lt;35%,N206*O206*P206*F!$B$33,IF(Q206&lt;40%,N206*O206*P206*F!$B$38,IF(Q206&lt;45%,N206*O206*P206*F!$B$43,IF(Q206&lt;50%,N206*O206*P206*F!$B$48,IF(Q206=50%,N206*O206*P206*F!$B$50,IF(Q206=51%,N206*O206*P206*F!$B$51,IF(Q206=52%,N206*O206*P206*F!$B$52,IF(Q206=53%,N206*O206*P206*F!$B$53,IF(Q206=54%,N206*O206*P206*F!$B$54,IF(Q206=55%,N206*O206*P206*F!$B$55,IF(Q206=56%,N206*O206*P206*F!$B$56,IF(Q206=57%,N206*O206*P206*F!$B$57,IF(Q206=58%,N206*O206*P206*F!$B$58,IF(Q206=59%,N206*O206*P206*F!$B$59,IF(Q206=60%,N206*O206*P206*F!$B$60,IF(Q206=61%,N206*O206*P206*F!$B$61,IF(Q206=62%,N206*O206*P206*F!$B$62,IF(Q206=63%,N206*O206*P206*F!$B$63,IF(Q206=64%,N206*O206*P206*F!$B$64,IF(Q206=65%,N206*O206*P206*F!$B$65,IF(Q206=66%,N206*O206*P206*F!$B$66,IF(Q206=67%,N206*O206*P206*F!$B$67,IF(Q206=68%,N206*O206*P206*F!$B$68,IF(Q206=69%,N206*O206*P206*F!$B$69,IF(Q206=70%,N206*O206*P206*F!$B$70,IF(Q206=71%,N206*O206*P206*F!$B$71,IF(Q206=72%,N206*O206*P206*F!$B$72,IF(Q206=73%,N206*O206*P206*F!$B$73,IF(Q206=74%,N206*O206*P206*F!$B$74,IF(Q206=75%,N206*O206*P206*F!$B$75,IF(Q206=76%,N206*O206*P206*F!$B$76,IF(Q206=77%,N206*O206*P206*F!$B$77,IF(Q206=78%,N206*O206*P206*F!$B$78,IF(Q206=79%,N206*O206*P206*F!$B$79,IF(Q206=80%,N206*O206*P206*F!$B$80,IF(Q206=81%,N206*O206*P206*F!$B$81,IF(Q206=82%,N206*O206*P206*F!$B$82,IF(Q206=83%,N206*O206*P206*F!$B$83,IF(Q206=84%,N206*O206*P206*F!$B$84,IF(Q206=85%,N206*O206*P206*F!$B$85,IF(Q206=86%,N206*O206*P206*F!$B$86,IF(Q206=87%,N206*O206*P206*F!$B$87,IF(Q206=88%,N206*O206*P206*F!$B$88,IF(Q206=89%,N206*O206*P206*F!$B$89,IF(Q206=90%,N206*O206*P206*F!$B$90,IF(Q206=91%,N206*O206*P206*F!$B$91,IF(Q206=92%,N206*O206*P206*F!$B$92,IF(Q206=93%,N206*O206*P206*F!$B$93,IF(Q206=94%,N206*O206*P206*F!$B$94,IF(Q206=95%,N206*O206*P206*F!$B$95,IF(Q206=96%,N206*O206*P206*F!$B$96,IF(Q206=97%,N206*O206*P206*F!$B$97,IF(Q206=98%,N206*O206*P206*F!$B$98,IF(Q206=99%,N206*O206*P206*F!$B$99,IF(Q206&gt;99%,N206*O206*P206*F!$B$100,))))))))))))))))))))))))))))))))))))))))))))))))))))))))+IF(U206&lt;30%,0,IF(U206&lt;35%,R206*S206*T206*F!$B$33,IF(U206&lt;40%,R206*S206*T206*F!$B$38,IF(U206&lt;45%,R206*S206*T206*F!$B$43,IF(U206&lt;50%,R206*S206*T206*F!$B$48,IF(U206=50%,R206*S206*T206*F!$B$50,IF(U206=51%,R206*S206*T206*F!$B$51,IF(U206=52%,R206*S206*T206*F!$B$52,IF(U206=53%,R206*S206*T206*F!$B$53,IF(U206=54%,R206*S206*T206*F!$B$54,IF(U206=55%,R206*S206*T206*F!$B$55,IF(U206=56%,R206*S206*T206*F!$B$56,IF(U206=57%,R206*S206*T206*F!$B$57,IF(U206=58%,R206*S206*T206*F!$B$58,IF(U206=59%,R206*S206*T206*F!$B$59,IF(U206=60%,R206*S206*T206*F!$B$60,IF(U206=61%,R206*S206*T206*F!$B$61,IF(U206=62%,R206*S206*T206*F!$B$62,IF(U206=63%,R206*S206*T206*F!$B$63,IF(U206=64%,R206*S206*T206*F!$B$64,IF(U206=65%,R206*S206*T206*F!$B$65,IF(U206=66%,R206*S206*T206*F!$B$66,IF(U206=67%,R206*S206*T206*F!$B$67,IF(U206=68%,R206*S206*T206*F!$B$68,IF(U206=69%,R206*S206*T206*F!$B$69,IF(U206=70%,R206*S206*T206*F!$B$70,IF(U206=71%,R206*S206*T206*F!$B$71,IF(U206=72%,R206*S206*T206*F!$B$72,IF(U206=73%,R206*S206*T206*F!$B$73,IF(U206=74%,R206*S206*T206*F!$B$74,IF(U206=75%,R206*S206*T206*F!$B$75,IF(U206=76%,R206*S206*T206*F!$B$76,IF(U206=77%,R206*S206*T206*F!$B$77,IF(U206=78%,R206*S206*T206*F!$B$78,IF(U206=79%,R206*S206*T206*F!$B$79,IF(U206=80%,R206*S206*T206*F!$B$80,IF(U206=81%,R206*S206*T206*F!$B$81,IF(U206=82%,R206*S206*T206*F!$B$82,IF(U206=83%,R206*S206*T206*F!$B$83,IF(U206=84%,R206*S206*T206*F!$B$84,IF(U206=85%,R206*S206*T206*F!$B$85,IF(U206=86%,R206*S206*T206*F!$B$86,IF(U206=87%,R206*S206*T206*F!$B$87,IF(U206=88%,R206*S206*T206*F!$B$88,IF(U206=89%,R206*S206*T206*F!$B$89,IF(U206=90%,R206*S206*T206*F!$B$90,IF(U206=91%,R206*S206*T206*F!$B$91,IF(U206=92%,R206*S206*T206*F!$B$92,IF(U206=93%,R206*S206*T206*F!$B$93,IF(U206=94%,R206*S206*T206*F!$B$94,IF(U206=95%,R206*S206*T206*F!$B$95,IF(U206=96%,R206*S206*T206*F!$B$96,IF(U206=97%,R206*S206*T206*F!$B$97,IF(U206=98%,R206*S206*T206*F!$B$98,IF(U206=99%,R206*S206*T206*F!$B$99,IF(U206&gt;99%,R206*S206*T206*F!$B$100)))))))))))))))))))))))))))))))))))))))))))))))))))))))))*IF(ISNUMBER(E206),E206,1)*IF(ISNUMBER(D206),D206,1)</f>
        <v>630</v>
      </c>
      <c r="AA206" s="69">
        <f t="shared" si="310"/>
        <v>30</v>
      </c>
      <c r="AB206" s="70">
        <f t="shared" si="311"/>
        <v>6.75</v>
      </c>
      <c r="AC206" s="23"/>
      <c r="AF206" s="127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</row>
    <row r="207" spans="1:46" x14ac:dyDescent="0.25">
      <c r="A207" s="325"/>
      <c r="B207" s="198" t="str">
        <f t="shared" si="315"/>
        <v/>
      </c>
      <c r="C207" s="200" t="str">
        <f t="shared" si="315"/>
        <v/>
      </c>
      <c r="D207" s="167">
        <f t="shared" si="312"/>
        <v>0</v>
      </c>
      <c r="E207" s="199" t="str">
        <f t="shared" si="315"/>
        <v/>
      </c>
      <c r="F207" s="303"/>
      <c r="G207" s="170"/>
      <c r="H207" s="170"/>
      <c r="I207" s="171">
        <f t="shared" ref="I207" si="317">IFERROR(ROUND(F207/$Y207,2),)</f>
        <v>0</v>
      </c>
      <c r="J207" s="303"/>
      <c r="K207" s="170"/>
      <c r="L207" s="170"/>
      <c r="M207" s="171">
        <f t="shared" ref="M207" si="318">IFERROR(ROUND(J207/$Y207,2),)</f>
        <v>0</v>
      </c>
      <c r="N207" s="303"/>
      <c r="O207" s="170"/>
      <c r="P207" s="170"/>
      <c r="Q207" s="171">
        <f t="shared" ref="Q207" si="319">IFERROR(ROUND(N207/$Y207,2),)</f>
        <v>0</v>
      </c>
      <c r="R207" s="303"/>
      <c r="S207" s="170"/>
      <c r="T207" s="170"/>
      <c r="U207" s="171">
        <f t="shared" ref="U207" si="320">IFERROR(ROUND(R207/$Y207,2),)</f>
        <v>0</v>
      </c>
      <c r="V207" s="121">
        <f t="shared" si="299"/>
        <v>0</v>
      </c>
      <c r="W207" s="60">
        <f t="shared" si="313"/>
        <v>0</v>
      </c>
      <c r="X207" s="61">
        <f t="shared" si="316"/>
        <v>0</v>
      </c>
      <c r="Y207" s="203" t="str">
        <f t="shared" si="289"/>
        <v/>
      </c>
      <c r="Z207" s="17">
        <f>(IF(I207&lt;30%,0,IF(I207&lt;35%,F207*G207*H207*F!$B$33,IF(I207&lt;40%,F207*G207*H207*F!$B$38,IF(I207&lt;45%,F207*G207*H207*F!$B$43,IF(I207&lt;50%,F207*G207*H207*F!$B$48,IF(I207=50%,F207*G207*H207*F!$B$50,IF(I207=51%,F207*G207*H207*F!$B$51,IF(I207=52%,F207*G207*H207*F!$B$52,IF(I207=53%,F207*G207*H207*F!$B$53,IF(I207=54%,F207*G207*H207*F!$B$54,IF(I207=55%,F207*G207*H207*F!$B$55,IF(I207=56%,F207*G207*H207*F!$B$56,IF(I207=57%,F207*G207*H207*F!$B$57,IF(I207=58%,F207*G207*H207*F!$B$58,IF(I207=59%,F207*G207*H207*F!$B$59,IF(I207=60%,F207*G207*H207*F!$B$60,IF(I207=61%,F207*G207*H207*F!$B$61,IF(I207=62%,F207*G207*H207*F!$B$62,IF(I207=63%,F207*G207*H207*F!$B$63,IF(I207=64%,F207*G207*H207*F!$B$64,IF(I207=65%,F207*G207*H207*F!$B$65,IF(I207=66%,F207*G207*H207*F!$B$66,IF(I207=67%,F207*G207*H207*F!$B$67,IF(I207=68%,F207*G207*H207*F!$B$68,IF(I207=69%,F207*G207*H207*F!$B$69,IF(I207=70%,F207*G207*H207*F!$B$70,IF(I207=71%,F207*G207*H207*F!$B$71,IF(I207=72%,F207*G207*H207*F!$B$72,IF(I207=73%,F207*G207*H207*F!$B$73,IF(I207=74%,F207*G207*H207*F!$B$74,IF(I207=75%,F207*G207*H207*F!$B$75,IF(I207=76%,F207*G207*H207*F!$B$76,IF(I207=77%,F207*G207*H207*F!$B$77,IF(I207=78%,F207*G207*H207*F!$B$78,IF(I207=79%,F207*G207*H207*F!$B$79,IF(I207=80%,F207*G207*H207*F!$B$80,IF(I207=81%,F207*G207*H207*F!$B$81,IF(I207=82%,F207*G207*H207*F!$B$82,IF(I207=83%,F207*G207*H207*F!$B$83,IF(I207=84%,F207*G207*H207*F!$B$84,IF(I207=85%,F207*G207*H207*F!$B$85,IF(I207=86%,F207*G207*H207*F!$B$86,IF(I207=87%,F207*G207*H207*F!$B$87,IF(I207=88%,F207*G207*H207*F!$B$88,IF(I207=89%,F207*G207*H207*F!$B$89,IF(I207=90%,F207*G207*H207*F!$B$90,IF(I207=91%,F207*G207*H207*F!$B$91,IF(I207=92%,F207*G207*H207*F!$B$92,IF(I207=93%,F207*G207*H207*F!$B$93,IF(I207=94%,F207*G207*H207*F!$B$94,IF(I207=95%,F207*G207*H207*F!$B$95,IF(I207=96%,F207*G207*H207*F!$B$96,IF(I207=97%,F207*G207*H207*F!$B$97,IF(I207=98%,F207*G207*H207*F!$B$98,IF(I207=99%,F207*G207*H207*F!$B$99,IF(I207&gt;99%,F207*G207*H207*F!$B$100,))))))))))))))))))))))))))))))))))))))))))))))))))))))))+IF(M207&lt;30%,0,IF(M207&lt;35%,J207*K207*L207*F!$B$33,IF(M207&lt;40%,J207*K207*L207*F!$B$38,IF(M207&lt;45%,J207*K207*L207*F!$B$43,IF(M207&lt;50%,J207*K207*L207*F!$B$48,IF(M207=50%,J207*K207*L207*F!$B$50,IF(M207=51%,J207*K207*L207*F!$B$51,IF(M207=52%,J207*K207*L207*F!$B$52,IF(M207=53%,J207*K207*L207*F!$B$53,IF(M207=54%,J207*K207*L207*F!$B$54,IF(M207=55%,J207*K207*L207*F!$B$55,IF(M207=56%,J207*K207*L207*F!$B$56,IF(M207=57%,J207*K207*L207*F!$B$57,IF(M207=58%,J207*K207*L207*F!$B$58,IF(M207=59%,J207*K207*L207*F!$B$59,IF(M207=60%,J207*K207*L207*F!$B$60,IF(M207=61%,J207*K207*L207*F!$B$61,IF(M207=62%,J207*K207*L207*F!$B$62,IF(M207=63%,J207*K207*L207*F!$B$63,IF(M207=64%,J207*K207*L207*F!$B$64,IF(M207=65%,J207*K207*L207*F!$B$65,IF(M207=66%,J207*K207*L207*F!$B$66,IF(M207=67%,J207*K207*L207*F!$B$67,IF(M207=68%,J207*K207*L207*F!$B$68,IF(M207=69%,J207*K207*L207*F!$B$69,IF(M207=70%,J207*K207*L207*F!$B$70,IF(M207=71%,J207*K207*L207*F!$B$71,IF(M207=72%,J207*K207*L207*F!$B$72,IF(M207=73%,J207*K207*L207*F!$B$73,IF(M207=74%,J207*K207*L207*F!$B$74,IF(M207=75%,J207*K207*L207*F!$B$75,IF(M207=76%,J207*K207*L207*F!$B$76,IF(M207=77%,J207*K207*L207*F!$B$77,IF(M207=78%,J207*K207*L207*F!$B$78,IF(M207=79%,J207*K207*L207*F!$B$79,IF(M207=80%,J207*K207*L207*F!$B$80,IF(M207=81%,J207*K207*L207*F!$B$81,IF(M207=82%,J207*K207*L207*F!$B$82,IF(M207=83%,J207*K207*L207*F!$B$83,IF(M207=84%,J207*K207*L207*F!$B$84,IF(M207=85%,J207*K207*L207*F!$B$85,IF(M207=86%,J207*K207*L207*F!$B$86,IF(M207=87%,J207*K207*L207*F!$B$87,IF(M207=88%,J207*K207*L207*F!$B$88,IF(M207=89%,J207*K207*L207*F!$B$89,IF(M207=90%,J207*K207*L207*F!$B$90,IF(M207=91%,J207*K207*L207*F!$B$91,IF(M207=92%,J207*K207*L207*F!$B$92,IF(M207=93%,J207*K207*L207*F!$B$93,IF(M207=94%,J207*K207*L207*F!$B$94,IF(M207=95%,J207*K207*L207*F!$B$95,IF(M207=96%,J207*K207*L207*F!$B$96,IF(M207=97%,J207*K207*L207*F!$B$97,IF(M207=98%,J207*K207*L207*F!$B$98,IF(M207=99%,J207*K207*L207*F!$B$99,IF(M207&gt;99%,J207*K207*L207*F!$B$100,))))))))))))))))))))))))))))))))))))))))))))))))))))))))+IF(Q207&lt;30%,0,IF(Q207&lt;35%,N207*O207*P207*F!$B$33,IF(Q207&lt;40%,N207*O207*P207*F!$B$38,IF(Q207&lt;45%,N207*O207*P207*F!$B$43,IF(Q207&lt;50%,N207*O207*P207*F!$B$48,IF(Q207=50%,N207*O207*P207*F!$B$50,IF(Q207=51%,N207*O207*P207*F!$B$51,IF(Q207=52%,N207*O207*P207*F!$B$52,IF(Q207=53%,N207*O207*P207*F!$B$53,IF(Q207=54%,N207*O207*P207*F!$B$54,IF(Q207=55%,N207*O207*P207*F!$B$55,IF(Q207=56%,N207*O207*P207*F!$B$56,IF(Q207=57%,N207*O207*P207*F!$B$57,IF(Q207=58%,N207*O207*P207*F!$B$58,IF(Q207=59%,N207*O207*P207*F!$B$59,IF(Q207=60%,N207*O207*P207*F!$B$60,IF(Q207=61%,N207*O207*P207*F!$B$61,IF(Q207=62%,N207*O207*P207*F!$B$62,IF(Q207=63%,N207*O207*P207*F!$B$63,IF(Q207=64%,N207*O207*P207*F!$B$64,IF(Q207=65%,N207*O207*P207*F!$B$65,IF(Q207=66%,N207*O207*P207*F!$B$66,IF(Q207=67%,N207*O207*P207*F!$B$67,IF(Q207=68%,N207*O207*P207*F!$B$68,IF(Q207=69%,N207*O207*P207*F!$B$69,IF(Q207=70%,N207*O207*P207*F!$B$70,IF(Q207=71%,N207*O207*P207*F!$B$71,IF(Q207=72%,N207*O207*P207*F!$B$72,IF(Q207=73%,N207*O207*P207*F!$B$73,IF(Q207=74%,N207*O207*P207*F!$B$74,IF(Q207=75%,N207*O207*P207*F!$B$75,IF(Q207=76%,N207*O207*P207*F!$B$76,IF(Q207=77%,N207*O207*P207*F!$B$77,IF(Q207=78%,N207*O207*P207*F!$B$78,IF(Q207=79%,N207*O207*P207*F!$B$79,IF(Q207=80%,N207*O207*P207*F!$B$80,IF(Q207=81%,N207*O207*P207*F!$B$81,IF(Q207=82%,N207*O207*P207*F!$B$82,IF(Q207=83%,N207*O207*P207*F!$B$83,IF(Q207=84%,N207*O207*P207*F!$B$84,IF(Q207=85%,N207*O207*P207*F!$B$85,IF(Q207=86%,N207*O207*P207*F!$B$86,IF(Q207=87%,N207*O207*P207*F!$B$87,IF(Q207=88%,N207*O207*P207*F!$B$88,IF(Q207=89%,N207*O207*P207*F!$B$89,IF(Q207=90%,N207*O207*P207*F!$B$90,IF(Q207=91%,N207*O207*P207*F!$B$91,IF(Q207=92%,N207*O207*P207*F!$B$92,IF(Q207=93%,N207*O207*P207*F!$B$93,IF(Q207=94%,N207*O207*P207*F!$B$94,IF(Q207=95%,N207*O207*P207*F!$B$95,IF(Q207=96%,N207*O207*P207*F!$B$96,IF(Q207=97%,N207*O207*P207*F!$B$97,IF(Q207=98%,N207*O207*P207*F!$B$98,IF(Q207=99%,N207*O207*P207*F!$B$99,IF(Q207&gt;99%,N207*O207*P207*F!$B$100,))))))))))))))))))))))))))))))))))))))))))))))))))))))))+IF(U207&lt;30%,0,IF(U207&lt;35%,R207*S207*T207*F!$B$33,IF(U207&lt;40%,R207*S207*T207*F!$B$38,IF(U207&lt;45%,R207*S207*T207*F!$B$43,IF(U207&lt;50%,R207*S207*T207*F!$B$48,IF(U207=50%,R207*S207*T207*F!$B$50,IF(U207=51%,R207*S207*T207*F!$B$51,IF(U207=52%,R207*S207*T207*F!$B$52,IF(U207=53%,R207*S207*T207*F!$B$53,IF(U207=54%,R207*S207*T207*F!$B$54,IF(U207=55%,R207*S207*T207*F!$B$55,IF(U207=56%,R207*S207*T207*F!$B$56,IF(U207=57%,R207*S207*T207*F!$B$57,IF(U207=58%,R207*S207*T207*F!$B$58,IF(U207=59%,R207*S207*T207*F!$B$59,IF(U207=60%,R207*S207*T207*F!$B$60,IF(U207=61%,R207*S207*T207*F!$B$61,IF(U207=62%,R207*S207*T207*F!$B$62,IF(U207=63%,R207*S207*T207*F!$B$63,IF(U207=64%,R207*S207*T207*F!$B$64,IF(U207=65%,R207*S207*T207*F!$B$65,IF(U207=66%,R207*S207*T207*F!$B$66,IF(U207=67%,R207*S207*T207*F!$B$67,IF(U207=68%,R207*S207*T207*F!$B$68,IF(U207=69%,R207*S207*T207*F!$B$69,IF(U207=70%,R207*S207*T207*F!$B$70,IF(U207=71%,R207*S207*T207*F!$B$71,IF(U207=72%,R207*S207*T207*F!$B$72,IF(U207=73%,R207*S207*T207*F!$B$73,IF(U207=74%,R207*S207*T207*F!$B$74,IF(U207=75%,R207*S207*T207*F!$B$75,IF(U207=76%,R207*S207*T207*F!$B$76,IF(U207=77%,R207*S207*T207*F!$B$77,IF(U207=78%,R207*S207*T207*F!$B$78,IF(U207=79%,R207*S207*T207*F!$B$79,IF(U207=80%,R207*S207*T207*F!$B$80,IF(U207=81%,R207*S207*T207*F!$B$81,IF(U207=82%,R207*S207*T207*F!$B$82,IF(U207=83%,R207*S207*T207*F!$B$83,IF(U207=84%,R207*S207*T207*F!$B$84,IF(U207=85%,R207*S207*T207*F!$B$85,IF(U207=86%,R207*S207*T207*F!$B$86,IF(U207=87%,R207*S207*T207*F!$B$87,IF(U207=88%,R207*S207*T207*F!$B$88,IF(U207=89%,R207*S207*T207*F!$B$89,IF(U207=90%,R207*S207*T207*F!$B$90,IF(U207=91%,R207*S207*T207*F!$B$91,IF(U207=92%,R207*S207*T207*F!$B$92,IF(U207=93%,R207*S207*T207*F!$B$93,IF(U207=94%,R207*S207*T207*F!$B$94,IF(U207=95%,R207*S207*T207*F!$B$95,IF(U207=96%,R207*S207*T207*F!$B$96,IF(U207=97%,R207*S207*T207*F!$B$97,IF(U207=98%,R207*S207*T207*F!$B$98,IF(U207=99%,R207*S207*T207*F!$B$99,IF(U207&gt;99%,R207*S207*T207*F!$B$100)))))))))))))))))))))))))))))))))))))))))))))))))))))))))*IF(ISNUMBER(E207),E207,1)*IF(ISNUMBER(D207),D207,1)</f>
        <v>0</v>
      </c>
      <c r="AA207" s="62">
        <f t="shared" si="310"/>
        <v>0</v>
      </c>
      <c r="AB207" s="63">
        <f t="shared" si="311"/>
        <v>0</v>
      </c>
      <c r="AC207" s="23"/>
      <c r="AF207" s="127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</row>
    <row r="208" spans="1:46" ht="15.75" thickBot="1" x14ac:dyDescent="0.3">
      <c r="A208" s="326"/>
      <c r="B208" s="217" t="str">
        <f t="shared" si="315"/>
        <v/>
      </c>
      <c r="C208" s="218" t="str">
        <f t="shared" si="315"/>
        <v/>
      </c>
      <c r="D208" s="299">
        <f>ROUND(IFERROR((D202*(G202*H202+K202*L202+O202*P202+S202*T202)+D203*(G203*H203+K203*L203+O203*P203+S203*T203)+D204*(G204*H204+K204*L204+O204*P204+S204*T204)+D205*(G205*H205+K205*L205+O205*P205+S205*T205)+D206*(G206*H206+K206*L206+O206*P206+S206*T206)+D207*(G207*H207+K207*L207+O207*P207+S207*T207))/((G202*H202+K202*L202+O202*P202+S202*T202)+(G203*H203+K203*L203+O203*P203+S203*T203)+(G204*H204+K204*L204+O204*P204+S204*T204)+(G205*H205+K205*L205+O205*P205+S205*T205)+(G206*H206+K206*L206+O206*P206+S206*T206)+(G207*H207+K207*L207+O207*P207+S207*T207)),0),2)</f>
        <v>1.01</v>
      </c>
      <c r="E208" s="223" t="str">
        <f t="shared" si="315"/>
        <v/>
      </c>
      <c r="F208" s="306"/>
      <c r="G208" s="227"/>
      <c r="H208" s="227"/>
      <c r="I208" s="221"/>
      <c r="J208" s="306"/>
      <c r="K208" s="227"/>
      <c r="L208" s="227"/>
      <c r="M208" s="221"/>
      <c r="N208" s="306"/>
      <c r="O208" s="227"/>
      <c r="P208" s="227"/>
      <c r="Q208" s="221"/>
      <c r="R208" s="306"/>
      <c r="S208" s="227"/>
      <c r="T208" s="227"/>
      <c r="U208" s="221"/>
      <c r="V208" s="79">
        <f>SUM(V202:V207)</f>
        <v>13310</v>
      </c>
      <c r="W208" s="21">
        <f>IFERROR(V208/AA208,0)</f>
        <v>103.17829457364341</v>
      </c>
      <c r="X208" s="80">
        <f>ROUND(IFERROR(((I202*G202*H202+M202*K202*L202+Q202*O202*P202+U202*S202*T202)+(I203*G203*H203+M203*K203*L203+Q203*O203*P203+U203*S203*T203)+(I204*G204*H204+M204*K204*L204+Q204*O204*P204+U204*S204*T204)+(I205*G205*H205+M205*K205*L205+Q205*O205*P205+U205*S205*T205)+(I206*G206*H206+M206*K206*L206+Q206*O206*P206+U206*S206*T206)+(I207*G207*H207+M207*K207*L207+Q207*O207*P207+U207*S207*T207))/((G202*H202+K202*L202+O202*P202+S202*T202)+(G203*H203+K203*L203+O203*P203+S203*T203)+(G204*H204+K204*L204+O204*P204+S204*T204)+(G205*H205+K205*L205+O205*P205+S205*T205)+(G206*H206+K206*L206+O206*P206+S206*T206)+(G207*H207+K207*L207+O207*P207+S207*T207)),0),3)</f>
        <v>0.57299999999999995</v>
      </c>
      <c r="Y208" s="81"/>
      <c r="Z208" s="21">
        <f>SUM(Z202:Z207)</f>
        <v>11105.85</v>
      </c>
      <c r="AA208" s="82">
        <f>SUM(AA202:AA207)</f>
        <v>129</v>
      </c>
      <c r="AB208" s="83">
        <f>IF(SUM(AB202:AB207)=0,TIME(,0,),TIME(,SUM(AB202:AB207)+30,))</f>
        <v>0.12083333333333333</v>
      </c>
      <c r="AC208" s="23"/>
      <c r="AF208" s="127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</row>
    <row r="209" spans="1:46" x14ac:dyDescent="0.25">
      <c r="A209" s="319">
        <f>A210</f>
        <v>42244</v>
      </c>
      <c r="B209" s="178" t="str">
        <f t="shared" si="315"/>
        <v>Тяжелая</v>
      </c>
      <c r="C209" s="179" t="str">
        <f t="shared" si="315"/>
        <v>Жим лежа</v>
      </c>
      <c r="D209" s="160">
        <f>D172</f>
        <v>1</v>
      </c>
      <c r="E209" s="201" t="str">
        <f t="shared" si="315"/>
        <v/>
      </c>
      <c r="F209" s="307">
        <f>IF(I209&lt;&gt;0,(IFERROR(IF($Y209&gt;50,MROUND($Y209*I209,2.5),IF($Y209&lt;15,MROUND($Y209*I209,0.1),MROUND($Y209*I209,1))),)),"")</f>
        <v>125</v>
      </c>
      <c r="G209" s="181">
        <v>4</v>
      </c>
      <c r="H209" s="181">
        <v>1</v>
      </c>
      <c r="I209" s="182">
        <v>0.59</v>
      </c>
      <c r="J209" s="307">
        <f>IF(M209&lt;&gt;0,(IFERROR(IF($Y209&gt;50,MROUND($Y209*M209,2.5),IF($Y209&lt;15,MROUND($Y209*M209,0.1),MROUND($Y209*M209,1))),)),"")</f>
        <v>140</v>
      </c>
      <c r="K209" s="181">
        <v>4</v>
      </c>
      <c r="L209" s="181">
        <v>1</v>
      </c>
      <c r="M209" s="182">
        <v>0.67</v>
      </c>
      <c r="N209" s="307">
        <f>IF(Q209&lt;&gt;0,(IFERROR(IF($Y209&gt;50,MROUND($Y209*Q209,2.5),IF($Y209&lt;15,MROUND($Y209*Q209,0.1),MROUND($Y209*Q209,1))),)),"")</f>
        <v>150</v>
      </c>
      <c r="O209" s="181">
        <v>3</v>
      </c>
      <c r="P209" s="181">
        <v>4</v>
      </c>
      <c r="Q209" s="182">
        <v>0.71</v>
      </c>
      <c r="R209" s="307">
        <f>IF(U209&lt;&gt;0,(IFERROR(IF($Y209&gt;50,MROUND($Y209*U209,2.5),IF($Y209&lt;15,MROUND($Y209*U209,0.1),MROUND($Y209*U209,1))),)),"")</f>
        <v>160</v>
      </c>
      <c r="S209" s="181">
        <v>2</v>
      </c>
      <c r="T209" s="181">
        <v>4</v>
      </c>
      <c r="U209" s="182">
        <v>0.76</v>
      </c>
      <c r="V209" s="90">
        <f t="shared" si="299"/>
        <v>4140</v>
      </c>
      <c r="W209" s="91">
        <f>IFERROR((IF(ISNUMBER(F209),F209,1)*G209*H209+IF(ISNUMBER(J209),J209,1)*K209*L209+IF(ISNUMBER(N209),N209,1)*O209*P209+IF(ISNUMBER(R209),R209,1)*S209*T209)*IF(ISNUMBER(E209),E209,1)/(G209*H209+K209*L209+O209*P209+S209*T209),0)</f>
        <v>147.85714285714286</v>
      </c>
      <c r="X209" s="92">
        <f>ROUND(IFERROR((W209/(Y209*IF(ISNUMBER(E209),E209,1))),0),2)</f>
        <v>0.7</v>
      </c>
      <c r="Y209" s="202">
        <f t="shared" si="289"/>
        <v>210.17650689126563</v>
      </c>
      <c r="Z209" s="19">
        <f>(IF(I209&lt;30%,0,IF(I209&lt;35%,F209*G209*H209*F!$B$33,IF(I209&lt;40%,F209*G209*H209*F!$B$38,IF(I209&lt;45%,F209*G209*H209*F!$B$43,IF(I209&lt;50%,F209*G209*H209*F!$B$48,IF(I209=50%,F209*G209*H209*F!$B$50,IF(I209=51%,F209*G209*H209*F!$B$51,IF(I209=52%,F209*G209*H209*F!$B$52,IF(I209=53%,F209*G209*H209*F!$B$53,IF(I209=54%,F209*G209*H209*F!$B$54,IF(I209=55%,F209*G209*H209*F!$B$55,IF(I209=56%,F209*G209*H209*F!$B$56,IF(I209=57%,F209*G209*H209*F!$B$57,IF(I209=58%,F209*G209*H209*F!$B$58,IF(I209=59%,F209*G209*H209*F!$B$59,IF(I209=60%,F209*G209*H209*F!$B$60,IF(I209=61%,F209*G209*H209*F!$B$61,IF(I209=62%,F209*G209*H209*F!$B$62,IF(I209=63%,F209*G209*H209*F!$B$63,IF(I209=64%,F209*G209*H209*F!$B$64,IF(I209=65%,F209*G209*H209*F!$B$65,IF(I209=66%,F209*G209*H209*F!$B$66,IF(I209=67%,F209*G209*H209*F!$B$67,IF(I209=68%,F209*G209*H209*F!$B$68,IF(I209=69%,F209*G209*H209*F!$B$69,IF(I209=70%,F209*G209*H209*F!$B$70,IF(I209=71%,F209*G209*H209*F!$B$71,IF(I209=72%,F209*G209*H209*F!$B$72,IF(I209=73%,F209*G209*H209*F!$B$73,IF(I209=74%,F209*G209*H209*F!$B$74,IF(I209=75%,F209*G209*H209*F!$B$75,IF(I209=76%,F209*G209*H209*F!$B$76,IF(I209=77%,F209*G209*H209*F!$B$77,IF(I209=78%,F209*G209*H209*F!$B$78,IF(I209=79%,F209*G209*H209*F!$B$79,IF(I209=80%,F209*G209*H209*F!$B$80,IF(I209=81%,F209*G209*H209*F!$B$81,IF(I209=82%,F209*G209*H209*F!$B$82,IF(I209=83%,F209*G209*H209*F!$B$83,IF(I209=84%,F209*G209*H209*F!$B$84,IF(I209=85%,F209*G209*H209*F!$B$85,IF(I209=86%,F209*G209*H209*F!$B$86,IF(I209=87%,F209*G209*H209*F!$B$87,IF(I209=88%,F209*G209*H209*F!$B$88,IF(I209=89%,F209*G209*H209*F!$B$89,IF(I209=90%,F209*G209*H209*F!$B$90,IF(I209=91%,F209*G209*H209*F!$B$91,IF(I209=92%,F209*G209*H209*F!$B$92,IF(I209=93%,F209*G209*H209*F!$B$93,IF(I209=94%,F209*G209*H209*F!$B$94,IF(I209=95%,F209*G209*H209*F!$B$95,IF(I209=96%,F209*G209*H209*F!$B$96,IF(I209=97%,F209*G209*H209*F!$B$97,IF(I209=98%,F209*G209*H209*F!$B$98,IF(I209=99%,F209*G209*H209*F!$B$99,IF(I209&gt;99%,F209*G209*H209*F!$B$100,))))))))))))))))))))))))))))))))))))))))))))))))))))))))+IF(M209&lt;30%,0,IF(M209&lt;35%,J209*K209*L209*F!$B$33,IF(M209&lt;40%,J209*K209*L209*F!$B$38,IF(M209&lt;45%,J209*K209*L209*F!$B$43,IF(M209&lt;50%,J209*K209*L209*F!$B$48,IF(M209=50%,J209*K209*L209*F!$B$50,IF(M209=51%,J209*K209*L209*F!$B$51,IF(M209=52%,J209*K209*L209*F!$B$52,IF(M209=53%,J209*K209*L209*F!$B$53,IF(M209=54%,J209*K209*L209*F!$B$54,IF(M209=55%,J209*K209*L209*F!$B$55,IF(M209=56%,J209*K209*L209*F!$B$56,IF(M209=57%,J209*K209*L209*F!$B$57,IF(M209=58%,J209*K209*L209*F!$B$58,IF(M209=59%,J209*K209*L209*F!$B$59,IF(M209=60%,J209*K209*L209*F!$B$60,IF(M209=61%,J209*K209*L209*F!$B$61,IF(M209=62%,J209*K209*L209*F!$B$62,IF(M209=63%,J209*K209*L209*F!$B$63,IF(M209=64%,J209*K209*L209*F!$B$64,IF(M209=65%,J209*K209*L209*F!$B$65,IF(M209=66%,J209*K209*L209*F!$B$66,IF(M209=67%,J209*K209*L209*F!$B$67,IF(M209=68%,J209*K209*L209*F!$B$68,IF(M209=69%,J209*K209*L209*F!$B$69,IF(M209=70%,J209*K209*L209*F!$B$70,IF(M209=71%,J209*K209*L209*F!$B$71,IF(M209=72%,J209*K209*L209*F!$B$72,IF(M209=73%,J209*K209*L209*F!$B$73,IF(M209=74%,J209*K209*L209*F!$B$74,IF(M209=75%,J209*K209*L209*F!$B$75,IF(M209=76%,J209*K209*L209*F!$B$76,IF(M209=77%,J209*K209*L209*F!$B$77,IF(M209=78%,J209*K209*L209*F!$B$78,IF(M209=79%,J209*K209*L209*F!$B$79,IF(M209=80%,J209*K209*L209*F!$B$80,IF(M209=81%,J209*K209*L209*F!$B$81,IF(M209=82%,J209*K209*L209*F!$B$82,IF(M209=83%,J209*K209*L209*F!$B$83,IF(M209=84%,J209*K209*L209*F!$B$84,IF(M209=85%,J209*K209*L209*F!$B$85,IF(M209=86%,J209*K209*L209*F!$B$86,IF(M209=87%,J209*K209*L209*F!$B$87,IF(M209=88%,J209*K209*L209*F!$B$88,IF(M209=89%,J209*K209*L209*F!$B$89,IF(M209=90%,J209*K209*L209*F!$B$90,IF(M209=91%,J209*K209*L209*F!$B$91,IF(M209=92%,J209*K209*L209*F!$B$92,IF(M209=93%,J209*K209*L209*F!$B$93,IF(M209=94%,J209*K209*L209*F!$B$94,IF(M209=95%,J209*K209*L209*F!$B$95,IF(M209=96%,J209*K209*L209*F!$B$96,IF(M209=97%,J209*K209*L209*F!$B$97,IF(M209=98%,J209*K209*L209*F!$B$98,IF(M209=99%,J209*K209*L209*F!$B$99,IF(M209&gt;99%,J209*K209*L209*F!$B$100,))))))))))))))))))))))))))))))))))))))))))))))))))))))))+IF(Q209&lt;30%,0,IF(Q209&lt;35%,N209*O209*P209*F!$B$33,IF(Q209&lt;40%,N209*O209*P209*F!$B$38,IF(Q209&lt;45%,N209*O209*P209*F!$B$43,IF(Q209&lt;50%,N209*O209*P209*F!$B$48,IF(Q209=50%,N209*O209*P209*F!$B$50,IF(Q209=51%,N209*O209*P209*F!$B$51,IF(Q209=52%,N209*O209*P209*F!$B$52,IF(Q209=53%,N209*O209*P209*F!$B$53,IF(Q209=54%,N209*O209*P209*F!$B$54,IF(Q209=55%,N209*O209*P209*F!$B$55,IF(Q209=56%,N209*O209*P209*F!$B$56,IF(Q209=57%,N209*O209*P209*F!$B$57,IF(Q209=58%,N209*O209*P209*F!$B$58,IF(Q209=59%,N209*O209*P209*F!$B$59,IF(Q209=60%,N209*O209*P209*F!$B$60,IF(Q209=61%,N209*O209*P209*F!$B$61,IF(Q209=62%,N209*O209*P209*F!$B$62,IF(Q209=63%,N209*O209*P209*F!$B$63,IF(Q209=64%,N209*O209*P209*F!$B$64,IF(Q209=65%,N209*O209*P209*F!$B$65,IF(Q209=66%,N209*O209*P209*F!$B$66,IF(Q209=67%,N209*O209*P209*F!$B$67,IF(Q209=68%,N209*O209*P209*F!$B$68,IF(Q209=69%,N209*O209*P209*F!$B$69,IF(Q209=70%,N209*O209*P209*F!$B$70,IF(Q209=71%,N209*O209*P209*F!$B$71,IF(Q209=72%,N209*O209*P209*F!$B$72,IF(Q209=73%,N209*O209*P209*F!$B$73,IF(Q209=74%,N209*O209*P209*F!$B$74,IF(Q209=75%,N209*O209*P209*F!$B$75,IF(Q209=76%,N209*O209*P209*F!$B$76,IF(Q209=77%,N209*O209*P209*F!$B$77,IF(Q209=78%,N209*O209*P209*F!$B$78,IF(Q209=79%,N209*O209*P209*F!$B$79,IF(Q209=80%,N209*O209*P209*F!$B$80,IF(Q209=81%,N209*O209*P209*F!$B$81,IF(Q209=82%,N209*O209*P209*F!$B$82,IF(Q209=83%,N209*O209*P209*F!$B$83,IF(Q209=84%,N209*O209*P209*F!$B$84,IF(Q209=85%,N209*O209*P209*F!$B$85,IF(Q209=86%,N209*O209*P209*F!$B$86,IF(Q209=87%,N209*O209*P209*F!$B$87,IF(Q209=88%,N209*O209*P209*F!$B$88,IF(Q209=89%,N209*O209*P209*F!$B$89,IF(Q209=90%,N209*O209*P209*F!$B$90,IF(Q209=91%,N209*O209*P209*F!$B$91,IF(Q209=92%,N209*O209*P209*F!$B$92,IF(Q209=93%,N209*O209*P209*F!$B$93,IF(Q209=94%,N209*O209*P209*F!$B$94,IF(Q209=95%,N209*O209*P209*F!$B$95,IF(Q209=96%,N209*O209*P209*F!$B$96,IF(Q209=97%,N209*O209*P209*F!$B$97,IF(Q209=98%,N209*O209*P209*F!$B$98,IF(Q209=99%,N209*O209*P209*F!$B$99,IF(Q209&gt;99%,N209*O209*P209*F!$B$100,))))))))))))))))))))))))))))))))))))))))))))))))))))))))+IF(U209&lt;30%,0,IF(U209&lt;35%,R209*S209*T209*F!$B$33,IF(U209&lt;40%,R209*S209*T209*F!$B$38,IF(U209&lt;45%,R209*S209*T209*F!$B$43,IF(U209&lt;50%,R209*S209*T209*F!$B$48,IF(U209=50%,R209*S209*T209*F!$B$50,IF(U209=51%,R209*S209*T209*F!$B$51,IF(U209=52%,R209*S209*T209*F!$B$52,IF(U209=53%,R209*S209*T209*F!$B$53,IF(U209=54%,R209*S209*T209*F!$B$54,IF(U209=55%,R209*S209*T209*F!$B$55,IF(U209=56%,R209*S209*T209*F!$B$56,IF(U209=57%,R209*S209*T209*F!$B$57,IF(U209=58%,R209*S209*T209*F!$B$58,IF(U209=59%,R209*S209*T209*F!$B$59,IF(U209=60%,R209*S209*T209*F!$B$60,IF(U209=61%,R209*S209*T209*F!$B$61,IF(U209=62%,R209*S209*T209*F!$B$62,IF(U209=63%,R209*S209*T209*F!$B$63,IF(U209=64%,R209*S209*T209*F!$B$64,IF(U209=65%,R209*S209*T209*F!$B$65,IF(U209=66%,R209*S209*T209*F!$B$66,IF(U209=67%,R209*S209*T209*F!$B$67,IF(U209=68%,R209*S209*T209*F!$B$68,IF(U209=69%,R209*S209*T209*F!$B$69,IF(U209=70%,R209*S209*T209*F!$B$70,IF(U209=71%,R209*S209*T209*F!$B$71,IF(U209=72%,R209*S209*T209*F!$B$72,IF(U209=73%,R209*S209*T209*F!$B$73,IF(U209=74%,R209*S209*T209*F!$B$74,IF(U209=75%,R209*S209*T209*F!$B$75,IF(U209=76%,R209*S209*T209*F!$B$76,IF(U209=77%,R209*S209*T209*F!$B$77,IF(U209=78%,R209*S209*T209*F!$B$78,IF(U209=79%,R209*S209*T209*F!$B$79,IF(U209=80%,R209*S209*T209*F!$B$80,IF(U209=81%,R209*S209*T209*F!$B$81,IF(U209=82%,R209*S209*T209*F!$B$82,IF(U209=83%,R209*S209*T209*F!$B$83,IF(U209=84%,R209*S209*T209*F!$B$84,IF(U209=85%,R209*S209*T209*F!$B$85,IF(U209=86%,R209*S209*T209*F!$B$86,IF(U209=87%,R209*S209*T209*F!$B$87,IF(U209=88%,R209*S209*T209*F!$B$88,IF(U209=89%,R209*S209*T209*F!$B$89,IF(U209=90%,R209*S209*T209*F!$B$90,IF(U209=91%,R209*S209*T209*F!$B$91,IF(U209=92%,R209*S209*T209*F!$B$92,IF(U209=93%,R209*S209*T209*F!$B$93,IF(U209=94%,R209*S209*T209*F!$B$94,IF(U209=95%,R209*S209*T209*F!$B$95,IF(U209=96%,R209*S209*T209*F!$B$96,IF(U209=97%,R209*S209*T209*F!$B$97,IF(U209=98%,R209*S209*T209*F!$B$98,IF(U209=99%,R209*S209*T209*F!$B$99,IF(U209&gt;99%,R209*S209*T209*F!$B$100)))))))))))))))))))))))))))))))))))))))))))))))))))))))))*IF(ISNUMBER(E209),E209,1)*IF(ISNUMBER(D209),D209,1)</f>
        <v>4146</v>
      </c>
      <c r="AA209" s="93">
        <f t="shared" ref="AA209:AA214" si="321">G209*H209+K209*L209+O209*P209+S209*T209</f>
        <v>28</v>
      </c>
      <c r="AB209" s="94">
        <f t="shared" ref="AB209:AB214" si="322">(H209*(IF(I209&lt;45%,0.5,IF(I209&lt;55%,0.8,IF(I209&lt;65%,0.9,IF(I209&lt;75%,1,IF(I209&lt;85%,1.1,1.2))))))+L209*(IF(M209&lt;45%,0.5,IF(M209&lt;55%,0.8,IF(M209&lt;65%,0.9,IF(M209&lt;75%,1,IF(M209&lt;85%,1.1,1.2))))))+P209*(IF(Q209&lt;45%,0.5,IF(Q209&lt;55%,0.8,IF(Q209&lt;65%,0.9,IF(Q209&lt;75%,1,IF(Q209&lt;85%,1.1,1.2))))))+T209*(IF(U209&lt;45%,0.5,IF(U209&lt;55%,0.8,IF(U209&lt;65%,0.9,IF(U209&lt;75%,1,IF(U209&lt;85%,1.1,1.2)))))))*IF(D209&gt;=0.8,6,IF(D209&lt;=0.4,1.5,3))</f>
        <v>61.800000000000004</v>
      </c>
      <c r="AC209" s="23"/>
      <c r="AF209" s="127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</row>
    <row r="210" spans="1:46" ht="15" customHeight="1" x14ac:dyDescent="0.25">
      <c r="A210" s="325">
        <f>A203+1</f>
        <v>42244</v>
      </c>
      <c r="B210" s="183" t="str">
        <f t="shared" si="315"/>
        <v>Тяжелая</v>
      </c>
      <c r="C210" s="184" t="str">
        <f t="shared" si="315"/>
        <v>Жим с бруса 5 см</v>
      </c>
      <c r="D210" s="167">
        <f t="shared" ref="D210:D214" si="323">D173</f>
        <v>1</v>
      </c>
      <c r="E210" s="191" t="str">
        <f t="shared" si="315"/>
        <v/>
      </c>
      <c r="F210" s="308">
        <f>IF(I210&lt;&gt;0,(IFERROR(IF($Y210&gt;50,MROUND($Y210*I210,2.5),IF($Y210&lt;15,MROUND($Y210*I210,0.1),MROUND($Y210*I210,1))),)),"")</f>
        <v>170</v>
      </c>
      <c r="G210" s="186">
        <v>2</v>
      </c>
      <c r="H210" s="186">
        <v>5</v>
      </c>
      <c r="I210" s="174">
        <v>0.79</v>
      </c>
      <c r="J210" s="308" t="str">
        <f>IF(M210&lt;&gt;0,(IFERROR(IF($Y210&gt;50,MROUND($Y210*M210,2.5),IF($Y210&lt;15,MROUND($Y210*M210,0.1),MROUND($Y210*M210,1))),)),"")</f>
        <v/>
      </c>
      <c r="K210" s="186"/>
      <c r="L210" s="186"/>
      <c r="M210" s="174">
        <v>0</v>
      </c>
      <c r="N210" s="308" t="str">
        <f>IF(Q210&lt;&gt;0,(IFERROR(IF($Y210&gt;50,MROUND($Y210*Q210,2.5),IF($Y210&lt;15,MROUND($Y210*Q210,0.1),MROUND($Y210*Q210,1))),)),"")</f>
        <v/>
      </c>
      <c r="O210" s="186"/>
      <c r="P210" s="186"/>
      <c r="Q210" s="174">
        <v>0</v>
      </c>
      <c r="R210" s="308" t="str">
        <f>IF(U210&lt;&gt;0,(IFERROR(IF($Y210&gt;50,MROUND($Y210*U210,2.5),IF($Y210&lt;15,MROUND($Y210*U210,0.1),MROUND($Y210*U210,1))),)),"")</f>
        <v/>
      </c>
      <c r="S210" s="186"/>
      <c r="T210" s="186"/>
      <c r="U210" s="174">
        <v>0</v>
      </c>
      <c r="V210" s="98">
        <f t="shared" si="299"/>
        <v>1700</v>
      </c>
      <c r="W210" s="99">
        <f t="shared" ref="W210:W214" si="324">IFERROR((IF(ISNUMBER(F210),F210,1)*G210*H210+IF(ISNUMBER(J210),J210,1)*K210*L210+IF(ISNUMBER(N210),N210,1)*O210*P210+IF(ISNUMBER(R210),R210,1)*S210*T210)*IF(ISNUMBER(E210),E210,1)/(G210*H210+K210*L210+O210*P210+S210*T210),0)</f>
        <v>170</v>
      </c>
      <c r="X210" s="68">
        <f t="shared" ref="X210:X211" si="325">ROUND(IFERROR((W210/(Y210*IF(ISNUMBER(E210),E210,1))),0),2)</f>
        <v>0.79</v>
      </c>
      <c r="Y210" s="203">
        <f t="shared" si="289"/>
        <v>216.48180209800358</v>
      </c>
      <c r="Z210" s="18">
        <f>(IF(I210&lt;30%,0,IF(I210&lt;35%,F210*G210*H210*F!$B$33,IF(I210&lt;40%,F210*G210*H210*F!$B$38,IF(I210&lt;45%,F210*G210*H210*F!$B$43,IF(I210&lt;50%,F210*G210*H210*F!$B$48,IF(I210=50%,F210*G210*H210*F!$B$50,IF(I210=51%,F210*G210*H210*F!$B$51,IF(I210=52%,F210*G210*H210*F!$B$52,IF(I210=53%,F210*G210*H210*F!$B$53,IF(I210=54%,F210*G210*H210*F!$B$54,IF(I210=55%,F210*G210*H210*F!$B$55,IF(I210=56%,F210*G210*H210*F!$B$56,IF(I210=57%,F210*G210*H210*F!$B$57,IF(I210=58%,F210*G210*H210*F!$B$58,IF(I210=59%,F210*G210*H210*F!$B$59,IF(I210=60%,F210*G210*H210*F!$B$60,IF(I210=61%,F210*G210*H210*F!$B$61,IF(I210=62%,F210*G210*H210*F!$B$62,IF(I210=63%,F210*G210*H210*F!$B$63,IF(I210=64%,F210*G210*H210*F!$B$64,IF(I210=65%,F210*G210*H210*F!$B$65,IF(I210=66%,F210*G210*H210*F!$B$66,IF(I210=67%,F210*G210*H210*F!$B$67,IF(I210=68%,F210*G210*H210*F!$B$68,IF(I210=69%,F210*G210*H210*F!$B$69,IF(I210=70%,F210*G210*H210*F!$B$70,IF(I210=71%,F210*G210*H210*F!$B$71,IF(I210=72%,F210*G210*H210*F!$B$72,IF(I210=73%,F210*G210*H210*F!$B$73,IF(I210=74%,F210*G210*H210*F!$B$74,IF(I210=75%,F210*G210*H210*F!$B$75,IF(I210=76%,F210*G210*H210*F!$B$76,IF(I210=77%,F210*G210*H210*F!$B$77,IF(I210=78%,F210*G210*H210*F!$B$78,IF(I210=79%,F210*G210*H210*F!$B$79,IF(I210=80%,F210*G210*H210*F!$B$80,IF(I210=81%,F210*G210*H210*F!$B$81,IF(I210=82%,F210*G210*H210*F!$B$82,IF(I210=83%,F210*G210*H210*F!$B$83,IF(I210=84%,F210*G210*H210*F!$B$84,IF(I210=85%,F210*G210*H210*F!$B$85,IF(I210=86%,F210*G210*H210*F!$B$86,IF(I210=87%,F210*G210*H210*F!$B$87,IF(I210=88%,F210*G210*H210*F!$B$88,IF(I210=89%,F210*G210*H210*F!$B$89,IF(I210=90%,F210*G210*H210*F!$B$90,IF(I210=91%,F210*G210*H210*F!$B$91,IF(I210=92%,F210*G210*H210*F!$B$92,IF(I210=93%,F210*G210*H210*F!$B$93,IF(I210=94%,F210*G210*H210*F!$B$94,IF(I210=95%,F210*G210*H210*F!$B$95,IF(I210=96%,F210*G210*H210*F!$B$96,IF(I210=97%,F210*G210*H210*F!$B$97,IF(I210=98%,F210*G210*H210*F!$B$98,IF(I210=99%,F210*G210*H210*F!$B$99,IF(I210&gt;99%,F210*G210*H210*F!$B$100,))))))))))))))))))))))))))))))))))))))))))))))))))))))))+IF(M210&lt;30%,0,IF(M210&lt;35%,J210*K210*L210*F!$B$33,IF(M210&lt;40%,J210*K210*L210*F!$B$38,IF(M210&lt;45%,J210*K210*L210*F!$B$43,IF(M210&lt;50%,J210*K210*L210*F!$B$48,IF(M210=50%,J210*K210*L210*F!$B$50,IF(M210=51%,J210*K210*L210*F!$B$51,IF(M210=52%,J210*K210*L210*F!$B$52,IF(M210=53%,J210*K210*L210*F!$B$53,IF(M210=54%,J210*K210*L210*F!$B$54,IF(M210=55%,J210*K210*L210*F!$B$55,IF(M210=56%,J210*K210*L210*F!$B$56,IF(M210=57%,J210*K210*L210*F!$B$57,IF(M210=58%,J210*K210*L210*F!$B$58,IF(M210=59%,J210*K210*L210*F!$B$59,IF(M210=60%,J210*K210*L210*F!$B$60,IF(M210=61%,J210*K210*L210*F!$B$61,IF(M210=62%,J210*K210*L210*F!$B$62,IF(M210=63%,J210*K210*L210*F!$B$63,IF(M210=64%,J210*K210*L210*F!$B$64,IF(M210=65%,J210*K210*L210*F!$B$65,IF(M210=66%,J210*K210*L210*F!$B$66,IF(M210=67%,J210*K210*L210*F!$B$67,IF(M210=68%,J210*K210*L210*F!$B$68,IF(M210=69%,J210*K210*L210*F!$B$69,IF(M210=70%,J210*K210*L210*F!$B$70,IF(M210=71%,J210*K210*L210*F!$B$71,IF(M210=72%,J210*K210*L210*F!$B$72,IF(M210=73%,J210*K210*L210*F!$B$73,IF(M210=74%,J210*K210*L210*F!$B$74,IF(M210=75%,J210*K210*L210*F!$B$75,IF(M210=76%,J210*K210*L210*F!$B$76,IF(M210=77%,J210*K210*L210*F!$B$77,IF(M210=78%,J210*K210*L210*F!$B$78,IF(M210=79%,J210*K210*L210*F!$B$79,IF(M210=80%,J210*K210*L210*F!$B$80,IF(M210=81%,J210*K210*L210*F!$B$81,IF(M210=82%,J210*K210*L210*F!$B$82,IF(M210=83%,J210*K210*L210*F!$B$83,IF(M210=84%,J210*K210*L210*F!$B$84,IF(M210=85%,J210*K210*L210*F!$B$85,IF(M210=86%,J210*K210*L210*F!$B$86,IF(M210=87%,J210*K210*L210*F!$B$87,IF(M210=88%,J210*K210*L210*F!$B$88,IF(M210=89%,J210*K210*L210*F!$B$89,IF(M210=90%,J210*K210*L210*F!$B$90,IF(M210=91%,J210*K210*L210*F!$B$91,IF(M210=92%,J210*K210*L210*F!$B$92,IF(M210=93%,J210*K210*L210*F!$B$93,IF(M210=94%,J210*K210*L210*F!$B$94,IF(M210=95%,J210*K210*L210*F!$B$95,IF(M210=96%,J210*K210*L210*F!$B$96,IF(M210=97%,J210*K210*L210*F!$B$97,IF(M210=98%,J210*K210*L210*F!$B$98,IF(M210=99%,J210*K210*L210*F!$B$99,IF(M210&gt;99%,J210*K210*L210*F!$B$100,))))))))))))))))))))))))))))))))))))))))))))))))))))))))+IF(Q210&lt;30%,0,IF(Q210&lt;35%,N210*O210*P210*F!$B$33,IF(Q210&lt;40%,N210*O210*P210*F!$B$38,IF(Q210&lt;45%,N210*O210*P210*F!$B$43,IF(Q210&lt;50%,N210*O210*P210*F!$B$48,IF(Q210=50%,N210*O210*P210*F!$B$50,IF(Q210=51%,N210*O210*P210*F!$B$51,IF(Q210=52%,N210*O210*P210*F!$B$52,IF(Q210=53%,N210*O210*P210*F!$B$53,IF(Q210=54%,N210*O210*P210*F!$B$54,IF(Q210=55%,N210*O210*P210*F!$B$55,IF(Q210=56%,N210*O210*P210*F!$B$56,IF(Q210=57%,N210*O210*P210*F!$B$57,IF(Q210=58%,N210*O210*P210*F!$B$58,IF(Q210=59%,N210*O210*P210*F!$B$59,IF(Q210=60%,N210*O210*P210*F!$B$60,IF(Q210=61%,N210*O210*P210*F!$B$61,IF(Q210=62%,N210*O210*P210*F!$B$62,IF(Q210=63%,N210*O210*P210*F!$B$63,IF(Q210=64%,N210*O210*P210*F!$B$64,IF(Q210=65%,N210*O210*P210*F!$B$65,IF(Q210=66%,N210*O210*P210*F!$B$66,IF(Q210=67%,N210*O210*P210*F!$B$67,IF(Q210=68%,N210*O210*P210*F!$B$68,IF(Q210=69%,N210*O210*P210*F!$B$69,IF(Q210=70%,N210*O210*P210*F!$B$70,IF(Q210=71%,N210*O210*P210*F!$B$71,IF(Q210=72%,N210*O210*P210*F!$B$72,IF(Q210=73%,N210*O210*P210*F!$B$73,IF(Q210=74%,N210*O210*P210*F!$B$74,IF(Q210=75%,N210*O210*P210*F!$B$75,IF(Q210=76%,N210*O210*P210*F!$B$76,IF(Q210=77%,N210*O210*P210*F!$B$77,IF(Q210=78%,N210*O210*P210*F!$B$78,IF(Q210=79%,N210*O210*P210*F!$B$79,IF(Q210=80%,N210*O210*P210*F!$B$80,IF(Q210=81%,N210*O210*P210*F!$B$81,IF(Q210=82%,N210*O210*P210*F!$B$82,IF(Q210=83%,N210*O210*P210*F!$B$83,IF(Q210=84%,N210*O210*P210*F!$B$84,IF(Q210=85%,N210*O210*P210*F!$B$85,IF(Q210=86%,N210*O210*P210*F!$B$86,IF(Q210=87%,N210*O210*P210*F!$B$87,IF(Q210=88%,N210*O210*P210*F!$B$88,IF(Q210=89%,N210*O210*P210*F!$B$89,IF(Q210=90%,N210*O210*P210*F!$B$90,IF(Q210=91%,N210*O210*P210*F!$B$91,IF(Q210=92%,N210*O210*P210*F!$B$92,IF(Q210=93%,N210*O210*P210*F!$B$93,IF(Q210=94%,N210*O210*P210*F!$B$94,IF(Q210=95%,N210*O210*P210*F!$B$95,IF(Q210=96%,N210*O210*P210*F!$B$96,IF(Q210=97%,N210*O210*P210*F!$B$97,IF(Q210=98%,N210*O210*P210*F!$B$98,IF(Q210=99%,N210*O210*P210*F!$B$99,IF(Q210&gt;99%,N210*O210*P210*F!$B$100,))))))))))))))))))))))))))))))))))))))))))))))))))))))))+IF(U210&lt;30%,0,IF(U210&lt;35%,R210*S210*T210*F!$B$33,IF(U210&lt;40%,R210*S210*T210*F!$B$38,IF(U210&lt;45%,R210*S210*T210*F!$B$43,IF(U210&lt;50%,R210*S210*T210*F!$B$48,IF(U210=50%,R210*S210*T210*F!$B$50,IF(U210=51%,R210*S210*T210*F!$B$51,IF(U210=52%,R210*S210*T210*F!$B$52,IF(U210=53%,R210*S210*T210*F!$B$53,IF(U210=54%,R210*S210*T210*F!$B$54,IF(U210=55%,R210*S210*T210*F!$B$55,IF(U210=56%,R210*S210*T210*F!$B$56,IF(U210=57%,R210*S210*T210*F!$B$57,IF(U210=58%,R210*S210*T210*F!$B$58,IF(U210=59%,R210*S210*T210*F!$B$59,IF(U210=60%,R210*S210*T210*F!$B$60,IF(U210=61%,R210*S210*T210*F!$B$61,IF(U210=62%,R210*S210*T210*F!$B$62,IF(U210=63%,R210*S210*T210*F!$B$63,IF(U210=64%,R210*S210*T210*F!$B$64,IF(U210=65%,R210*S210*T210*F!$B$65,IF(U210=66%,R210*S210*T210*F!$B$66,IF(U210=67%,R210*S210*T210*F!$B$67,IF(U210=68%,R210*S210*T210*F!$B$68,IF(U210=69%,R210*S210*T210*F!$B$69,IF(U210=70%,R210*S210*T210*F!$B$70,IF(U210=71%,R210*S210*T210*F!$B$71,IF(U210=72%,R210*S210*T210*F!$B$72,IF(U210=73%,R210*S210*T210*F!$B$73,IF(U210=74%,R210*S210*T210*F!$B$74,IF(U210=75%,R210*S210*T210*F!$B$75,IF(U210=76%,R210*S210*T210*F!$B$76,IF(U210=77%,R210*S210*T210*F!$B$77,IF(U210=78%,R210*S210*T210*F!$B$78,IF(U210=79%,R210*S210*T210*F!$B$79,IF(U210=80%,R210*S210*T210*F!$B$80,IF(U210=81%,R210*S210*T210*F!$B$81,IF(U210=82%,R210*S210*T210*F!$B$82,IF(U210=83%,R210*S210*T210*F!$B$83,IF(U210=84%,R210*S210*T210*F!$B$84,IF(U210=85%,R210*S210*T210*F!$B$85,IF(U210=86%,R210*S210*T210*F!$B$86,IF(U210=87%,R210*S210*T210*F!$B$87,IF(U210=88%,R210*S210*T210*F!$B$88,IF(U210=89%,R210*S210*T210*F!$B$89,IF(U210=90%,R210*S210*T210*F!$B$90,IF(U210=91%,R210*S210*T210*F!$B$91,IF(U210=92%,R210*S210*T210*F!$B$92,IF(U210=93%,R210*S210*T210*F!$B$93,IF(U210=94%,R210*S210*T210*F!$B$94,IF(U210=95%,R210*S210*T210*F!$B$95,IF(U210=96%,R210*S210*T210*F!$B$96,IF(U210=97%,R210*S210*T210*F!$B$97,IF(U210=98%,R210*S210*T210*F!$B$98,IF(U210=99%,R210*S210*T210*F!$B$99,IF(U210&gt;99%,R210*S210*T210*F!$B$100)))))))))))))))))))))))))))))))))))))))))))))))))))))))))*IF(ISNUMBER(E210),E210,1)*IF(ISNUMBER(D210),D210,1)</f>
        <v>2499</v>
      </c>
      <c r="AA210" s="69">
        <f t="shared" si="321"/>
        <v>10</v>
      </c>
      <c r="AB210" s="70">
        <f t="shared" si="322"/>
        <v>33</v>
      </c>
      <c r="AC210" s="23"/>
      <c r="AF210" s="127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</row>
    <row r="211" spans="1:46" x14ac:dyDescent="0.25">
      <c r="A211" s="325"/>
      <c r="B211" s="183" t="str">
        <f t="shared" si="315"/>
        <v>Легкая</v>
      </c>
      <c r="C211" s="184" t="str">
        <f t="shared" si="315"/>
        <v>Жим на наклонной</v>
      </c>
      <c r="D211" s="167">
        <f t="shared" si="323"/>
        <v>1</v>
      </c>
      <c r="E211" s="191" t="str">
        <f t="shared" si="315"/>
        <v/>
      </c>
      <c r="F211" s="309">
        <f>IF(I211&lt;&gt;0,(IFERROR(IF($Y211&gt;50,MROUND($Y211*I211,2.5),IF($Y211&lt;15,MROUND($Y211*I211,0.1),MROUND($Y211*I211,1))),)),"")</f>
        <v>67.5</v>
      </c>
      <c r="G211" s="188">
        <v>6</v>
      </c>
      <c r="H211" s="188">
        <v>6</v>
      </c>
      <c r="I211" s="189">
        <v>0.4</v>
      </c>
      <c r="J211" s="309" t="str">
        <f>IF(M211&lt;&gt;0,(IFERROR(IF($Y211&gt;50,MROUND($Y211*M211,2.5),IF($Y211&lt;15,MROUND($Y211*M211,0.1),MROUND($Y211*M211,1))),)),"")</f>
        <v/>
      </c>
      <c r="K211" s="188"/>
      <c r="L211" s="188"/>
      <c r="M211" s="189">
        <v>0</v>
      </c>
      <c r="N211" s="309" t="str">
        <f>IF(Q211&lt;&gt;0,(IFERROR(IF($Y211&gt;50,MROUND($Y211*Q211,2.5),IF($Y211&lt;15,MROUND($Y211*Q211,0.1),MROUND($Y211*Q211,1))),)),"")</f>
        <v/>
      </c>
      <c r="O211" s="188"/>
      <c r="P211" s="188"/>
      <c r="Q211" s="189">
        <v>0</v>
      </c>
      <c r="R211" s="309" t="str">
        <f>IF(U211&lt;&gt;0,(IFERROR(IF($Y211&gt;50,MROUND($Y211*U211,2.5),IF($Y211&lt;15,MROUND($Y211*U211,0.1),MROUND($Y211*U211,1))),)),"")</f>
        <v/>
      </c>
      <c r="S211" s="188"/>
      <c r="T211" s="188"/>
      <c r="U211" s="189">
        <v>0</v>
      </c>
      <c r="V211" s="101">
        <f t="shared" si="299"/>
        <v>2430</v>
      </c>
      <c r="W211" s="102">
        <f t="shared" si="324"/>
        <v>67.5</v>
      </c>
      <c r="X211" s="103">
        <f t="shared" si="325"/>
        <v>0.4</v>
      </c>
      <c r="Y211" s="203">
        <f t="shared" si="289"/>
        <v>168.14120551301247</v>
      </c>
      <c r="Z211" s="20">
        <f>(IF(I211&lt;30%,0,IF(I211&lt;35%,F211*G211*H211*F!$B$33,IF(I211&lt;40%,F211*G211*H211*F!$B$38,IF(I211&lt;45%,F211*G211*H211*F!$B$43,IF(I211&lt;50%,F211*G211*H211*F!$B$48,IF(I211=50%,F211*G211*H211*F!$B$50,IF(I211=51%,F211*G211*H211*F!$B$51,IF(I211=52%,F211*G211*H211*F!$B$52,IF(I211=53%,F211*G211*H211*F!$B$53,IF(I211=54%,F211*G211*H211*F!$B$54,IF(I211=55%,F211*G211*H211*F!$B$55,IF(I211=56%,F211*G211*H211*F!$B$56,IF(I211=57%,F211*G211*H211*F!$B$57,IF(I211=58%,F211*G211*H211*F!$B$58,IF(I211=59%,F211*G211*H211*F!$B$59,IF(I211=60%,F211*G211*H211*F!$B$60,IF(I211=61%,F211*G211*H211*F!$B$61,IF(I211=62%,F211*G211*H211*F!$B$62,IF(I211=63%,F211*G211*H211*F!$B$63,IF(I211=64%,F211*G211*H211*F!$B$64,IF(I211=65%,F211*G211*H211*F!$B$65,IF(I211=66%,F211*G211*H211*F!$B$66,IF(I211=67%,F211*G211*H211*F!$B$67,IF(I211=68%,F211*G211*H211*F!$B$68,IF(I211=69%,F211*G211*H211*F!$B$69,IF(I211=70%,F211*G211*H211*F!$B$70,IF(I211=71%,F211*G211*H211*F!$B$71,IF(I211=72%,F211*G211*H211*F!$B$72,IF(I211=73%,F211*G211*H211*F!$B$73,IF(I211=74%,F211*G211*H211*F!$B$74,IF(I211=75%,F211*G211*H211*F!$B$75,IF(I211=76%,F211*G211*H211*F!$B$76,IF(I211=77%,F211*G211*H211*F!$B$77,IF(I211=78%,F211*G211*H211*F!$B$78,IF(I211=79%,F211*G211*H211*F!$B$79,IF(I211=80%,F211*G211*H211*F!$B$80,IF(I211=81%,F211*G211*H211*F!$B$81,IF(I211=82%,F211*G211*H211*F!$B$82,IF(I211=83%,F211*G211*H211*F!$B$83,IF(I211=84%,F211*G211*H211*F!$B$84,IF(I211=85%,F211*G211*H211*F!$B$85,IF(I211=86%,F211*G211*H211*F!$B$86,IF(I211=87%,F211*G211*H211*F!$B$87,IF(I211=88%,F211*G211*H211*F!$B$88,IF(I211=89%,F211*G211*H211*F!$B$89,IF(I211=90%,F211*G211*H211*F!$B$90,IF(I211=91%,F211*G211*H211*F!$B$91,IF(I211=92%,F211*G211*H211*F!$B$92,IF(I211=93%,F211*G211*H211*F!$B$93,IF(I211=94%,F211*G211*H211*F!$B$94,IF(I211=95%,F211*G211*H211*F!$B$95,IF(I211=96%,F211*G211*H211*F!$B$96,IF(I211=97%,F211*G211*H211*F!$B$97,IF(I211=98%,F211*G211*H211*F!$B$98,IF(I211=99%,F211*G211*H211*F!$B$99,IF(I211&gt;99%,F211*G211*H211*F!$B$100,))))))))))))))))))))))))))))))))))))))))))))))))))))))))+IF(M211&lt;30%,0,IF(M211&lt;35%,J211*K211*L211*F!$B$33,IF(M211&lt;40%,J211*K211*L211*F!$B$38,IF(M211&lt;45%,J211*K211*L211*F!$B$43,IF(M211&lt;50%,J211*K211*L211*F!$B$48,IF(M211=50%,J211*K211*L211*F!$B$50,IF(M211=51%,J211*K211*L211*F!$B$51,IF(M211=52%,J211*K211*L211*F!$B$52,IF(M211=53%,J211*K211*L211*F!$B$53,IF(M211=54%,J211*K211*L211*F!$B$54,IF(M211=55%,J211*K211*L211*F!$B$55,IF(M211=56%,J211*K211*L211*F!$B$56,IF(M211=57%,J211*K211*L211*F!$B$57,IF(M211=58%,J211*K211*L211*F!$B$58,IF(M211=59%,J211*K211*L211*F!$B$59,IF(M211=60%,J211*K211*L211*F!$B$60,IF(M211=61%,J211*K211*L211*F!$B$61,IF(M211=62%,J211*K211*L211*F!$B$62,IF(M211=63%,J211*K211*L211*F!$B$63,IF(M211=64%,J211*K211*L211*F!$B$64,IF(M211=65%,J211*K211*L211*F!$B$65,IF(M211=66%,J211*K211*L211*F!$B$66,IF(M211=67%,J211*K211*L211*F!$B$67,IF(M211=68%,J211*K211*L211*F!$B$68,IF(M211=69%,J211*K211*L211*F!$B$69,IF(M211=70%,J211*K211*L211*F!$B$70,IF(M211=71%,J211*K211*L211*F!$B$71,IF(M211=72%,J211*K211*L211*F!$B$72,IF(M211=73%,J211*K211*L211*F!$B$73,IF(M211=74%,J211*K211*L211*F!$B$74,IF(M211=75%,J211*K211*L211*F!$B$75,IF(M211=76%,J211*K211*L211*F!$B$76,IF(M211=77%,J211*K211*L211*F!$B$77,IF(M211=78%,J211*K211*L211*F!$B$78,IF(M211=79%,J211*K211*L211*F!$B$79,IF(M211=80%,J211*K211*L211*F!$B$80,IF(M211=81%,J211*K211*L211*F!$B$81,IF(M211=82%,J211*K211*L211*F!$B$82,IF(M211=83%,J211*K211*L211*F!$B$83,IF(M211=84%,J211*K211*L211*F!$B$84,IF(M211=85%,J211*K211*L211*F!$B$85,IF(M211=86%,J211*K211*L211*F!$B$86,IF(M211=87%,J211*K211*L211*F!$B$87,IF(M211=88%,J211*K211*L211*F!$B$88,IF(M211=89%,J211*K211*L211*F!$B$89,IF(M211=90%,J211*K211*L211*F!$B$90,IF(M211=91%,J211*K211*L211*F!$B$91,IF(M211=92%,J211*K211*L211*F!$B$92,IF(M211=93%,J211*K211*L211*F!$B$93,IF(M211=94%,J211*K211*L211*F!$B$94,IF(M211=95%,J211*K211*L211*F!$B$95,IF(M211=96%,J211*K211*L211*F!$B$96,IF(M211=97%,J211*K211*L211*F!$B$97,IF(M211=98%,J211*K211*L211*F!$B$98,IF(M211=99%,J211*K211*L211*F!$B$99,IF(M211&gt;99%,J211*K211*L211*F!$B$100,))))))))))))))))))))))))))))))))))))))))))))))))))))))))+IF(Q211&lt;30%,0,IF(Q211&lt;35%,N211*O211*P211*F!$B$33,IF(Q211&lt;40%,N211*O211*P211*F!$B$38,IF(Q211&lt;45%,N211*O211*P211*F!$B$43,IF(Q211&lt;50%,N211*O211*P211*F!$B$48,IF(Q211=50%,N211*O211*P211*F!$B$50,IF(Q211=51%,N211*O211*P211*F!$B$51,IF(Q211=52%,N211*O211*P211*F!$B$52,IF(Q211=53%,N211*O211*P211*F!$B$53,IF(Q211=54%,N211*O211*P211*F!$B$54,IF(Q211=55%,N211*O211*P211*F!$B$55,IF(Q211=56%,N211*O211*P211*F!$B$56,IF(Q211=57%,N211*O211*P211*F!$B$57,IF(Q211=58%,N211*O211*P211*F!$B$58,IF(Q211=59%,N211*O211*P211*F!$B$59,IF(Q211=60%,N211*O211*P211*F!$B$60,IF(Q211=61%,N211*O211*P211*F!$B$61,IF(Q211=62%,N211*O211*P211*F!$B$62,IF(Q211=63%,N211*O211*P211*F!$B$63,IF(Q211=64%,N211*O211*P211*F!$B$64,IF(Q211=65%,N211*O211*P211*F!$B$65,IF(Q211=66%,N211*O211*P211*F!$B$66,IF(Q211=67%,N211*O211*P211*F!$B$67,IF(Q211=68%,N211*O211*P211*F!$B$68,IF(Q211=69%,N211*O211*P211*F!$B$69,IF(Q211=70%,N211*O211*P211*F!$B$70,IF(Q211=71%,N211*O211*P211*F!$B$71,IF(Q211=72%,N211*O211*P211*F!$B$72,IF(Q211=73%,N211*O211*P211*F!$B$73,IF(Q211=74%,N211*O211*P211*F!$B$74,IF(Q211=75%,N211*O211*P211*F!$B$75,IF(Q211=76%,N211*O211*P211*F!$B$76,IF(Q211=77%,N211*O211*P211*F!$B$77,IF(Q211=78%,N211*O211*P211*F!$B$78,IF(Q211=79%,N211*O211*P211*F!$B$79,IF(Q211=80%,N211*O211*P211*F!$B$80,IF(Q211=81%,N211*O211*P211*F!$B$81,IF(Q211=82%,N211*O211*P211*F!$B$82,IF(Q211=83%,N211*O211*P211*F!$B$83,IF(Q211=84%,N211*O211*P211*F!$B$84,IF(Q211=85%,N211*O211*P211*F!$B$85,IF(Q211=86%,N211*O211*P211*F!$B$86,IF(Q211=87%,N211*O211*P211*F!$B$87,IF(Q211=88%,N211*O211*P211*F!$B$88,IF(Q211=89%,N211*O211*P211*F!$B$89,IF(Q211=90%,N211*O211*P211*F!$B$90,IF(Q211=91%,N211*O211*P211*F!$B$91,IF(Q211=92%,N211*O211*P211*F!$B$92,IF(Q211=93%,N211*O211*P211*F!$B$93,IF(Q211=94%,N211*O211*P211*F!$B$94,IF(Q211=95%,N211*O211*P211*F!$B$95,IF(Q211=96%,N211*O211*P211*F!$B$96,IF(Q211=97%,N211*O211*P211*F!$B$97,IF(Q211=98%,N211*O211*P211*F!$B$98,IF(Q211=99%,N211*O211*P211*F!$B$99,IF(Q211&gt;99%,N211*O211*P211*F!$B$100,))))))))))))))))))))))))))))))))))))))))))))))))))))))))+IF(U211&lt;30%,0,IF(U211&lt;35%,R211*S211*T211*F!$B$33,IF(U211&lt;40%,R211*S211*T211*F!$B$38,IF(U211&lt;45%,R211*S211*T211*F!$B$43,IF(U211&lt;50%,R211*S211*T211*F!$B$48,IF(U211=50%,R211*S211*T211*F!$B$50,IF(U211=51%,R211*S211*T211*F!$B$51,IF(U211=52%,R211*S211*T211*F!$B$52,IF(U211=53%,R211*S211*T211*F!$B$53,IF(U211=54%,R211*S211*T211*F!$B$54,IF(U211=55%,R211*S211*T211*F!$B$55,IF(U211=56%,R211*S211*T211*F!$B$56,IF(U211=57%,R211*S211*T211*F!$B$57,IF(U211=58%,R211*S211*T211*F!$B$58,IF(U211=59%,R211*S211*T211*F!$B$59,IF(U211=60%,R211*S211*T211*F!$B$60,IF(U211=61%,R211*S211*T211*F!$B$61,IF(U211=62%,R211*S211*T211*F!$B$62,IF(U211=63%,R211*S211*T211*F!$B$63,IF(U211=64%,R211*S211*T211*F!$B$64,IF(U211=65%,R211*S211*T211*F!$B$65,IF(U211=66%,R211*S211*T211*F!$B$66,IF(U211=67%,R211*S211*T211*F!$B$67,IF(U211=68%,R211*S211*T211*F!$B$68,IF(U211=69%,R211*S211*T211*F!$B$69,IF(U211=70%,R211*S211*T211*F!$B$70,IF(U211=71%,R211*S211*T211*F!$B$71,IF(U211=72%,R211*S211*T211*F!$B$72,IF(U211=73%,R211*S211*T211*F!$B$73,IF(U211=74%,R211*S211*T211*F!$B$74,IF(U211=75%,R211*S211*T211*F!$B$75,IF(U211=76%,R211*S211*T211*F!$B$76,IF(U211=77%,R211*S211*T211*F!$B$77,IF(U211=78%,R211*S211*T211*F!$B$78,IF(U211=79%,R211*S211*T211*F!$B$79,IF(U211=80%,R211*S211*T211*F!$B$80,IF(U211=81%,R211*S211*T211*F!$B$81,IF(U211=82%,R211*S211*T211*F!$B$82,IF(U211=83%,R211*S211*T211*F!$B$83,IF(U211=84%,R211*S211*T211*F!$B$84,IF(U211=85%,R211*S211*T211*F!$B$85,IF(U211=86%,R211*S211*T211*F!$B$86,IF(U211=87%,R211*S211*T211*F!$B$87,IF(U211=88%,R211*S211*T211*F!$B$88,IF(U211=89%,R211*S211*T211*F!$B$89,IF(U211=90%,R211*S211*T211*F!$B$90,IF(U211=91%,R211*S211*T211*F!$B$91,IF(U211=92%,R211*S211*T211*F!$B$92,IF(U211=93%,R211*S211*T211*F!$B$93,IF(U211=94%,R211*S211*T211*F!$B$94,IF(U211=95%,R211*S211*T211*F!$B$95,IF(U211=96%,R211*S211*T211*F!$B$96,IF(U211=97%,R211*S211*T211*F!$B$97,IF(U211=98%,R211*S211*T211*F!$B$98,IF(U211=99%,R211*S211*T211*F!$B$99,IF(U211&gt;99%,R211*S211*T211*F!$B$100)))))))))))))))))))))))))))))))))))))))))))))))))))))))))*IF(ISNUMBER(E211),E211,1)*IF(ISNUMBER(D211),D211,1)</f>
        <v>923.4</v>
      </c>
      <c r="AA211" s="104">
        <f t="shared" si="321"/>
        <v>36</v>
      </c>
      <c r="AB211" s="105">
        <f t="shared" si="322"/>
        <v>18</v>
      </c>
      <c r="AC211" s="23"/>
      <c r="AF211" s="127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</row>
    <row r="212" spans="1:46" x14ac:dyDescent="0.25">
      <c r="A212" s="325"/>
      <c r="B212" s="183" t="str">
        <f t="shared" si="315"/>
        <v>Легкая</v>
      </c>
      <c r="C212" s="184" t="str">
        <f t="shared" si="315"/>
        <v>Жим гантелей</v>
      </c>
      <c r="D212" s="167">
        <f t="shared" si="323"/>
        <v>1</v>
      </c>
      <c r="E212" s="191">
        <f t="shared" si="315"/>
        <v>2</v>
      </c>
      <c r="F212" s="308">
        <f>IF(I212&lt;&gt;0,(IFERROR(IF($Y212&gt;50,MROUND($Y212*I212,2.5),IF($Y212&lt;15,MROUND($Y212*I212,0.1),MROUND($Y212*I212,1))),)),"")</f>
        <v>25</v>
      </c>
      <c r="G212" s="186">
        <v>6</v>
      </c>
      <c r="H212" s="186">
        <v>5</v>
      </c>
      <c r="I212" s="174">
        <v>0.42</v>
      </c>
      <c r="J212" s="308" t="str">
        <f>IF(M212&lt;&gt;0,(IFERROR(IF($Y212&gt;50,MROUND($Y212*M212,2.5),IF($Y212&lt;15,MROUND($Y212*M212,0.1),MROUND($Y212*M212,1))),)),"")</f>
        <v/>
      </c>
      <c r="K212" s="186"/>
      <c r="L212" s="186"/>
      <c r="M212" s="174">
        <v>0</v>
      </c>
      <c r="N212" s="308" t="str">
        <f>IF(Q212&lt;&gt;0,(IFERROR(IF($Y212&gt;50,MROUND($Y212*Q212,2.5),IF($Y212&lt;15,MROUND($Y212*Q212,0.1),MROUND($Y212*Q212,1))),)),"")</f>
        <v/>
      </c>
      <c r="O212" s="186"/>
      <c r="P212" s="186"/>
      <c r="Q212" s="174">
        <v>0</v>
      </c>
      <c r="R212" s="308" t="str">
        <f>IF(U212&lt;&gt;0,(IFERROR(IF($Y212&gt;50,MROUND($Y212*U212,2.5),IF($Y212&lt;15,MROUND($Y212*U212,0.1),MROUND($Y212*U212,1))),)),"")</f>
        <v/>
      </c>
      <c r="S212" s="186"/>
      <c r="T212" s="186"/>
      <c r="U212" s="174">
        <v>0</v>
      </c>
      <c r="V212" s="98">
        <f t="shared" si="299"/>
        <v>1500</v>
      </c>
      <c r="W212" s="99">
        <f t="shared" si="324"/>
        <v>50</v>
      </c>
      <c r="X212" s="68">
        <f>ROUND(IFERROR((W212/(Y212*IF(ISNUMBER(E212),E212,1))),0),2)</f>
        <v>0.44</v>
      </c>
      <c r="Y212" s="203">
        <f t="shared" si="289"/>
        <v>56.747656860641719</v>
      </c>
      <c r="Z212" s="18">
        <f>(IF(I212&lt;30%,0,IF(I212&lt;35%,F212*G212*H212*F!$B$33,IF(I212&lt;40%,F212*G212*H212*F!$B$38,IF(I212&lt;45%,F212*G212*H212*F!$B$43,IF(I212&lt;50%,F212*G212*H212*F!$B$48,IF(I212=50%,F212*G212*H212*F!$B$50,IF(I212=51%,F212*G212*H212*F!$B$51,IF(I212=52%,F212*G212*H212*F!$B$52,IF(I212=53%,F212*G212*H212*F!$B$53,IF(I212=54%,F212*G212*H212*F!$B$54,IF(I212=55%,F212*G212*H212*F!$B$55,IF(I212=56%,F212*G212*H212*F!$B$56,IF(I212=57%,F212*G212*H212*F!$B$57,IF(I212=58%,F212*G212*H212*F!$B$58,IF(I212=59%,F212*G212*H212*F!$B$59,IF(I212=60%,F212*G212*H212*F!$B$60,IF(I212=61%,F212*G212*H212*F!$B$61,IF(I212=62%,F212*G212*H212*F!$B$62,IF(I212=63%,F212*G212*H212*F!$B$63,IF(I212=64%,F212*G212*H212*F!$B$64,IF(I212=65%,F212*G212*H212*F!$B$65,IF(I212=66%,F212*G212*H212*F!$B$66,IF(I212=67%,F212*G212*H212*F!$B$67,IF(I212=68%,F212*G212*H212*F!$B$68,IF(I212=69%,F212*G212*H212*F!$B$69,IF(I212=70%,F212*G212*H212*F!$B$70,IF(I212=71%,F212*G212*H212*F!$B$71,IF(I212=72%,F212*G212*H212*F!$B$72,IF(I212=73%,F212*G212*H212*F!$B$73,IF(I212=74%,F212*G212*H212*F!$B$74,IF(I212=75%,F212*G212*H212*F!$B$75,IF(I212=76%,F212*G212*H212*F!$B$76,IF(I212=77%,F212*G212*H212*F!$B$77,IF(I212=78%,F212*G212*H212*F!$B$78,IF(I212=79%,F212*G212*H212*F!$B$79,IF(I212=80%,F212*G212*H212*F!$B$80,IF(I212=81%,F212*G212*H212*F!$B$81,IF(I212=82%,F212*G212*H212*F!$B$82,IF(I212=83%,F212*G212*H212*F!$B$83,IF(I212=84%,F212*G212*H212*F!$B$84,IF(I212=85%,F212*G212*H212*F!$B$85,IF(I212=86%,F212*G212*H212*F!$B$86,IF(I212=87%,F212*G212*H212*F!$B$87,IF(I212=88%,F212*G212*H212*F!$B$88,IF(I212=89%,F212*G212*H212*F!$B$89,IF(I212=90%,F212*G212*H212*F!$B$90,IF(I212=91%,F212*G212*H212*F!$B$91,IF(I212=92%,F212*G212*H212*F!$B$92,IF(I212=93%,F212*G212*H212*F!$B$93,IF(I212=94%,F212*G212*H212*F!$B$94,IF(I212=95%,F212*G212*H212*F!$B$95,IF(I212=96%,F212*G212*H212*F!$B$96,IF(I212=97%,F212*G212*H212*F!$B$97,IF(I212=98%,F212*G212*H212*F!$B$98,IF(I212=99%,F212*G212*H212*F!$B$99,IF(I212&gt;99%,F212*G212*H212*F!$B$100,))))))))))))))))))))))))))))))))))))))))))))))))))))))))+IF(M212&lt;30%,0,IF(M212&lt;35%,J212*K212*L212*F!$B$33,IF(M212&lt;40%,J212*K212*L212*F!$B$38,IF(M212&lt;45%,J212*K212*L212*F!$B$43,IF(M212&lt;50%,J212*K212*L212*F!$B$48,IF(M212=50%,J212*K212*L212*F!$B$50,IF(M212=51%,J212*K212*L212*F!$B$51,IF(M212=52%,J212*K212*L212*F!$B$52,IF(M212=53%,J212*K212*L212*F!$B$53,IF(M212=54%,J212*K212*L212*F!$B$54,IF(M212=55%,J212*K212*L212*F!$B$55,IF(M212=56%,J212*K212*L212*F!$B$56,IF(M212=57%,J212*K212*L212*F!$B$57,IF(M212=58%,J212*K212*L212*F!$B$58,IF(M212=59%,J212*K212*L212*F!$B$59,IF(M212=60%,J212*K212*L212*F!$B$60,IF(M212=61%,J212*K212*L212*F!$B$61,IF(M212=62%,J212*K212*L212*F!$B$62,IF(M212=63%,J212*K212*L212*F!$B$63,IF(M212=64%,J212*K212*L212*F!$B$64,IF(M212=65%,J212*K212*L212*F!$B$65,IF(M212=66%,J212*K212*L212*F!$B$66,IF(M212=67%,J212*K212*L212*F!$B$67,IF(M212=68%,J212*K212*L212*F!$B$68,IF(M212=69%,J212*K212*L212*F!$B$69,IF(M212=70%,J212*K212*L212*F!$B$70,IF(M212=71%,J212*K212*L212*F!$B$71,IF(M212=72%,J212*K212*L212*F!$B$72,IF(M212=73%,J212*K212*L212*F!$B$73,IF(M212=74%,J212*K212*L212*F!$B$74,IF(M212=75%,J212*K212*L212*F!$B$75,IF(M212=76%,J212*K212*L212*F!$B$76,IF(M212=77%,J212*K212*L212*F!$B$77,IF(M212=78%,J212*K212*L212*F!$B$78,IF(M212=79%,J212*K212*L212*F!$B$79,IF(M212=80%,J212*K212*L212*F!$B$80,IF(M212=81%,J212*K212*L212*F!$B$81,IF(M212=82%,J212*K212*L212*F!$B$82,IF(M212=83%,J212*K212*L212*F!$B$83,IF(M212=84%,J212*K212*L212*F!$B$84,IF(M212=85%,J212*K212*L212*F!$B$85,IF(M212=86%,J212*K212*L212*F!$B$86,IF(M212=87%,J212*K212*L212*F!$B$87,IF(M212=88%,J212*K212*L212*F!$B$88,IF(M212=89%,J212*K212*L212*F!$B$89,IF(M212=90%,J212*K212*L212*F!$B$90,IF(M212=91%,J212*K212*L212*F!$B$91,IF(M212=92%,J212*K212*L212*F!$B$92,IF(M212=93%,J212*K212*L212*F!$B$93,IF(M212=94%,J212*K212*L212*F!$B$94,IF(M212=95%,J212*K212*L212*F!$B$95,IF(M212=96%,J212*K212*L212*F!$B$96,IF(M212=97%,J212*K212*L212*F!$B$97,IF(M212=98%,J212*K212*L212*F!$B$98,IF(M212=99%,J212*K212*L212*F!$B$99,IF(M212&gt;99%,J212*K212*L212*F!$B$100,))))))))))))))))))))))))))))))))))))))))))))))))))))))))+IF(Q212&lt;30%,0,IF(Q212&lt;35%,N212*O212*P212*F!$B$33,IF(Q212&lt;40%,N212*O212*P212*F!$B$38,IF(Q212&lt;45%,N212*O212*P212*F!$B$43,IF(Q212&lt;50%,N212*O212*P212*F!$B$48,IF(Q212=50%,N212*O212*P212*F!$B$50,IF(Q212=51%,N212*O212*P212*F!$B$51,IF(Q212=52%,N212*O212*P212*F!$B$52,IF(Q212=53%,N212*O212*P212*F!$B$53,IF(Q212=54%,N212*O212*P212*F!$B$54,IF(Q212=55%,N212*O212*P212*F!$B$55,IF(Q212=56%,N212*O212*P212*F!$B$56,IF(Q212=57%,N212*O212*P212*F!$B$57,IF(Q212=58%,N212*O212*P212*F!$B$58,IF(Q212=59%,N212*O212*P212*F!$B$59,IF(Q212=60%,N212*O212*P212*F!$B$60,IF(Q212=61%,N212*O212*P212*F!$B$61,IF(Q212=62%,N212*O212*P212*F!$B$62,IF(Q212=63%,N212*O212*P212*F!$B$63,IF(Q212=64%,N212*O212*P212*F!$B$64,IF(Q212=65%,N212*O212*P212*F!$B$65,IF(Q212=66%,N212*O212*P212*F!$B$66,IF(Q212=67%,N212*O212*P212*F!$B$67,IF(Q212=68%,N212*O212*P212*F!$B$68,IF(Q212=69%,N212*O212*P212*F!$B$69,IF(Q212=70%,N212*O212*P212*F!$B$70,IF(Q212=71%,N212*O212*P212*F!$B$71,IF(Q212=72%,N212*O212*P212*F!$B$72,IF(Q212=73%,N212*O212*P212*F!$B$73,IF(Q212=74%,N212*O212*P212*F!$B$74,IF(Q212=75%,N212*O212*P212*F!$B$75,IF(Q212=76%,N212*O212*P212*F!$B$76,IF(Q212=77%,N212*O212*P212*F!$B$77,IF(Q212=78%,N212*O212*P212*F!$B$78,IF(Q212=79%,N212*O212*P212*F!$B$79,IF(Q212=80%,N212*O212*P212*F!$B$80,IF(Q212=81%,N212*O212*P212*F!$B$81,IF(Q212=82%,N212*O212*P212*F!$B$82,IF(Q212=83%,N212*O212*P212*F!$B$83,IF(Q212=84%,N212*O212*P212*F!$B$84,IF(Q212=85%,N212*O212*P212*F!$B$85,IF(Q212=86%,N212*O212*P212*F!$B$86,IF(Q212=87%,N212*O212*P212*F!$B$87,IF(Q212=88%,N212*O212*P212*F!$B$88,IF(Q212=89%,N212*O212*P212*F!$B$89,IF(Q212=90%,N212*O212*P212*F!$B$90,IF(Q212=91%,N212*O212*P212*F!$B$91,IF(Q212=92%,N212*O212*P212*F!$B$92,IF(Q212=93%,N212*O212*P212*F!$B$93,IF(Q212=94%,N212*O212*P212*F!$B$94,IF(Q212=95%,N212*O212*P212*F!$B$95,IF(Q212=96%,N212*O212*P212*F!$B$96,IF(Q212=97%,N212*O212*P212*F!$B$97,IF(Q212=98%,N212*O212*P212*F!$B$98,IF(Q212=99%,N212*O212*P212*F!$B$99,IF(Q212&gt;99%,N212*O212*P212*F!$B$100,))))))))))))))))))))))))))))))))))))))))))))))))))))))))+IF(U212&lt;30%,0,IF(U212&lt;35%,R212*S212*T212*F!$B$33,IF(U212&lt;40%,R212*S212*T212*F!$B$38,IF(U212&lt;45%,R212*S212*T212*F!$B$43,IF(U212&lt;50%,R212*S212*T212*F!$B$48,IF(U212=50%,R212*S212*T212*F!$B$50,IF(U212=51%,R212*S212*T212*F!$B$51,IF(U212=52%,R212*S212*T212*F!$B$52,IF(U212=53%,R212*S212*T212*F!$B$53,IF(U212=54%,R212*S212*T212*F!$B$54,IF(U212=55%,R212*S212*T212*F!$B$55,IF(U212=56%,R212*S212*T212*F!$B$56,IF(U212=57%,R212*S212*T212*F!$B$57,IF(U212=58%,R212*S212*T212*F!$B$58,IF(U212=59%,R212*S212*T212*F!$B$59,IF(U212=60%,R212*S212*T212*F!$B$60,IF(U212=61%,R212*S212*T212*F!$B$61,IF(U212=62%,R212*S212*T212*F!$B$62,IF(U212=63%,R212*S212*T212*F!$B$63,IF(U212=64%,R212*S212*T212*F!$B$64,IF(U212=65%,R212*S212*T212*F!$B$65,IF(U212=66%,R212*S212*T212*F!$B$66,IF(U212=67%,R212*S212*T212*F!$B$67,IF(U212=68%,R212*S212*T212*F!$B$68,IF(U212=69%,R212*S212*T212*F!$B$69,IF(U212=70%,R212*S212*T212*F!$B$70,IF(U212=71%,R212*S212*T212*F!$B$71,IF(U212=72%,R212*S212*T212*F!$B$72,IF(U212=73%,R212*S212*T212*F!$B$73,IF(U212=74%,R212*S212*T212*F!$B$74,IF(U212=75%,R212*S212*T212*F!$B$75,IF(U212=76%,R212*S212*T212*F!$B$76,IF(U212=77%,R212*S212*T212*F!$B$77,IF(U212=78%,R212*S212*T212*F!$B$78,IF(U212=79%,R212*S212*T212*F!$B$79,IF(U212=80%,R212*S212*T212*F!$B$80,IF(U212=81%,R212*S212*T212*F!$B$81,IF(U212=82%,R212*S212*T212*F!$B$82,IF(U212=83%,R212*S212*T212*F!$B$83,IF(U212=84%,R212*S212*T212*F!$B$84,IF(U212=85%,R212*S212*T212*F!$B$85,IF(U212=86%,R212*S212*T212*F!$B$86,IF(U212=87%,R212*S212*T212*F!$B$87,IF(U212=88%,R212*S212*T212*F!$B$88,IF(U212=89%,R212*S212*T212*F!$B$89,IF(U212=90%,R212*S212*T212*F!$B$90,IF(U212=91%,R212*S212*T212*F!$B$91,IF(U212=92%,R212*S212*T212*F!$B$92,IF(U212=93%,R212*S212*T212*F!$B$93,IF(U212=94%,R212*S212*T212*F!$B$94,IF(U212=95%,R212*S212*T212*F!$B$95,IF(U212=96%,R212*S212*T212*F!$B$96,IF(U212=97%,R212*S212*T212*F!$B$97,IF(U212=98%,R212*S212*T212*F!$B$98,IF(U212=99%,R212*S212*T212*F!$B$99,IF(U212&gt;99%,R212*S212*T212*F!$B$100)))))))))))))))))))))))))))))))))))))))))))))))))))))))))*IF(ISNUMBER(E212),E212,1)*IF(ISNUMBER(D212),D212,1)</f>
        <v>570</v>
      </c>
      <c r="AA212" s="69">
        <f t="shared" si="321"/>
        <v>30</v>
      </c>
      <c r="AB212" s="70">
        <f t="shared" si="322"/>
        <v>15</v>
      </c>
      <c r="AC212" s="23"/>
      <c r="AF212" s="127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</row>
    <row r="213" spans="1:46" x14ac:dyDescent="0.25">
      <c r="A213" s="325"/>
      <c r="B213" s="183" t="str">
        <f t="shared" si="315"/>
        <v>Средняя</v>
      </c>
      <c r="C213" s="190" t="str">
        <f t="shared" si="315"/>
        <v>Бицепс стоя</v>
      </c>
      <c r="D213" s="167">
        <f t="shared" si="323"/>
        <v>0.5</v>
      </c>
      <c r="E213" s="191" t="str">
        <f t="shared" si="315"/>
        <v/>
      </c>
      <c r="F213" s="310">
        <f>IF(I213&lt;&gt;0,(IFERROR(IF($Y213&gt;50,MROUND($Y213*I213,2.5),IF($Y213&lt;15,MROUND($Y213*I213,0.1),MROUND($Y213*I213,1))),)),"")</f>
        <v>45</v>
      </c>
      <c r="G213" s="188">
        <v>5</v>
      </c>
      <c r="H213" s="188">
        <v>6</v>
      </c>
      <c r="I213" s="189">
        <v>0.6</v>
      </c>
      <c r="J213" s="310" t="str">
        <f>IF(M213&lt;&gt;0,(IFERROR(IF($Y213&gt;50,MROUND($Y213*M213,2.5),IF($Y213&lt;15,MROUND($Y213*M213,0.1),MROUND($Y213*M213,1))),)),"")</f>
        <v/>
      </c>
      <c r="K213" s="188"/>
      <c r="L213" s="188"/>
      <c r="M213" s="189">
        <v>0</v>
      </c>
      <c r="N213" s="310" t="str">
        <f>IF(Q213&lt;&gt;0,(IFERROR(IF($Y213&gt;50,MROUND($Y213*Q213,2.5),IF($Y213&lt;15,MROUND($Y213*Q213,0.1),MROUND($Y213*Q213,1))),)),"")</f>
        <v/>
      </c>
      <c r="O213" s="188"/>
      <c r="P213" s="188"/>
      <c r="Q213" s="189">
        <v>0</v>
      </c>
      <c r="R213" s="310" t="str">
        <f>IF(U213&lt;&gt;0,(IFERROR(IF($Y213&gt;50,MROUND($Y213*U213,2.5),IF($Y213&lt;15,MROUND($Y213*U213,0.1),MROUND($Y213*U213,1))),)),"")</f>
        <v/>
      </c>
      <c r="S213" s="188"/>
      <c r="T213" s="188"/>
      <c r="U213" s="189">
        <v>0</v>
      </c>
      <c r="V213" s="101">
        <f t="shared" si="299"/>
        <v>1350</v>
      </c>
      <c r="W213" s="102">
        <f t="shared" si="324"/>
        <v>45</v>
      </c>
      <c r="X213" s="114">
        <f t="shared" ref="X213:X214" si="326">ROUND(IFERROR((W213/(Y213*IF(ISNUMBER(E213),E213,1))),0),2)</f>
        <v>0.61</v>
      </c>
      <c r="Y213" s="203">
        <f t="shared" si="289"/>
        <v>73.56177741194297</v>
      </c>
      <c r="Z213" s="20">
        <f>(IF(I213&lt;30%,0,IF(I213&lt;35%,F213*G213*H213*F!$B$33,IF(I213&lt;40%,F213*G213*H213*F!$B$38,IF(I213&lt;45%,F213*G213*H213*F!$B$43,IF(I213&lt;50%,F213*G213*H213*F!$B$48,IF(I213=50%,F213*G213*H213*F!$B$50,IF(I213=51%,F213*G213*H213*F!$B$51,IF(I213=52%,F213*G213*H213*F!$B$52,IF(I213=53%,F213*G213*H213*F!$B$53,IF(I213=54%,F213*G213*H213*F!$B$54,IF(I213=55%,F213*G213*H213*F!$B$55,IF(I213=56%,F213*G213*H213*F!$B$56,IF(I213=57%,F213*G213*H213*F!$B$57,IF(I213=58%,F213*G213*H213*F!$B$58,IF(I213=59%,F213*G213*H213*F!$B$59,IF(I213=60%,F213*G213*H213*F!$B$60,IF(I213=61%,F213*G213*H213*F!$B$61,IF(I213=62%,F213*G213*H213*F!$B$62,IF(I213=63%,F213*G213*H213*F!$B$63,IF(I213=64%,F213*G213*H213*F!$B$64,IF(I213=65%,F213*G213*H213*F!$B$65,IF(I213=66%,F213*G213*H213*F!$B$66,IF(I213=67%,F213*G213*H213*F!$B$67,IF(I213=68%,F213*G213*H213*F!$B$68,IF(I213=69%,F213*G213*H213*F!$B$69,IF(I213=70%,F213*G213*H213*F!$B$70,IF(I213=71%,F213*G213*H213*F!$B$71,IF(I213=72%,F213*G213*H213*F!$B$72,IF(I213=73%,F213*G213*H213*F!$B$73,IF(I213=74%,F213*G213*H213*F!$B$74,IF(I213=75%,F213*G213*H213*F!$B$75,IF(I213=76%,F213*G213*H213*F!$B$76,IF(I213=77%,F213*G213*H213*F!$B$77,IF(I213=78%,F213*G213*H213*F!$B$78,IF(I213=79%,F213*G213*H213*F!$B$79,IF(I213=80%,F213*G213*H213*F!$B$80,IF(I213=81%,F213*G213*H213*F!$B$81,IF(I213=82%,F213*G213*H213*F!$B$82,IF(I213=83%,F213*G213*H213*F!$B$83,IF(I213=84%,F213*G213*H213*F!$B$84,IF(I213=85%,F213*G213*H213*F!$B$85,IF(I213=86%,F213*G213*H213*F!$B$86,IF(I213=87%,F213*G213*H213*F!$B$87,IF(I213=88%,F213*G213*H213*F!$B$88,IF(I213=89%,F213*G213*H213*F!$B$89,IF(I213=90%,F213*G213*H213*F!$B$90,IF(I213=91%,F213*G213*H213*F!$B$91,IF(I213=92%,F213*G213*H213*F!$B$92,IF(I213=93%,F213*G213*H213*F!$B$93,IF(I213=94%,F213*G213*H213*F!$B$94,IF(I213=95%,F213*G213*H213*F!$B$95,IF(I213=96%,F213*G213*H213*F!$B$96,IF(I213=97%,F213*G213*H213*F!$B$97,IF(I213=98%,F213*G213*H213*F!$B$98,IF(I213=99%,F213*G213*H213*F!$B$99,IF(I213&gt;99%,F213*G213*H213*F!$B$100,))))))))))))))))))))))))))))))))))))))))))))))))))))))))+IF(M213&lt;30%,0,IF(M213&lt;35%,J213*K213*L213*F!$B$33,IF(M213&lt;40%,J213*K213*L213*F!$B$38,IF(M213&lt;45%,J213*K213*L213*F!$B$43,IF(M213&lt;50%,J213*K213*L213*F!$B$48,IF(M213=50%,J213*K213*L213*F!$B$50,IF(M213=51%,J213*K213*L213*F!$B$51,IF(M213=52%,J213*K213*L213*F!$B$52,IF(M213=53%,J213*K213*L213*F!$B$53,IF(M213=54%,J213*K213*L213*F!$B$54,IF(M213=55%,J213*K213*L213*F!$B$55,IF(M213=56%,J213*K213*L213*F!$B$56,IF(M213=57%,J213*K213*L213*F!$B$57,IF(M213=58%,J213*K213*L213*F!$B$58,IF(M213=59%,J213*K213*L213*F!$B$59,IF(M213=60%,J213*K213*L213*F!$B$60,IF(M213=61%,J213*K213*L213*F!$B$61,IF(M213=62%,J213*K213*L213*F!$B$62,IF(M213=63%,J213*K213*L213*F!$B$63,IF(M213=64%,J213*K213*L213*F!$B$64,IF(M213=65%,J213*K213*L213*F!$B$65,IF(M213=66%,J213*K213*L213*F!$B$66,IF(M213=67%,J213*K213*L213*F!$B$67,IF(M213=68%,J213*K213*L213*F!$B$68,IF(M213=69%,J213*K213*L213*F!$B$69,IF(M213=70%,J213*K213*L213*F!$B$70,IF(M213=71%,J213*K213*L213*F!$B$71,IF(M213=72%,J213*K213*L213*F!$B$72,IF(M213=73%,J213*K213*L213*F!$B$73,IF(M213=74%,J213*K213*L213*F!$B$74,IF(M213=75%,J213*K213*L213*F!$B$75,IF(M213=76%,J213*K213*L213*F!$B$76,IF(M213=77%,J213*K213*L213*F!$B$77,IF(M213=78%,J213*K213*L213*F!$B$78,IF(M213=79%,J213*K213*L213*F!$B$79,IF(M213=80%,J213*K213*L213*F!$B$80,IF(M213=81%,J213*K213*L213*F!$B$81,IF(M213=82%,J213*K213*L213*F!$B$82,IF(M213=83%,J213*K213*L213*F!$B$83,IF(M213=84%,J213*K213*L213*F!$B$84,IF(M213=85%,J213*K213*L213*F!$B$85,IF(M213=86%,J213*K213*L213*F!$B$86,IF(M213=87%,J213*K213*L213*F!$B$87,IF(M213=88%,J213*K213*L213*F!$B$88,IF(M213=89%,J213*K213*L213*F!$B$89,IF(M213=90%,J213*K213*L213*F!$B$90,IF(M213=91%,J213*K213*L213*F!$B$91,IF(M213=92%,J213*K213*L213*F!$B$92,IF(M213=93%,J213*K213*L213*F!$B$93,IF(M213=94%,J213*K213*L213*F!$B$94,IF(M213=95%,J213*K213*L213*F!$B$95,IF(M213=96%,J213*K213*L213*F!$B$96,IF(M213=97%,J213*K213*L213*F!$B$97,IF(M213=98%,J213*K213*L213*F!$B$98,IF(M213=99%,J213*K213*L213*F!$B$99,IF(M213&gt;99%,J213*K213*L213*F!$B$100,))))))))))))))))))))))))))))))))))))))))))))))))))))))))+IF(Q213&lt;30%,0,IF(Q213&lt;35%,N213*O213*P213*F!$B$33,IF(Q213&lt;40%,N213*O213*P213*F!$B$38,IF(Q213&lt;45%,N213*O213*P213*F!$B$43,IF(Q213&lt;50%,N213*O213*P213*F!$B$48,IF(Q213=50%,N213*O213*P213*F!$B$50,IF(Q213=51%,N213*O213*P213*F!$B$51,IF(Q213=52%,N213*O213*P213*F!$B$52,IF(Q213=53%,N213*O213*P213*F!$B$53,IF(Q213=54%,N213*O213*P213*F!$B$54,IF(Q213=55%,N213*O213*P213*F!$B$55,IF(Q213=56%,N213*O213*P213*F!$B$56,IF(Q213=57%,N213*O213*P213*F!$B$57,IF(Q213=58%,N213*O213*P213*F!$B$58,IF(Q213=59%,N213*O213*P213*F!$B$59,IF(Q213=60%,N213*O213*P213*F!$B$60,IF(Q213=61%,N213*O213*P213*F!$B$61,IF(Q213=62%,N213*O213*P213*F!$B$62,IF(Q213=63%,N213*O213*P213*F!$B$63,IF(Q213=64%,N213*O213*P213*F!$B$64,IF(Q213=65%,N213*O213*P213*F!$B$65,IF(Q213=66%,N213*O213*P213*F!$B$66,IF(Q213=67%,N213*O213*P213*F!$B$67,IF(Q213=68%,N213*O213*P213*F!$B$68,IF(Q213=69%,N213*O213*P213*F!$B$69,IF(Q213=70%,N213*O213*P213*F!$B$70,IF(Q213=71%,N213*O213*P213*F!$B$71,IF(Q213=72%,N213*O213*P213*F!$B$72,IF(Q213=73%,N213*O213*P213*F!$B$73,IF(Q213=74%,N213*O213*P213*F!$B$74,IF(Q213=75%,N213*O213*P213*F!$B$75,IF(Q213=76%,N213*O213*P213*F!$B$76,IF(Q213=77%,N213*O213*P213*F!$B$77,IF(Q213=78%,N213*O213*P213*F!$B$78,IF(Q213=79%,N213*O213*P213*F!$B$79,IF(Q213=80%,N213*O213*P213*F!$B$80,IF(Q213=81%,N213*O213*P213*F!$B$81,IF(Q213=82%,N213*O213*P213*F!$B$82,IF(Q213=83%,N213*O213*P213*F!$B$83,IF(Q213=84%,N213*O213*P213*F!$B$84,IF(Q213=85%,N213*O213*P213*F!$B$85,IF(Q213=86%,N213*O213*P213*F!$B$86,IF(Q213=87%,N213*O213*P213*F!$B$87,IF(Q213=88%,N213*O213*P213*F!$B$88,IF(Q213=89%,N213*O213*P213*F!$B$89,IF(Q213=90%,N213*O213*P213*F!$B$90,IF(Q213=91%,N213*O213*P213*F!$B$91,IF(Q213=92%,N213*O213*P213*F!$B$92,IF(Q213=93%,N213*O213*P213*F!$B$93,IF(Q213=94%,N213*O213*P213*F!$B$94,IF(Q213=95%,N213*O213*P213*F!$B$95,IF(Q213=96%,N213*O213*P213*F!$B$96,IF(Q213=97%,N213*O213*P213*F!$B$97,IF(Q213=98%,N213*O213*P213*F!$B$98,IF(Q213=99%,N213*O213*P213*F!$B$99,IF(Q213&gt;99%,N213*O213*P213*F!$B$100,))))))))))))))))))))))))))))))))))))))))))))))))))))))))+IF(U213&lt;30%,0,IF(U213&lt;35%,R213*S213*T213*F!$B$33,IF(U213&lt;40%,R213*S213*T213*F!$B$38,IF(U213&lt;45%,R213*S213*T213*F!$B$43,IF(U213&lt;50%,R213*S213*T213*F!$B$48,IF(U213=50%,R213*S213*T213*F!$B$50,IF(U213=51%,R213*S213*T213*F!$B$51,IF(U213=52%,R213*S213*T213*F!$B$52,IF(U213=53%,R213*S213*T213*F!$B$53,IF(U213=54%,R213*S213*T213*F!$B$54,IF(U213=55%,R213*S213*T213*F!$B$55,IF(U213=56%,R213*S213*T213*F!$B$56,IF(U213=57%,R213*S213*T213*F!$B$57,IF(U213=58%,R213*S213*T213*F!$B$58,IF(U213=59%,R213*S213*T213*F!$B$59,IF(U213=60%,R213*S213*T213*F!$B$60,IF(U213=61%,R213*S213*T213*F!$B$61,IF(U213=62%,R213*S213*T213*F!$B$62,IF(U213=63%,R213*S213*T213*F!$B$63,IF(U213=64%,R213*S213*T213*F!$B$64,IF(U213=65%,R213*S213*T213*F!$B$65,IF(U213=66%,R213*S213*T213*F!$B$66,IF(U213=67%,R213*S213*T213*F!$B$67,IF(U213=68%,R213*S213*T213*F!$B$68,IF(U213=69%,R213*S213*T213*F!$B$69,IF(U213=70%,R213*S213*T213*F!$B$70,IF(U213=71%,R213*S213*T213*F!$B$71,IF(U213=72%,R213*S213*T213*F!$B$72,IF(U213=73%,R213*S213*T213*F!$B$73,IF(U213=74%,R213*S213*T213*F!$B$74,IF(U213=75%,R213*S213*T213*F!$B$75,IF(U213=76%,R213*S213*T213*F!$B$76,IF(U213=77%,R213*S213*T213*F!$B$77,IF(U213=78%,R213*S213*T213*F!$B$78,IF(U213=79%,R213*S213*T213*F!$B$79,IF(U213=80%,R213*S213*T213*F!$B$80,IF(U213=81%,R213*S213*T213*F!$B$81,IF(U213=82%,R213*S213*T213*F!$B$82,IF(U213=83%,R213*S213*T213*F!$B$83,IF(U213=84%,R213*S213*T213*F!$B$84,IF(U213=85%,R213*S213*T213*F!$B$85,IF(U213=86%,R213*S213*T213*F!$B$86,IF(U213=87%,R213*S213*T213*F!$B$87,IF(U213=88%,R213*S213*T213*F!$B$88,IF(U213=89%,R213*S213*T213*F!$B$89,IF(U213=90%,R213*S213*T213*F!$B$90,IF(U213=91%,R213*S213*T213*F!$B$91,IF(U213=92%,R213*S213*T213*F!$B$92,IF(U213=93%,R213*S213*T213*F!$B$93,IF(U213=94%,R213*S213*T213*F!$B$94,IF(U213=95%,R213*S213*T213*F!$B$95,IF(U213=96%,R213*S213*T213*F!$B$96,IF(U213=97%,R213*S213*T213*F!$B$97,IF(U213=98%,R213*S213*T213*F!$B$98,IF(U213=99%,R213*S213*T213*F!$B$99,IF(U213&gt;99%,R213*S213*T213*F!$B$100)))))))))))))))))))))))))))))))))))))))))))))))))))))))))*IF(ISNUMBER(E213),E213,1)*IF(ISNUMBER(D213),D213,1)</f>
        <v>472.49999999999994</v>
      </c>
      <c r="AA213" s="104">
        <f t="shared" si="321"/>
        <v>30</v>
      </c>
      <c r="AB213" s="105">
        <f t="shared" si="322"/>
        <v>16.200000000000003</v>
      </c>
      <c r="AC213" s="23"/>
      <c r="AF213" s="127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</row>
    <row r="214" spans="1:46" x14ac:dyDescent="0.25">
      <c r="A214" s="325"/>
      <c r="B214" s="183" t="str">
        <f t="shared" si="315"/>
        <v/>
      </c>
      <c r="C214" s="190" t="str">
        <f t="shared" si="315"/>
        <v/>
      </c>
      <c r="D214" s="167">
        <f t="shared" si="323"/>
        <v>0</v>
      </c>
      <c r="E214" s="191" t="str">
        <f t="shared" si="315"/>
        <v/>
      </c>
      <c r="F214" s="308"/>
      <c r="G214" s="186"/>
      <c r="H214" s="186"/>
      <c r="I214" s="174">
        <f t="shared" ref="I214" si="327">IFERROR(ROUND(F214/$Y214,2),)</f>
        <v>0</v>
      </c>
      <c r="J214" s="308"/>
      <c r="K214" s="186"/>
      <c r="L214" s="186"/>
      <c r="M214" s="174">
        <f t="shared" ref="M214" si="328">IFERROR(ROUND(J214/$Y214,2),)</f>
        <v>0</v>
      </c>
      <c r="N214" s="308"/>
      <c r="O214" s="186"/>
      <c r="P214" s="186"/>
      <c r="Q214" s="174">
        <f t="shared" ref="Q214" si="329">IFERROR(ROUND(N214/$Y214,2),)</f>
        <v>0</v>
      </c>
      <c r="R214" s="308"/>
      <c r="S214" s="186"/>
      <c r="T214" s="186"/>
      <c r="U214" s="174">
        <f t="shared" ref="U214" si="330">IFERROR(ROUND(R214/$Y214,2),)</f>
        <v>0</v>
      </c>
      <c r="V214" s="98">
        <f t="shared" si="299"/>
        <v>0</v>
      </c>
      <c r="W214" s="99">
        <f t="shared" si="324"/>
        <v>0</v>
      </c>
      <c r="X214" s="68">
        <f t="shared" si="326"/>
        <v>0</v>
      </c>
      <c r="Y214" s="203" t="str">
        <f t="shared" si="289"/>
        <v/>
      </c>
      <c r="Z214" s="18">
        <f>(IF(I214&lt;30%,0,IF(I214&lt;35%,F214*G214*H214*F!$B$33,IF(I214&lt;40%,F214*G214*H214*F!$B$38,IF(I214&lt;45%,F214*G214*H214*F!$B$43,IF(I214&lt;50%,F214*G214*H214*F!$B$48,IF(I214=50%,F214*G214*H214*F!$B$50,IF(I214=51%,F214*G214*H214*F!$B$51,IF(I214=52%,F214*G214*H214*F!$B$52,IF(I214=53%,F214*G214*H214*F!$B$53,IF(I214=54%,F214*G214*H214*F!$B$54,IF(I214=55%,F214*G214*H214*F!$B$55,IF(I214=56%,F214*G214*H214*F!$B$56,IF(I214=57%,F214*G214*H214*F!$B$57,IF(I214=58%,F214*G214*H214*F!$B$58,IF(I214=59%,F214*G214*H214*F!$B$59,IF(I214=60%,F214*G214*H214*F!$B$60,IF(I214=61%,F214*G214*H214*F!$B$61,IF(I214=62%,F214*G214*H214*F!$B$62,IF(I214=63%,F214*G214*H214*F!$B$63,IF(I214=64%,F214*G214*H214*F!$B$64,IF(I214=65%,F214*G214*H214*F!$B$65,IF(I214=66%,F214*G214*H214*F!$B$66,IF(I214=67%,F214*G214*H214*F!$B$67,IF(I214=68%,F214*G214*H214*F!$B$68,IF(I214=69%,F214*G214*H214*F!$B$69,IF(I214=70%,F214*G214*H214*F!$B$70,IF(I214=71%,F214*G214*H214*F!$B$71,IF(I214=72%,F214*G214*H214*F!$B$72,IF(I214=73%,F214*G214*H214*F!$B$73,IF(I214=74%,F214*G214*H214*F!$B$74,IF(I214=75%,F214*G214*H214*F!$B$75,IF(I214=76%,F214*G214*H214*F!$B$76,IF(I214=77%,F214*G214*H214*F!$B$77,IF(I214=78%,F214*G214*H214*F!$B$78,IF(I214=79%,F214*G214*H214*F!$B$79,IF(I214=80%,F214*G214*H214*F!$B$80,IF(I214=81%,F214*G214*H214*F!$B$81,IF(I214=82%,F214*G214*H214*F!$B$82,IF(I214=83%,F214*G214*H214*F!$B$83,IF(I214=84%,F214*G214*H214*F!$B$84,IF(I214=85%,F214*G214*H214*F!$B$85,IF(I214=86%,F214*G214*H214*F!$B$86,IF(I214=87%,F214*G214*H214*F!$B$87,IF(I214=88%,F214*G214*H214*F!$B$88,IF(I214=89%,F214*G214*H214*F!$B$89,IF(I214=90%,F214*G214*H214*F!$B$90,IF(I214=91%,F214*G214*H214*F!$B$91,IF(I214=92%,F214*G214*H214*F!$B$92,IF(I214=93%,F214*G214*H214*F!$B$93,IF(I214=94%,F214*G214*H214*F!$B$94,IF(I214=95%,F214*G214*H214*F!$B$95,IF(I214=96%,F214*G214*H214*F!$B$96,IF(I214=97%,F214*G214*H214*F!$B$97,IF(I214=98%,F214*G214*H214*F!$B$98,IF(I214=99%,F214*G214*H214*F!$B$99,IF(I214&gt;99%,F214*G214*H214*F!$B$100,))))))))))))))))))))))))))))))))))))))))))))))))))))))))+IF(M214&lt;30%,0,IF(M214&lt;35%,J214*K214*L214*F!$B$33,IF(M214&lt;40%,J214*K214*L214*F!$B$38,IF(M214&lt;45%,J214*K214*L214*F!$B$43,IF(M214&lt;50%,J214*K214*L214*F!$B$48,IF(M214=50%,J214*K214*L214*F!$B$50,IF(M214=51%,J214*K214*L214*F!$B$51,IF(M214=52%,J214*K214*L214*F!$B$52,IF(M214=53%,J214*K214*L214*F!$B$53,IF(M214=54%,J214*K214*L214*F!$B$54,IF(M214=55%,J214*K214*L214*F!$B$55,IF(M214=56%,J214*K214*L214*F!$B$56,IF(M214=57%,J214*K214*L214*F!$B$57,IF(M214=58%,J214*K214*L214*F!$B$58,IF(M214=59%,J214*K214*L214*F!$B$59,IF(M214=60%,J214*K214*L214*F!$B$60,IF(M214=61%,J214*K214*L214*F!$B$61,IF(M214=62%,J214*K214*L214*F!$B$62,IF(M214=63%,J214*K214*L214*F!$B$63,IF(M214=64%,J214*K214*L214*F!$B$64,IF(M214=65%,J214*K214*L214*F!$B$65,IF(M214=66%,J214*K214*L214*F!$B$66,IF(M214=67%,J214*K214*L214*F!$B$67,IF(M214=68%,J214*K214*L214*F!$B$68,IF(M214=69%,J214*K214*L214*F!$B$69,IF(M214=70%,J214*K214*L214*F!$B$70,IF(M214=71%,J214*K214*L214*F!$B$71,IF(M214=72%,J214*K214*L214*F!$B$72,IF(M214=73%,J214*K214*L214*F!$B$73,IF(M214=74%,J214*K214*L214*F!$B$74,IF(M214=75%,J214*K214*L214*F!$B$75,IF(M214=76%,J214*K214*L214*F!$B$76,IF(M214=77%,J214*K214*L214*F!$B$77,IF(M214=78%,J214*K214*L214*F!$B$78,IF(M214=79%,J214*K214*L214*F!$B$79,IF(M214=80%,J214*K214*L214*F!$B$80,IF(M214=81%,J214*K214*L214*F!$B$81,IF(M214=82%,J214*K214*L214*F!$B$82,IF(M214=83%,J214*K214*L214*F!$B$83,IF(M214=84%,J214*K214*L214*F!$B$84,IF(M214=85%,J214*K214*L214*F!$B$85,IF(M214=86%,J214*K214*L214*F!$B$86,IF(M214=87%,J214*K214*L214*F!$B$87,IF(M214=88%,J214*K214*L214*F!$B$88,IF(M214=89%,J214*K214*L214*F!$B$89,IF(M214=90%,J214*K214*L214*F!$B$90,IF(M214=91%,J214*K214*L214*F!$B$91,IF(M214=92%,J214*K214*L214*F!$B$92,IF(M214=93%,J214*K214*L214*F!$B$93,IF(M214=94%,J214*K214*L214*F!$B$94,IF(M214=95%,J214*K214*L214*F!$B$95,IF(M214=96%,J214*K214*L214*F!$B$96,IF(M214=97%,J214*K214*L214*F!$B$97,IF(M214=98%,J214*K214*L214*F!$B$98,IF(M214=99%,J214*K214*L214*F!$B$99,IF(M214&gt;99%,J214*K214*L214*F!$B$100,))))))))))))))))))))))))))))))))))))))))))))))))))))))))+IF(Q214&lt;30%,0,IF(Q214&lt;35%,N214*O214*P214*F!$B$33,IF(Q214&lt;40%,N214*O214*P214*F!$B$38,IF(Q214&lt;45%,N214*O214*P214*F!$B$43,IF(Q214&lt;50%,N214*O214*P214*F!$B$48,IF(Q214=50%,N214*O214*P214*F!$B$50,IF(Q214=51%,N214*O214*P214*F!$B$51,IF(Q214=52%,N214*O214*P214*F!$B$52,IF(Q214=53%,N214*O214*P214*F!$B$53,IF(Q214=54%,N214*O214*P214*F!$B$54,IF(Q214=55%,N214*O214*P214*F!$B$55,IF(Q214=56%,N214*O214*P214*F!$B$56,IF(Q214=57%,N214*O214*P214*F!$B$57,IF(Q214=58%,N214*O214*P214*F!$B$58,IF(Q214=59%,N214*O214*P214*F!$B$59,IF(Q214=60%,N214*O214*P214*F!$B$60,IF(Q214=61%,N214*O214*P214*F!$B$61,IF(Q214=62%,N214*O214*P214*F!$B$62,IF(Q214=63%,N214*O214*P214*F!$B$63,IF(Q214=64%,N214*O214*P214*F!$B$64,IF(Q214=65%,N214*O214*P214*F!$B$65,IF(Q214=66%,N214*O214*P214*F!$B$66,IF(Q214=67%,N214*O214*P214*F!$B$67,IF(Q214=68%,N214*O214*P214*F!$B$68,IF(Q214=69%,N214*O214*P214*F!$B$69,IF(Q214=70%,N214*O214*P214*F!$B$70,IF(Q214=71%,N214*O214*P214*F!$B$71,IF(Q214=72%,N214*O214*P214*F!$B$72,IF(Q214=73%,N214*O214*P214*F!$B$73,IF(Q214=74%,N214*O214*P214*F!$B$74,IF(Q214=75%,N214*O214*P214*F!$B$75,IF(Q214=76%,N214*O214*P214*F!$B$76,IF(Q214=77%,N214*O214*P214*F!$B$77,IF(Q214=78%,N214*O214*P214*F!$B$78,IF(Q214=79%,N214*O214*P214*F!$B$79,IF(Q214=80%,N214*O214*P214*F!$B$80,IF(Q214=81%,N214*O214*P214*F!$B$81,IF(Q214=82%,N214*O214*P214*F!$B$82,IF(Q214=83%,N214*O214*P214*F!$B$83,IF(Q214=84%,N214*O214*P214*F!$B$84,IF(Q214=85%,N214*O214*P214*F!$B$85,IF(Q214=86%,N214*O214*P214*F!$B$86,IF(Q214=87%,N214*O214*P214*F!$B$87,IF(Q214=88%,N214*O214*P214*F!$B$88,IF(Q214=89%,N214*O214*P214*F!$B$89,IF(Q214=90%,N214*O214*P214*F!$B$90,IF(Q214=91%,N214*O214*P214*F!$B$91,IF(Q214=92%,N214*O214*P214*F!$B$92,IF(Q214=93%,N214*O214*P214*F!$B$93,IF(Q214=94%,N214*O214*P214*F!$B$94,IF(Q214=95%,N214*O214*P214*F!$B$95,IF(Q214=96%,N214*O214*P214*F!$B$96,IF(Q214=97%,N214*O214*P214*F!$B$97,IF(Q214=98%,N214*O214*P214*F!$B$98,IF(Q214=99%,N214*O214*P214*F!$B$99,IF(Q214&gt;99%,N214*O214*P214*F!$B$100,))))))))))))))))))))))))))))))))))))))))))))))))))))))))+IF(U214&lt;30%,0,IF(U214&lt;35%,R214*S214*T214*F!$B$33,IF(U214&lt;40%,R214*S214*T214*F!$B$38,IF(U214&lt;45%,R214*S214*T214*F!$B$43,IF(U214&lt;50%,R214*S214*T214*F!$B$48,IF(U214=50%,R214*S214*T214*F!$B$50,IF(U214=51%,R214*S214*T214*F!$B$51,IF(U214=52%,R214*S214*T214*F!$B$52,IF(U214=53%,R214*S214*T214*F!$B$53,IF(U214=54%,R214*S214*T214*F!$B$54,IF(U214=55%,R214*S214*T214*F!$B$55,IF(U214=56%,R214*S214*T214*F!$B$56,IF(U214=57%,R214*S214*T214*F!$B$57,IF(U214=58%,R214*S214*T214*F!$B$58,IF(U214=59%,R214*S214*T214*F!$B$59,IF(U214=60%,R214*S214*T214*F!$B$60,IF(U214=61%,R214*S214*T214*F!$B$61,IF(U214=62%,R214*S214*T214*F!$B$62,IF(U214=63%,R214*S214*T214*F!$B$63,IF(U214=64%,R214*S214*T214*F!$B$64,IF(U214=65%,R214*S214*T214*F!$B$65,IF(U214=66%,R214*S214*T214*F!$B$66,IF(U214=67%,R214*S214*T214*F!$B$67,IF(U214=68%,R214*S214*T214*F!$B$68,IF(U214=69%,R214*S214*T214*F!$B$69,IF(U214=70%,R214*S214*T214*F!$B$70,IF(U214=71%,R214*S214*T214*F!$B$71,IF(U214=72%,R214*S214*T214*F!$B$72,IF(U214=73%,R214*S214*T214*F!$B$73,IF(U214=74%,R214*S214*T214*F!$B$74,IF(U214=75%,R214*S214*T214*F!$B$75,IF(U214=76%,R214*S214*T214*F!$B$76,IF(U214=77%,R214*S214*T214*F!$B$77,IF(U214=78%,R214*S214*T214*F!$B$78,IF(U214=79%,R214*S214*T214*F!$B$79,IF(U214=80%,R214*S214*T214*F!$B$80,IF(U214=81%,R214*S214*T214*F!$B$81,IF(U214=82%,R214*S214*T214*F!$B$82,IF(U214=83%,R214*S214*T214*F!$B$83,IF(U214=84%,R214*S214*T214*F!$B$84,IF(U214=85%,R214*S214*T214*F!$B$85,IF(U214=86%,R214*S214*T214*F!$B$86,IF(U214=87%,R214*S214*T214*F!$B$87,IF(U214=88%,R214*S214*T214*F!$B$88,IF(U214=89%,R214*S214*T214*F!$B$89,IF(U214=90%,R214*S214*T214*F!$B$90,IF(U214=91%,R214*S214*T214*F!$B$91,IF(U214=92%,R214*S214*T214*F!$B$92,IF(U214=93%,R214*S214*T214*F!$B$93,IF(U214=94%,R214*S214*T214*F!$B$94,IF(U214=95%,R214*S214*T214*F!$B$95,IF(U214=96%,R214*S214*T214*F!$B$96,IF(U214=97%,R214*S214*T214*F!$B$97,IF(U214=98%,R214*S214*T214*F!$B$98,IF(U214=99%,R214*S214*T214*F!$B$99,IF(U214&gt;99%,R214*S214*T214*F!$B$100)))))))))))))))))))))))))))))))))))))))))))))))))))))))))*IF(ISNUMBER(E214),E214,1)*IF(ISNUMBER(D214),D214,1)</f>
        <v>0</v>
      </c>
      <c r="AA214" s="69">
        <f t="shared" si="321"/>
        <v>0</v>
      </c>
      <c r="AB214" s="70">
        <f t="shared" si="322"/>
        <v>0</v>
      </c>
      <c r="AC214" s="23"/>
      <c r="AF214" s="127"/>
      <c r="AG214" s="23"/>
      <c r="AH214" s="23"/>
      <c r="AI214" s="156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</row>
    <row r="215" spans="1:46" ht="15.75" thickBot="1" x14ac:dyDescent="0.3">
      <c r="A215" s="326"/>
      <c r="B215" s="219" t="str">
        <f t="shared" si="315"/>
        <v/>
      </c>
      <c r="C215" s="228" t="str">
        <f t="shared" si="315"/>
        <v/>
      </c>
      <c r="D215" s="299">
        <f>ROUND(IFERROR((D209*(G209*H209+K209*L209+O209*P209+S209*T209)+D210*(G210*H210+K210*L210+O210*P210+S210*T210)+D211*(G211*H211+K211*L211+O211*P211+S211*T211)+D212*(G212*H212+K212*L212+O212*P212+S212*T212)+D213*(G213*H213+K213*L213+O213*P213+S213*T213)+D214*(G214*H214+K214*L214+O214*P214+S214*T214))/((G209*H209+K209*L209+O209*P209+S209*T209)+(G210*H210+K210*L210+O210*P210+S210*T210)+(G211*H211+K211*L211+O211*P211+S211*T211)+(G212*H212+K212*L212+O212*P212+S212*T212)+(G213*H213+K213*L213+O213*P213+S213*T213)+(G214*H214+K214*L214+O214*P214+S214*T214)),0),2)</f>
        <v>0.89</v>
      </c>
      <c r="E215" s="230" t="str">
        <f t="shared" si="315"/>
        <v/>
      </c>
      <c r="F215" s="312"/>
      <c r="G215" s="229"/>
      <c r="H215" s="229"/>
      <c r="I215" s="225"/>
      <c r="J215" s="312"/>
      <c r="K215" s="229"/>
      <c r="L215" s="229"/>
      <c r="M215" s="225"/>
      <c r="N215" s="312"/>
      <c r="O215" s="229"/>
      <c r="P215" s="229"/>
      <c r="Q215" s="225"/>
      <c r="R215" s="312"/>
      <c r="S215" s="229"/>
      <c r="T215" s="229"/>
      <c r="U215" s="225"/>
      <c r="V215" s="79">
        <f>SUM(V209:V214)</f>
        <v>11120</v>
      </c>
      <c r="W215" s="21">
        <f>IFERROR(V215/AA215,0)</f>
        <v>82.985074626865668</v>
      </c>
      <c r="X215" s="80">
        <f>ROUND(IFERROR(((I209*G209*H209+M209*K209*L209+Q209*O209*P209+U209*S209*T209)+(I210*G210*H210+M210*K210*L210+Q210*O210*P210+U210*S210*T210)+(I211*G211*H211+M211*K211*L211+Q211*O211*P211+U211*S211*T211)+(I212*G212*H212+M212*K212*L212+Q212*O212*P212+U212*S212*T212)+(I213*G213*H213+M213*K213*L213+Q213*O213*P213+U213*S213*T213)+(I214*G214*H214+M214*K214*L214+Q214*O214*P214+U214*S214*T214))/((G209*H209+K209*L209+O209*P209+S209*T209)+(G210*H210+K210*L210+O210*P210+S210*T210)+(G211*H211+K211*L211+O211*P211+S211*T211)+(G212*H212+K212*L212+O212*P212+S212*T212)+(G213*H213+K213*L213+O213*P213+S213*T213)+(G214*H214+K214*L214+O214*P214+S214*T214)),0),3)</f>
        <v>0.54100000000000004</v>
      </c>
      <c r="Y215" s="81"/>
      <c r="Z215" s="21">
        <f>SUM(Z209:Z214)</f>
        <v>8610.9</v>
      </c>
      <c r="AA215" s="82">
        <f>SUM(AA209:AA214)</f>
        <v>134</v>
      </c>
      <c r="AB215" s="83">
        <f>IF(SUM(AB209:AB214)=0,TIME(,0,),TIME(,SUM(AB209:AB214)+30,))</f>
        <v>0.12083333333333333</v>
      </c>
      <c r="AC215" s="23"/>
      <c r="AF215" s="127"/>
      <c r="AG215" s="23"/>
      <c r="AH215" s="23"/>
      <c r="AI215" s="156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</row>
    <row r="216" spans="1:46" x14ac:dyDescent="0.25">
      <c r="A216" s="318">
        <f>A217</f>
        <v>42245</v>
      </c>
      <c r="B216" s="158" t="str">
        <f t="shared" si="315"/>
        <v>Легкая</v>
      </c>
      <c r="C216" s="159" t="str">
        <f t="shared" si="315"/>
        <v>Присед</v>
      </c>
      <c r="D216" s="160">
        <f>D179</f>
        <v>1.2</v>
      </c>
      <c r="E216" s="161" t="str">
        <f t="shared" si="315"/>
        <v/>
      </c>
      <c r="F216" s="302">
        <f>IF(I216&lt;&gt;0,(IFERROR(IF($Y216&gt;50,MROUND($Y216*I216,2.5),IF($Y216&lt;15,MROUND($Y216*I216,0.1),MROUND($Y216*I216,1))),)),"")</f>
        <v>92.5</v>
      </c>
      <c r="G216" s="162">
        <v>5</v>
      </c>
      <c r="H216" s="162">
        <v>4</v>
      </c>
      <c r="I216" s="163">
        <v>0.35</v>
      </c>
      <c r="J216" s="302">
        <f>IF(M216&lt;&gt;0,(IFERROR(IF($Y216&gt;50,MROUND($Y216*M216,2.5),IF($Y216&lt;15,MROUND($Y216*M216,0.1),MROUND($Y216*M216,1))),)),"")</f>
        <v>117.5</v>
      </c>
      <c r="K216" s="162">
        <v>4</v>
      </c>
      <c r="L216" s="162">
        <v>4</v>
      </c>
      <c r="M216" s="163">
        <v>0.44</v>
      </c>
      <c r="N216" s="302" t="str">
        <f>IF(Q216&lt;&gt;0,(IFERROR(IF($Y216&gt;50,MROUND($Y216*Q216,2.5),IF($Y216&lt;15,MROUND($Y216*Q216,0.1),MROUND($Y216*Q216,1))),)),"")</f>
        <v/>
      </c>
      <c r="O216" s="162"/>
      <c r="P216" s="162"/>
      <c r="Q216" s="163">
        <v>0</v>
      </c>
      <c r="R216" s="302" t="str">
        <f>IF(U216&lt;&gt;0,(IFERROR(IF($Y216&gt;50,MROUND($Y216*U216,2.5),IF($Y216&lt;15,MROUND($Y216*U216,0.1),MROUND($Y216*U216,1))),)),"")</f>
        <v/>
      </c>
      <c r="S216" s="162"/>
      <c r="T216" s="162"/>
      <c r="U216" s="164">
        <v>0</v>
      </c>
      <c r="V216" s="120">
        <f t="shared" si="299"/>
        <v>3730</v>
      </c>
      <c r="W216" s="48">
        <f>IFERROR((IF(ISNUMBER(F216),F216,1)*G216*H216+IF(ISNUMBER(J216),J216,1)*K216*L216+IF(ISNUMBER(N216),N216,1)*O216*P216+IF(ISNUMBER(R216),R216,1)*S216*T216)*IF(ISNUMBER(E216),E216,1)/(G216*H216+K216*L216+O216*P216+S216*T216),0)</f>
        <v>103.61111111111111</v>
      </c>
      <c r="X216" s="49">
        <f>ROUND(IFERROR((W216/(Y216*IF(ISNUMBER(E216),E216,1))),0),2)</f>
        <v>0.39</v>
      </c>
      <c r="Y216" s="202">
        <f t="shared" si="289"/>
        <v>266.56532581331254</v>
      </c>
      <c r="Z216" s="16">
        <f>(IF(I216&lt;30%,0,IF(I216&lt;35%,F216*G216*H216*F!$B$33,IF(I216&lt;40%,F216*G216*H216*F!$B$38,IF(I216&lt;45%,F216*G216*H216*F!$B$43,IF(I216&lt;50%,F216*G216*H216*F!$B$48,IF(I216=50%,F216*G216*H216*F!$B$50,IF(I216=51%,F216*G216*H216*F!$B$51,IF(I216=52%,F216*G216*H216*F!$B$52,IF(I216=53%,F216*G216*H216*F!$B$53,IF(I216=54%,F216*G216*H216*F!$B$54,IF(I216=55%,F216*G216*H216*F!$B$55,IF(I216=56%,F216*G216*H216*F!$B$56,IF(I216=57%,F216*G216*H216*F!$B$57,IF(I216=58%,F216*G216*H216*F!$B$58,IF(I216=59%,F216*G216*H216*F!$B$59,IF(I216=60%,F216*G216*H216*F!$B$60,IF(I216=61%,F216*G216*H216*F!$B$61,IF(I216=62%,F216*G216*H216*F!$B$62,IF(I216=63%,F216*G216*H216*F!$B$63,IF(I216=64%,F216*G216*H216*F!$B$64,IF(I216=65%,F216*G216*H216*F!$B$65,IF(I216=66%,F216*G216*H216*F!$B$66,IF(I216=67%,F216*G216*H216*F!$B$67,IF(I216=68%,F216*G216*H216*F!$B$68,IF(I216=69%,F216*G216*H216*F!$B$69,IF(I216=70%,F216*G216*H216*F!$B$70,IF(I216=71%,F216*G216*H216*F!$B$71,IF(I216=72%,F216*G216*H216*F!$B$72,IF(I216=73%,F216*G216*H216*F!$B$73,IF(I216=74%,F216*G216*H216*F!$B$74,IF(I216=75%,F216*G216*H216*F!$B$75,IF(I216=76%,F216*G216*H216*F!$B$76,IF(I216=77%,F216*G216*H216*F!$B$77,IF(I216=78%,F216*G216*H216*F!$B$78,IF(I216=79%,F216*G216*H216*F!$B$79,IF(I216=80%,F216*G216*H216*F!$B$80,IF(I216=81%,F216*G216*H216*F!$B$81,IF(I216=82%,F216*G216*H216*F!$B$82,IF(I216=83%,F216*G216*H216*F!$B$83,IF(I216=84%,F216*G216*H216*F!$B$84,IF(I216=85%,F216*G216*H216*F!$B$85,IF(I216=86%,F216*G216*H216*F!$B$86,IF(I216=87%,F216*G216*H216*F!$B$87,IF(I216=88%,F216*G216*H216*F!$B$88,IF(I216=89%,F216*G216*H216*F!$B$89,IF(I216=90%,F216*G216*H216*F!$B$90,IF(I216=91%,F216*G216*H216*F!$B$91,IF(I216=92%,F216*G216*H216*F!$B$92,IF(I216=93%,F216*G216*H216*F!$B$93,IF(I216=94%,F216*G216*H216*F!$B$94,IF(I216=95%,F216*G216*H216*F!$B$95,IF(I216=96%,F216*G216*H216*F!$B$96,IF(I216=97%,F216*G216*H216*F!$B$97,IF(I216=98%,F216*G216*H216*F!$B$98,IF(I216=99%,F216*G216*H216*F!$B$99,IF(I216&gt;99%,F216*G216*H216*F!$B$100,))))))))))))))))))))))))))))))))))))))))))))))))))))))))+IF(M216&lt;30%,0,IF(M216&lt;35%,J216*K216*L216*F!$B$33,IF(M216&lt;40%,J216*K216*L216*F!$B$38,IF(M216&lt;45%,J216*K216*L216*F!$B$43,IF(M216&lt;50%,J216*K216*L216*F!$B$48,IF(M216=50%,J216*K216*L216*F!$B$50,IF(M216=51%,J216*K216*L216*F!$B$51,IF(M216=52%,J216*K216*L216*F!$B$52,IF(M216=53%,J216*K216*L216*F!$B$53,IF(M216=54%,J216*K216*L216*F!$B$54,IF(M216=55%,J216*K216*L216*F!$B$55,IF(M216=56%,J216*K216*L216*F!$B$56,IF(M216=57%,J216*K216*L216*F!$B$57,IF(M216=58%,J216*K216*L216*F!$B$58,IF(M216=59%,J216*K216*L216*F!$B$59,IF(M216=60%,J216*K216*L216*F!$B$60,IF(M216=61%,J216*K216*L216*F!$B$61,IF(M216=62%,J216*K216*L216*F!$B$62,IF(M216=63%,J216*K216*L216*F!$B$63,IF(M216=64%,J216*K216*L216*F!$B$64,IF(M216=65%,J216*K216*L216*F!$B$65,IF(M216=66%,J216*K216*L216*F!$B$66,IF(M216=67%,J216*K216*L216*F!$B$67,IF(M216=68%,J216*K216*L216*F!$B$68,IF(M216=69%,J216*K216*L216*F!$B$69,IF(M216=70%,J216*K216*L216*F!$B$70,IF(M216=71%,J216*K216*L216*F!$B$71,IF(M216=72%,J216*K216*L216*F!$B$72,IF(M216=73%,J216*K216*L216*F!$B$73,IF(M216=74%,J216*K216*L216*F!$B$74,IF(M216=75%,J216*K216*L216*F!$B$75,IF(M216=76%,J216*K216*L216*F!$B$76,IF(M216=77%,J216*K216*L216*F!$B$77,IF(M216=78%,J216*K216*L216*F!$B$78,IF(M216=79%,J216*K216*L216*F!$B$79,IF(M216=80%,J216*K216*L216*F!$B$80,IF(M216=81%,J216*K216*L216*F!$B$81,IF(M216=82%,J216*K216*L216*F!$B$82,IF(M216=83%,J216*K216*L216*F!$B$83,IF(M216=84%,J216*K216*L216*F!$B$84,IF(M216=85%,J216*K216*L216*F!$B$85,IF(M216=86%,J216*K216*L216*F!$B$86,IF(M216=87%,J216*K216*L216*F!$B$87,IF(M216=88%,J216*K216*L216*F!$B$88,IF(M216=89%,J216*K216*L216*F!$B$89,IF(M216=90%,J216*K216*L216*F!$B$90,IF(M216=91%,J216*K216*L216*F!$B$91,IF(M216=92%,J216*K216*L216*F!$B$92,IF(M216=93%,J216*K216*L216*F!$B$93,IF(M216=94%,J216*K216*L216*F!$B$94,IF(M216=95%,J216*K216*L216*F!$B$95,IF(M216=96%,J216*K216*L216*F!$B$96,IF(M216=97%,J216*K216*L216*F!$B$97,IF(M216=98%,J216*K216*L216*F!$B$98,IF(M216=99%,J216*K216*L216*F!$B$99,IF(M216&gt;99%,J216*K216*L216*F!$B$100,))))))))))))))))))))))))))))))))))))))))))))))))))))))))+IF(Q216&lt;30%,0,IF(Q216&lt;35%,N216*O216*P216*F!$B$33,IF(Q216&lt;40%,N216*O216*P216*F!$B$38,IF(Q216&lt;45%,N216*O216*P216*F!$B$43,IF(Q216&lt;50%,N216*O216*P216*F!$B$48,IF(Q216=50%,N216*O216*P216*F!$B$50,IF(Q216=51%,N216*O216*P216*F!$B$51,IF(Q216=52%,N216*O216*P216*F!$B$52,IF(Q216=53%,N216*O216*P216*F!$B$53,IF(Q216=54%,N216*O216*P216*F!$B$54,IF(Q216=55%,N216*O216*P216*F!$B$55,IF(Q216=56%,N216*O216*P216*F!$B$56,IF(Q216=57%,N216*O216*P216*F!$B$57,IF(Q216=58%,N216*O216*P216*F!$B$58,IF(Q216=59%,N216*O216*P216*F!$B$59,IF(Q216=60%,N216*O216*P216*F!$B$60,IF(Q216=61%,N216*O216*P216*F!$B$61,IF(Q216=62%,N216*O216*P216*F!$B$62,IF(Q216=63%,N216*O216*P216*F!$B$63,IF(Q216=64%,N216*O216*P216*F!$B$64,IF(Q216=65%,N216*O216*P216*F!$B$65,IF(Q216=66%,N216*O216*P216*F!$B$66,IF(Q216=67%,N216*O216*P216*F!$B$67,IF(Q216=68%,N216*O216*P216*F!$B$68,IF(Q216=69%,N216*O216*P216*F!$B$69,IF(Q216=70%,N216*O216*P216*F!$B$70,IF(Q216=71%,N216*O216*P216*F!$B$71,IF(Q216=72%,N216*O216*P216*F!$B$72,IF(Q216=73%,N216*O216*P216*F!$B$73,IF(Q216=74%,N216*O216*P216*F!$B$74,IF(Q216=75%,N216*O216*P216*F!$B$75,IF(Q216=76%,N216*O216*P216*F!$B$76,IF(Q216=77%,N216*O216*P216*F!$B$77,IF(Q216=78%,N216*O216*P216*F!$B$78,IF(Q216=79%,N216*O216*P216*F!$B$79,IF(Q216=80%,N216*O216*P216*F!$B$80,IF(Q216=81%,N216*O216*P216*F!$B$81,IF(Q216=82%,N216*O216*P216*F!$B$82,IF(Q216=83%,N216*O216*P216*F!$B$83,IF(Q216=84%,N216*O216*P216*F!$B$84,IF(Q216=85%,N216*O216*P216*F!$B$85,IF(Q216=86%,N216*O216*P216*F!$B$86,IF(Q216=87%,N216*O216*P216*F!$B$87,IF(Q216=88%,N216*O216*P216*F!$B$88,IF(Q216=89%,N216*O216*P216*F!$B$89,IF(Q216=90%,N216*O216*P216*F!$B$90,IF(Q216=91%,N216*O216*P216*F!$B$91,IF(Q216=92%,N216*O216*P216*F!$B$92,IF(Q216=93%,N216*O216*P216*F!$B$93,IF(Q216=94%,N216*O216*P216*F!$B$94,IF(Q216=95%,N216*O216*P216*F!$B$95,IF(Q216=96%,N216*O216*P216*F!$B$96,IF(Q216=97%,N216*O216*P216*F!$B$97,IF(Q216=98%,N216*O216*P216*F!$B$98,IF(Q216=99%,N216*O216*P216*F!$B$99,IF(Q216&gt;99%,N216*O216*P216*F!$B$100,))))))))))))))))))))))))))))))))))))))))))))))))))))))))+IF(U216&lt;30%,0,IF(U216&lt;35%,R216*S216*T216*F!$B$33,IF(U216&lt;40%,R216*S216*T216*F!$B$38,IF(U216&lt;45%,R216*S216*T216*F!$B$43,IF(U216&lt;50%,R216*S216*T216*F!$B$48,IF(U216=50%,R216*S216*T216*F!$B$50,IF(U216=51%,R216*S216*T216*F!$B$51,IF(U216=52%,R216*S216*T216*F!$B$52,IF(U216=53%,R216*S216*T216*F!$B$53,IF(U216=54%,R216*S216*T216*F!$B$54,IF(U216=55%,R216*S216*T216*F!$B$55,IF(U216=56%,R216*S216*T216*F!$B$56,IF(U216=57%,R216*S216*T216*F!$B$57,IF(U216=58%,R216*S216*T216*F!$B$58,IF(U216=59%,R216*S216*T216*F!$B$59,IF(U216=60%,R216*S216*T216*F!$B$60,IF(U216=61%,R216*S216*T216*F!$B$61,IF(U216=62%,R216*S216*T216*F!$B$62,IF(U216=63%,R216*S216*T216*F!$B$63,IF(U216=64%,R216*S216*T216*F!$B$64,IF(U216=65%,R216*S216*T216*F!$B$65,IF(U216=66%,R216*S216*T216*F!$B$66,IF(U216=67%,R216*S216*T216*F!$B$67,IF(U216=68%,R216*S216*T216*F!$B$68,IF(U216=69%,R216*S216*T216*F!$B$69,IF(U216=70%,R216*S216*T216*F!$B$70,IF(U216=71%,R216*S216*T216*F!$B$71,IF(U216=72%,R216*S216*T216*F!$B$72,IF(U216=73%,R216*S216*T216*F!$B$73,IF(U216=74%,R216*S216*T216*F!$B$74,IF(U216=75%,R216*S216*T216*F!$B$75,IF(U216=76%,R216*S216*T216*F!$B$76,IF(U216=77%,R216*S216*T216*F!$B$77,IF(U216=78%,R216*S216*T216*F!$B$78,IF(U216=79%,R216*S216*T216*F!$B$79,IF(U216=80%,R216*S216*T216*F!$B$80,IF(U216=81%,R216*S216*T216*F!$B$81,IF(U216=82%,R216*S216*T216*F!$B$82,IF(U216=83%,R216*S216*T216*F!$B$83,IF(U216=84%,R216*S216*T216*F!$B$84,IF(U216=85%,R216*S216*T216*F!$B$85,IF(U216=86%,R216*S216*T216*F!$B$86,IF(U216=87%,R216*S216*T216*F!$B$87,IF(U216=88%,R216*S216*T216*F!$B$88,IF(U216=89%,R216*S216*T216*F!$B$89,IF(U216=90%,R216*S216*T216*F!$B$90,IF(U216=91%,R216*S216*T216*F!$B$91,IF(U216=92%,R216*S216*T216*F!$B$92,IF(U216=93%,R216*S216*T216*F!$B$93,IF(U216=94%,R216*S216*T216*F!$B$94,IF(U216=95%,R216*S216*T216*F!$B$95,IF(U216=96%,R216*S216*T216*F!$B$96,IF(U216=97%,R216*S216*T216*F!$B$97,IF(U216=98%,R216*S216*T216*F!$B$98,IF(U216=99%,R216*S216*T216*F!$B$99,IF(U216&gt;99%,R216*S216*T216*F!$B$100)))))))))))))))))))))))))))))))))))))))))))))))))))))))))*IF(ISNUMBER(E216),E216,1)*IF(ISNUMBER(D216),D216,1)</f>
        <v>1478.88</v>
      </c>
      <c r="AA216" s="50">
        <f t="shared" ref="AA216:AA221" si="331">G216*H216+K216*L216+O216*P216+S216*T216</f>
        <v>36</v>
      </c>
      <c r="AB216" s="51">
        <f t="shared" ref="AB216:AB221" si="332">(H216*(IF(I216&lt;45%,0.5,IF(I216&lt;55%,0.8,IF(I216&lt;65%,0.9,IF(I216&lt;75%,1,IF(I216&lt;85%,1.1,1.2))))))+L216*(IF(M216&lt;45%,0.5,IF(M216&lt;55%,0.8,IF(M216&lt;65%,0.9,IF(M216&lt;75%,1,IF(M216&lt;85%,1.1,1.2))))))+P216*(IF(Q216&lt;45%,0.5,IF(Q216&lt;55%,0.8,IF(Q216&lt;65%,0.9,IF(Q216&lt;75%,1,IF(Q216&lt;85%,1.1,1.2))))))+T216*(IF(U216&lt;45%,0.5,IF(U216&lt;55%,0.8,IF(U216&lt;65%,0.9,IF(U216&lt;75%,1,IF(U216&lt;85%,1.1,1.2)))))))*IF(D216&gt;=0.8,6,IF(D216&lt;=0.4,1.5,3))</f>
        <v>24</v>
      </c>
      <c r="AC216" s="23"/>
      <c r="AF216" s="127"/>
      <c r="AG216" s="23"/>
      <c r="AH216" s="23"/>
      <c r="AI216" s="156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</row>
    <row r="217" spans="1:46" ht="15" customHeight="1" x14ac:dyDescent="0.25">
      <c r="A217" s="325">
        <f>A210+1</f>
        <v>42245</v>
      </c>
      <c r="B217" s="165" t="str">
        <f t="shared" si="315"/>
        <v>Легкая</v>
      </c>
      <c r="C217" s="166" t="str">
        <f t="shared" si="315"/>
        <v>Уступающая тяга</v>
      </c>
      <c r="D217" s="167">
        <f t="shared" ref="D217:D221" si="333">D180</f>
        <v>1.3</v>
      </c>
      <c r="E217" s="168" t="str">
        <f t="shared" si="315"/>
        <v/>
      </c>
      <c r="F217" s="303">
        <f>IF(I217&lt;&gt;0,(IFERROR(IF($Y217&gt;50,MROUND($Y217*I217,2.5),IF($Y217&lt;15,MROUND($Y217*I217,0.1),MROUND($Y217*I217,1))),)),"")</f>
        <v>100</v>
      </c>
      <c r="G217" s="170">
        <v>3</v>
      </c>
      <c r="H217" s="170">
        <v>3</v>
      </c>
      <c r="I217" s="171">
        <v>0.41</v>
      </c>
      <c r="J217" s="303">
        <f>IF(M217&lt;&gt;0,(IFERROR(IF($Y217&gt;50,MROUND($Y217*M217,2.5),IF($Y217&lt;15,MROUND($Y217*M217,0.1),MROUND($Y217*M217,1))),)),"")</f>
        <v>125</v>
      </c>
      <c r="K217" s="170">
        <v>2</v>
      </c>
      <c r="L217" s="170">
        <v>2</v>
      </c>
      <c r="M217" s="171">
        <v>0.51</v>
      </c>
      <c r="N217" s="303" t="str">
        <f>IF(Q217&lt;&gt;0,(IFERROR(IF($Y217&gt;50,MROUND($Y217*Q217,2.5),IF($Y217&lt;15,MROUND($Y217*Q217,0.1),MROUND($Y217*Q217,1))),)),"")</f>
        <v/>
      </c>
      <c r="O217" s="170"/>
      <c r="P217" s="170"/>
      <c r="Q217" s="171">
        <v>0</v>
      </c>
      <c r="R217" s="303" t="str">
        <f>IF(U217&lt;&gt;0,(IFERROR(IF($Y217&gt;50,MROUND($Y217*U217,2.5),IF($Y217&lt;15,MROUND($Y217*U217,0.1),MROUND($Y217*U217,1))),)),"")</f>
        <v/>
      </c>
      <c r="S217" s="170"/>
      <c r="T217" s="170"/>
      <c r="U217" s="172">
        <v>0</v>
      </c>
      <c r="V217" s="121">
        <f t="shared" si="299"/>
        <v>1400</v>
      </c>
      <c r="W217" s="60">
        <f t="shared" ref="W217:W221" si="334">IFERROR((IF(ISNUMBER(F217),F217,1)*G217*H217+IF(ISNUMBER(J217),J217,1)*K217*L217+IF(ISNUMBER(N217),N217,1)*O217*P217+IF(ISNUMBER(R217),R217,1)*S217*T217)*IF(ISNUMBER(E217),E217,1)/(G217*H217+K217*L217+O217*P217+S217*T217),0)</f>
        <v>107.69230769230769</v>
      </c>
      <c r="X217" s="61">
        <f t="shared" ref="X217:X218" si="335">ROUND(IFERROR((W217/(Y217*IF(ISNUMBER(E217),E217,1))),0),2)</f>
        <v>0.44</v>
      </c>
      <c r="Y217" s="203">
        <f t="shared" si="289"/>
        <v>246.06030075074997</v>
      </c>
      <c r="Z217" s="17">
        <f>(IF(I217&lt;30%,0,IF(I217&lt;35%,F217*G217*H217*F!$B$33,IF(I217&lt;40%,F217*G217*H217*F!$B$38,IF(I217&lt;45%,F217*G217*H217*F!$B$43,IF(I217&lt;50%,F217*G217*H217*F!$B$48,IF(I217=50%,F217*G217*H217*F!$B$50,IF(I217=51%,F217*G217*H217*F!$B$51,IF(I217=52%,F217*G217*H217*F!$B$52,IF(I217=53%,F217*G217*H217*F!$B$53,IF(I217=54%,F217*G217*H217*F!$B$54,IF(I217=55%,F217*G217*H217*F!$B$55,IF(I217=56%,F217*G217*H217*F!$B$56,IF(I217=57%,F217*G217*H217*F!$B$57,IF(I217=58%,F217*G217*H217*F!$B$58,IF(I217=59%,F217*G217*H217*F!$B$59,IF(I217=60%,F217*G217*H217*F!$B$60,IF(I217=61%,F217*G217*H217*F!$B$61,IF(I217=62%,F217*G217*H217*F!$B$62,IF(I217=63%,F217*G217*H217*F!$B$63,IF(I217=64%,F217*G217*H217*F!$B$64,IF(I217=65%,F217*G217*H217*F!$B$65,IF(I217=66%,F217*G217*H217*F!$B$66,IF(I217=67%,F217*G217*H217*F!$B$67,IF(I217=68%,F217*G217*H217*F!$B$68,IF(I217=69%,F217*G217*H217*F!$B$69,IF(I217=70%,F217*G217*H217*F!$B$70,IF(I217=71%,F217*G217*H217*F!$B$71,IF(I217=72%,F217*G217*H217*F!$B$72,IF(I217=73%,F217*G217*H217*F!$B$73,IF(I217=74%,F217*G217*H217*F!$B$74,IF(I217=75%,F217*G217*H217*F!$B$75,IF(I217=76%,F217*G217*H217*F!$B$76,IF(I217=77%,F217*G217*H217*F!$B$77,IF(I217=78%,F217*G217*H217*F!$B$78,IF(I217=79%,F217*G217*H217*F!$B$79,IF(I217=80%,F217*G217*H217*F!$B$80,IF(I217=81%,F217*G217*H217*F!$B$81,IF(I217=82%,F217*G217*H217*F!$B$82,IF(I217=83%,F217*G217*H217*F!$B$83,IF(I217=84%,F217*G217*H217*F!$B$84,IF(I217=85%,F217*G217*H217*F!$B$85,IF(I217=86%,F217*G217*H217*F!$B$86,IF(I217=87%,F217*G217*H217*F!$B$87,IF(I217=88%,F217*G217*H217*F!$B$88,IF(I217=89%,F217*G217*H217*F!$B$89,IF(I217=90%,F217*G217*H217*F!$B$90,IF(I217=91%,F217*G217*H217*F!$B$91,IF(I217=92%,F217*G217*H217*F!$B$92,IF(I217=93%,F217*G217*H217*F!$B$93,IF(I217=94%,F217*G217*H217*F!$B$94,IF(I217=95%,F217*G217*H217*F!$B$95,IF(I217=96%,F217*G217*H217*F!$B$96,IF(I217=97%,F217*G217*H217*F!$B$97,IF(I217=98%,F217*G217*H217*F!$B$98,IF(I217=99%,F217*G217*H217*F!$B$99,IF(I217&gt;99%,F217*G217*H217*F!$B$100,))))))))))))))))))))))))))))))))))))))))))))))))))))))))+IF(M217&lt;30%,0,IF(M217&lt;35%,J217*K217*L217*F!$B$33,IF(M217&lt;40%,J217*K217*L217*F!$B$38,IF(M217&lt;45%,J217*K217*L217*F!$B$43,IF(M217&lt;50%,J217*K217*L217*F!$B$48,IF(M217=50%,J217*K217*L217*F!$B$50,IF(M217=51%,J217*K217*L217*F!$B$51,IF(M217=52%,J217*K217*L217*F!$B$52,IF(M217=53%,J217*K217*L217*F!$B$53,IF(M217=54%,J217*K217*L217*F!$B$54,IF(M217=55%,J217*K217*L217*F!$B$55,IF(M217=56%,J217*K217*L217*F!$B$56,IF(M217=57%,J217*K217*L217*F!$B$57,IF(M217=58%,J217*K217*L217*F!$B$58,IF(M217=59%,J217*K217*L217*F!$B$59,IF(M217=60%,J217*K217*L217*F!$B$60,IF(M217=61%,J217*K217*L217*F!$B$61,IF(M217=62%,J217*K217*L217*F!$B$62,IF(M217=63%,J217*K217*L217*F!$B$63,IF(M217=64%,J217*K217*L217*F!$B$64,IF(M217=65%,J217*K217*L217*F!$B$65,IF(M217=66%,J217*K217*L217*F!$B$66,IF(M217=67%,J217*K217*L217*F!$B$67,IF(M217=68%,J217*K217*L217*F!$B$68,IF(M217=69%,J217*K217*L217*F!$B$69,IF(M217=70%,J217*K217*L217*F!$B$70,IF(M217=71%,J217*K217*L217*F!$B$71,IF(M217=72%,J217*K217*L217*F!$B$72,IF(M217=73%,J217*K217*L217*F!$B$73,IF(M217=74%,J217*K217*L217*F!$B$74,IF(M217=75%,J217*K217*L217*F!$B$75,IF(M217=76%,J217*K217*L217*F!$B$76,IF(M217=77%,J217*K217*L217*F!$B$77,IF(M217=78%,J217*K217*L217*F!$B$78,IF(M217=79%,J217*K217*L217*F!$B$79,IF(M217=80%,J217*K217*L217*F!$B$80,IF(M217=81%,J217*K217*L217*F!$B$81,IF(M217=82%,J217*K217*L217*F!$B$82,IF(M217=83%,J217*K217*L217*F!$B$83,IF(M217=84%,J217*K217*L217*F!$B$84,IF(M217=85%,J217*K217*L217*F!$B$85,IF(M217=86%,J217*K217*L217*F!$B$86,IF(M217=87%,J217*K217*L217*F!$B$87,IF(M217=88%,J217*K217*L217*F!$B$88,IF(M217=89%,J217*K217*L217*F!$B$89,IF(M217=90%,J217*K217*L217*F!$B$90,IF(M217=91%,J217*K217*L217*F!$B$91,IF(M217=92%,J217*K217*L217*F!$B$92,IF(M217=93%,J217*K217*L217*F!$B$93,IF(M217=94%,J217*K217*L217*F!$B$94,IF(M217=95%,J217*K217*L217*F!$B$95,IF(M217=96%,J217*K217*L217*F!$B$96,IF(M217=97%,J217*K217*L217*F!$B$97,IF(M217=98%,J217*K217*L217*F!$B$98,IF(M217=99%,J217*K217*L217*F!$B$99,IF(M217&gt;99%,J217*K217*L217*F!$B$100,))))))))))))))))))))))))))))))))))))))))))))))))))))))))+IF(Q217&lt;30%,0,IF(Q217&lt;35%,N217*O217*P217*F!$B$33,IF(Q217&lt;40%,N217*O217*P217*F!$B$38,IF(Q217&lt;45%,N217*O217*P217*F!$B$43,IF(Q217&lt;50%,N217*O217*P217*F!$B$48,IF(Q217=50%,N217*O217*P217*F!$B$50,IF(Q217=51%,N217*O217*P217*F!$B$51,IF(Q217=52%,N217*O217*P217*F!$B$52,IF(Q217=53%,N217*O217*P217*F!$B$53,IF(Q217=54%,N217*O217*P217*F!$B$54,IF(Q217=55%,N217*O217*P217*F!$B$55,IF(Q217=56%,N217*O217*P217*F!$B$56,IF(Q217=57%,N217*O217*P217*F!$B$57,IF(Q217=58%,N217*O217*P217*F!$B$58,IF(Q217=59%,N217*O217*P217*F!$B$59,IF(Q217=60%,N217*O217*P217*F!$B$60,IF(Q217=61%,N217*O217*P217*F!$B$61,IF(Q217=62%,N217*O217*P217*F!$B$62,IF(Q217=63%,N217*O217*P217*F!$B$63,IF(Q217=64%,N217*O217*P217*F!$B$64,IF(Q217=65%,N217*O217*P217*F!$B$65,IF(Q217=66%,N217*O217*P217*F!$B$66,IF(Q217=67%,N217*O217*P217*F!$B$67,IF(Q217=68%,N217*O217*P217*F!$B$68,IF(Q217=69%,N217*O217*P217*F!$B$69,IF(Q217=70%,N217*O217*P217*F!$B$70,IF(Q217=71%,N217*O217*P217*F!$B$71,IF(Q217=72%,N217*O217*P217*F!$B$72,IF(Q217=73%,N217*O217*P217*F!$B$73,IF(Q217=74%,N217*O217*P217*F!$B$74,IF(Q217=75%,N217*O217*P217*F!$B$75,IF(Q217=76%,N217*O217*P217*F!$B$76,IF(Q217=77%,N217*O217*P217*F!$B$77,IF(Q217=78%,N217*O217*P217*F!$B$78,IF(Q217=79%,N217*O217*P217*F!$B$79,IF(Q217=80%,N217*O217*P217*F!$B$80,IF(Q217=81%,N217*O217*P217*F!$B$81,IF(Q217=82%,N217*O217*P217*F!$B$82,IF(Q217=83%,N217*O217*P217*F!$B$83,IF(Q217=84%,N217*O217*P217*F!$B$84,IF(Q217=85%,N217*O217*P217*F!$B$85,IF(Q217=86%,N217*O217*P217*F!$B$86,IF(Q217=87%,N217*O217*P217*F!$B$87,IF(Q217=88%,N217*O217*P217*F!$B$88,IF(Q217=89%,N217*O217*P217*F!$B$89,IF(Q217=90%,N217*O217*P217*F!$B$90,IF(Q217=91%,N217*O217*P217*F!$B$91,IF(Q217=92%,N217*O217*P217*F!$B$92,IF(Q217=93%,N217*O217*P217*F!$B$93,IF(Q217=94%,N217*O217*P217*F!$B$94,IF(Q217=95%,N217*O217*P217*F!$B$95,IF(Q217=96%,N217*O217*P217*F!$B$96,IF(Q217=97%,N217*O217*P217*F!$B$97,IF(Q217=98%,N217*O217*P217*F!$B$98,IF(Q217=99%,N217*O217*P217*F!$B$99,IF(Q217&gt;99%,N217*O217*P217*F!$B$100,))))))))))))))))))))))))))))))))))))))))))))))))))))))))+IF(U217&lt;30%,0,IF(U217&lt;35%,R217*S217*T217*F!$B$33,IF(U217&lt;40%,R217*S217*T217*F!$B$38,IF(U217&lt;45%,R217*S217*T217*F!$B$43,IF(U217&lt;50%,R217*S217*T217*F!$B$48,IF(U217=50%,R217*S217*T217*F!$B$50,IF(U217=51%,R217*S217*T217*F!$B$51,IF(U217=52%,R217*S217*T217*F!$B$52,IF(U217=53%,R217*S217*T217*F!$B$53,IF(U217=54%,R217*S217*T217*F!$B$54,IF(U217=55%,R217*S217*T217*F!$B$55,IF(U217=56%,R217*S217*T217*F!$B$56,IF(U217=57%,R217*S217*T217*F!$B$57,IF(U217=58%,R217*S217*T217*F!$B$58,IF(U217=59%,R217*S217*T217*F!$B$59,IF(U217=60%,R217*S217*T217*F!$B$60,IF(U217=61%,R217*S217*T217*F!$B$61,IF(U217=62%,R217*S217*T217*F!$B$62,IF(U217=63%,R217*S217*T217*F!$B$63,IF(U217=64%,R217*S217*T217*F!$B$64,IF(U217=65%,R217*S217*T217*F!$B$65,IF(U217=66%,R217*S217*T217*F!$B$66,IF(U217=67%,R217*S217*T217*F!$B$67,IF(U217=68%,R217*S217*T217*F!$B$68,IF(U217=69%,R217*S217*T217*F!$B$69,IF(U217=70%,R217*S217*T217*F!$B$70,IF(U217=71%,R217*S217*T217*F!$B$71,IF(U217=72%,R217*S217*T217*F!$B$72,IF(U217=73%,R217*S217*T217*F!$B$73,IF(U217=74%,R217*S217*T217*F!$B$74,IF(U217=75%,R217*S217*T217*F!$B$75,IF(U217=76%,R217*S217*T217*F!$B$76,IF(U217=77%,R217*S217*T217*F!$B$77,IF(U217=78%,R217*S217*T217*F!$B$78,IF(U217=79%,R217*S217*T217*F!$B$79,IF(U217=80%,R217*S217*T217*F!$B$80,IF(U217=81%,R217*S217*T217*F!$B$81,IF(U217=82%,R217*S217*T217*F!$B$82,IF(U217=83%,R217*S217*T217*F!$B$83,IF(U217=84%,R217*S217*T217*F!$B$84,IF(U217=85%,R217*S217*T217*F!$B$85,IF(U217=86%,R217*S217*T217*F!$B$86,IF(U217=87%,R217*S217*T217*F!$B$87,IF(U217=88%,R217*S217*T217*F!$B$88,IF(U217=89%,R217*S217*T217*F!$B$89,IF(U217=90%,R217*S217*T217*F!$B$90,IF(U217=91%,R217*S217*T217*F!$B$91,IF(U217=92%,R217*S217*T217*F!$B$92,IF(U217=93%,R217*S217*T217*F!$B$93,IF(U217=94%,R217*S217*T217*F!$B$94,IF(U217=95%,R217*S217*T217*F!$B$95,IF(U217=96%,R217*S217*T217*F!$B$96,IF(U217=97%,R217*S217*T217*F!$B$97,IF(U217=98%,R217*S217*T217*F!$B$98,IF(U217=99%,R217*S217*T217*F!$B$99,IF(U217&gt;99%,R217*S217*T217*F!$B$100)))))))))))))))))))))))))))))))))))))))))))))))))))))))))*IF(ISNUMBER(E217),E217,1)*IF(ISNUMBER(D217),D217,1)</f>
        <v>776.1</v>
      </c>
      <c r="AA217" s="62">
        <f t="shared" si="331"/>
        <v>13</v>
      </c>
      <c r="AB217" s="63">
        <f t="shared" si="332"/>
        <v>18.600000000000001</v>
      </c>
      <c r="AC217" s="23"/>
      <c r="AF217" s="127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</row>
    <row r="218" spans="1:46" x14ac:dyDescent="0.25">
      <c r="A218" s="325"/>
      <c r="B218" s="165" t="str">
        <f t="shared" si="315"/>
        <v>Средняя</v>
      </c>
      <c r="C218" s="166" t="str">
        <f t="shared" si="315"/>
        <v>Присед на груди</v>
      </c>
      <c r="D218" s="167">
        <f t="shared" si="333"/>
        <v>1.2</v>
      </c>
      <c r="E218" s="168" t="str">
        <f t="shared" si="315"/>
        <v/>
      </c>
      <c r="F218" s="304">
        <f>IF(I218&lt;&gt;0,(IFERROR(IF($Y218&gt;50,MROUND($Y218*I218,2.5),IF($Y218&lt;15,MROUND($Y218*I218,0.1),MROUND($Y218*I218,1))),)),"")</f>
        <v>110</v>
      </c>
      <c r="G218" s="173">
        <v>5</v>
      </c>
      <c r="H218" s="173">
        <v>4</v>
      </c>
      <c r="I218" s="174">
        <v>0.51</v>
      </c>
      <c r="J218" s="304">
        <f>IF(M218&lt;&gt;0,(IFERROR(IF($Y218&gt;50,MROUND($Y218*M218,2.5),IF($Y218&lt;15,MROUND($Y218*M218,0.1),MROUND($Y218*M218,1))),)),"")</f>
        <v>135</v>
      </c>
      <c r="K218" s="173">
        <v>4</v>
      </c>
      <c r="L218" s="173">
        <v>4</v>
      </c>
      <c r="M218" s="174">
        <v>0.63</v>
      </c>
      <c r="N218" s="304" t="str">
        <f>IF(Q218&lt;&gt;0,(IFERROR(IF($Y218&gt;50,MROUND($Y218*Q218,2.5),IF($Y218&lt;15,MROUND($Y218*Q218,0.1),MROUND($Y218*Q218,1))),)),"")</f>
        <v/>
      </c>
      <c r="O218" s="173"/>
      <c r="P218" s="173"/>
      <c r="Q218" s="174">
        <v>0</v>
      </c>
      <c r="R218" s="304" t="str">
        <f>IF(U218&lt;&gt;0,(IFERROR(IF($Y218&gt;50,MROUND($Y218*U218,2.5),IF($Y218&lt;15,MROUND($Y218*U218,0.1),MROUND($Y218*U218,1))),)),"")</f>
        <v/>
      </c>
      <c r="S218" s="173"/>
      <c r="T218" s="173"/>
      <c r="U218" s="175">
        <v>0</v>
      </c>
      <c r="V218" s="98">
        <f t="shared" si="299"/>
        <v>4360</v>
      </c>
      <c r="W218" s="67">
        <f t="shared" si="334"/>
        <v>121.11111111111111</v>
      </c>
      <c r="X218" s="68">
        <f t="shared" si="335"/>
        <v>0.56999999999999995</v>
      </c>
      <c r="Y218" s="203">
        <f t="shared" si="289"/>
        <v>213.25226065064996</v>
      </c>
      <c r="Z218" s="18">
        <f>(IF(I218&lt;30%,0,IF(I218&lt;35%,F218*G218*H218*F!$B$33,IF(I218&lt;40%,F218*G218*H218*F!$B$38,IF(I218&lt;45%,F218*G218*H218*F!$B$43,IF(I218&lt;50%,F218*G218*H218*F!$B$48,IF(I218=50%,F218*G218*H218*F!$B$50,IF(I218=51%,F218*G218*H218*F!$B$51,IF(I218=52%,F218*G218*H218*F!$B$52,IF(I218=53%,F218*G218*H218*F!$B$53,IF(I218=54%,F218*G218*H218*F!$B$54,IF(I218=55%,F218*G218*H218*F!$B$55,IF(I218=56%,F218*G218*H218*F!$B$56,IF(I218=57%,F218*G218*H218*F!$B$57,IF(I218=58%,F218*G218*H218*F!$B$58,IF(I218=59%,F218*G218*H218*F!$B$59,IF(I218=60%,F218*G218*H218*F!$B$60,IF(I218=61%,F218*G218*H218*F!$B$61,IF(I218=62%,F218*G218*H218*F!$B$62,IF(I218=63%,F218*G218*H218*F!$B$63,IF(I218=64%,F218*G218*H218*F!$B$64,IF(I218=65%,F218*G218*H218*F!$B$65,IF(I218=66%,F218*G218*H218*F!$B$66,IF(I218=67%,F218*G218*H218*F!$B$67,IF(I218=68%,F218*G218*H218*F!$B$68,IF(I218=69%,F218*G218*H218*F!$B$69,IF(I218=70%,F218*G218*H218*F!$B$70,IF(I218=71%,F218*G218*H218*F!$B$71,IF(I218=72%,F218*G218*H218*F!$B$72,IF(I218=73%,F218*G218*H218*F!$B$73,IF(I218=74%,F218*G218*H218*F!$B$74,IF(I218=75%,F218*G218*H218*F!$B$75,IF(I218=76%,F218*G218*H218*F!$B$76,IF(I218=77%,F218*G218*H218*F!$B$77,IF(I218=78%,F218*G218*H218*F!$B$78,IF(I218=79%,F218*G218*H218*F!$B$79,IF(I218=80%,F218*G218*H218*F!$B$80,IF(I218=81%,F218*G218*H218*F!$B$81,IF(I218=82%,F218*G218*H218*F!$B$82,IF(I218=83%,F218*G218*H218*F!$B$83,IF(I218=84%,F218*G218*H218*F!$B$84,IF(I218=85%,F218*G218*H218*F!$B$85,IF(I218=86%,F218*G218*H218*F!$B$86,IF(I218=87%,F218*G218*H218*F!$B$87,IF(I218=88%,F218*G218*H218*F!$B$88,IF(I218=89%,F218*G218*H218*F!$B$89,IF(I218=90%,F218*G218*H218*F!$B$90,IF(I218=91%,F218*G218*H218*F!$B$91,IF(I218=92%,F218*G218*H218*F!$B$92,IF(I218=93%,F218*G218*H218*F!$B$93,IF(I218=94%,F218*G218*H218*F!$B$94,IF(I218=95%,F218*G218*H218*F!$B$95,IF(I218=96%,F218*G218*H218*F!$B$96,IF(I218=97%,F218*G218*H218*F!$B$97,IF(I218=98%,F218*G218*H218*F!$B$98,IF(I218=99%,F218*G218*H218*F!$B$99,IF(I218&gt;99%,F218*G218*H218*F!$B$100,))))))))))))))))))))))))))))))))))))))))))))))))))))))))+IF(M218&lt;30%,0,IF(M218&lt;35%,J218*K218*L218*F!$B$33,IF(M218&lt;40%,J218*K218*L218*F!$B$38,IF(M218&lt;45%,J218*K218*L218*F!$B$43,IF(M218&lt;50%,J218*K218*L218*F!$B$48,IF(M218=50%,J218*K218*L218*F!$B$50,IF(M218=51%,J218*K218*L218*F!$B$51,IF(M218=52%,J218*K218*L218*F!$B$52,IF(M218=53%,J218*K218*L218*F!$B$53,IF(M218=54%,J218*K218*L218*F!$B$54,IF(M218=55%,J218*K218*L218*F!$B$55,IF(M218=56%,J218*K218*L218*F!$B$56,IF(M218=57%,J218*K218*L218*F!$B$57,IF(M218=58%,J218*K218*L218*F!$B$58,IF(M218=59%,J218*K218*L218*F!$B$59,IF(M218=60%,J218*K218*L218*F!$B$60,IF(M218=61%,J218*K218*L218*F!$B$61,IF(M218=62%,J218*K218*L218*F!$B$62,IF(M218=63%,J218*K218*L218*F!$B$63,IF(M218=64%,J218*K218*L218*F!$B$64,IF(M218=65%,J218*K218*L218*F!$B$65,IF(M218=66%,J218*K218*L218*F!$B$66,IF(M218=67%,J218*K218*L218*F!$B$67,IF(M218=68%,J218*K218*L218*F!$B$68,IF(M218=69%,J218*K218*L218*F!$B$69,IF(M218=70%,J218*K218*L218*F!$B$70,IF(M218=71%,J218*K218*L218*F!$B$71,IF(M218=72%,J218*K218*L218*F!$B$72,IF(M218=73%,J218*K218*L218*F!$B$73,IF(M218=74%,J218*K218*L218*F!$B$74,IF(M218=75%,J218*K218*L218*F!$B$75,IF(M218=76%,J218*K218*L218*F!$B$76,IF(M218=77%,J218*K218*L218*F!$B$77,IF(M218=78%,J218*K218*L218*F!$B$78,IF(M218=79%,J218*K218*L218*F!$B$79,IF(M218=80%,J218*K218*L218*F!$B$80,IF(M218=81%,J218*K218*L218*F!$B$81,IF(M218=82%,J218*K218*L218*F!$B$82,IF(M218=83%,J218*K218*L218*F!$B$83,IF(M218=84%,J218*K218*L218*F!$B$84,IF(M218=85%,J218*K218*L218*F!$B$85,IF(M218=86%,J218*K218*L218*F!$B$86,IF(M218=87%,J218*K218*L218*F!$B$87,IF(M218=88%,J218*K218*L218*F!$B$88,IF(M218=89%,J218*K218*L218*F!$B$89,IF(M218=90%,J218*K218*L218*F!$B$90,IF(M218=91%,J218*K218*L218*F!$B$91,IF(M218=92%,J218*K218*L218*F!$B$92,IF(M218=93%,J218*K218*L218*F!$B$93,IF(M218=94%,J218*K218*L218*F!$B$94,IF(M218=95%,J218*K218*L218*F!$B$95,IF(M218=96%,J218*K218*L218*F!$B$96,IF(M218=97%,J218*K218*L218*F!$B$97,IF(M218=98%,J218*K218*L218*F!$B$98,IF(M218=99%,J218*K218*L218*F!$B$99,IF(M218&gt;99%,J218*K218*L218*F!$B$100,))))))))))))))))))))))))))))))))))))))))))))))))))))))))+IF(Q218&lt;30%,0,IF(Q218&lt;35%,N218*O218*P218*F!$B$33,IF(Q218&lt;40%,N218*O218*P218*F!$B$38,IF(Q218&lt;45%,N218*O218*P218*F!$B$43,IF(Q218&lt;50%,N218*O218*P218*F!$B$48,IF(Q218=50%,N218*O218*P218*F!$B$50,IF(Q218=51%,N218*O218*P218*F!$B$51,IF(Q218=52%,N218*O218*P218*F!$B$52,IF(Q218=53%,N218*O218*P218*F!$B$53,IF(Q218=54%,N218*O218*P218*F!$B$54,IF(Q218=55%,N218*O218*P218*F!$B$55,IF(Q218=56%,N218*O218*P218*F!$B$56,IF(Q218=57%,N218*O218*P218*F!$B$57,IF(Q218=58%,N218*O218*P218*F!$B$58,IF(Q218=59%,N218*O218*P218*F!$B$59,IF(Q218=60%,N218*O218*P218*F!$B$60,IF(Q218=61%,N218*O218*P218*F!$B$61,IF(Q218=62%,N218*O218*P218*F!$B$62,IF(Q218=63%,N218*O218*P218*F!$B$63,IF(Q218=64%,N218*O218*P218*F!$B$64,IF(Q218=65%,N218*O218*P218*F!$B$65,IF(Q218=66%,N218*O218*P218*F!$B$66,IF(Q218=67%,N218*O218*P218*F!$B$67,IF(Q218=68%,N218*O218*P218*F!$B$68,IF(Q218=69%,N218*O218*P218*F!$B$69,IF(Q218=70%,N218*O218*P218*F!$B$70,IF(Q218=71%,N218*O218*P218*F!$B$71,IF(Q218=72%,N218*O218*P218*F!$B$72,IF(Q218=73%,N218*O218*P218*F!$B$73,IF(Q218=74%,N218*O218*P218*F!$B$74,IF(Q218=75%,N218*O218*P218*F!$B$75,IF(Q218=76%,N218*O218*P218*F!$B$76,IF(Q218=77%,N218*O218*P218*F!$B$77,IF(Q218=78%,N218*O218*P218*F!$B$78,IF(Q218=79%,N218*O218*P218*F!$B$79,IF(Q218=80%,N218*O218*P218*F!$B$80,IF(Q218=81%,N218*O218*P218*F!$B$81,IF(Q218=82%,N218*O218*P218*F!$B$82,IF(Q218=83%,N218*O218*P218*F!$B$83,IF(Q218=84%,N218*O218*P218*F!$B$84,IF(Q218=85%,N218*O218*P218*F!$B$85,IF(Q218=86%,N218*O218*P218*F!$B$86,IF(Q218=87%,N218*O218*P218*F!$B$87,IF(Q218=88%,N218*O218*P218*F!$B$88,IF(Q218=89%,N218*O218*P218*F!$B$89,IF(Q218=90%,N218*O218*P218*F!$B$90,IF(Q218=91%,N218*O218*P218*F!$B$91,IF(Q218=92%,N218*O218*P218*F!$B$92,IF(Q218=93%,N218*O218*P218*F!$B$93,IF(Q218=94%,N218*O218*P218*F!$B$94,IF(Q218=95%,N218*O218*P218*F!$B$95,IF(Q218=96%,N218*O218*P218*F!$B$96,IF(Q218=97%,N218*O218*P218*F!$B$97,IF(Q218=98%,N218*O218*P218*F!$B$98,IF(Q218=99%,N218*O218*P218*F!$B$99,IF(Q218&gt;99%,N218*O218*P218*F!$B$100,))))))))))))))))))))))))))))))))))))))))))))))))))))))))+IF(U218&lt;30%,0,IF(U218&lt;35%,R218*S218*T218*F!$B$33,IF(U218&lt;40%,R218*S218*T218*F!$B$38,IF(U218&lt;45%,R218*S218*T218*F!$B$43,IF(U218&lt;50%,R218*S218*T218*F!$B$48,IF(U218=50%,R218*S218*T218*F!$B$50,IF(U218=51%,R218*S218*T218*F!$B$51,IF(U218=52%,R218*S218*T218*F!$B$52,IF(U218=53%,R218*S218*T218*F!$B$53,IF(U218=54%,R218*S218*T218*F!$B$54,IF(U218=55%,R218*S218*T218*F!$B$55,IF(U218=56%,R218*S218*T218*F!$B$56,IF(U218=57%,R218*S218*T218*F!$B$57,IF(U218=58%,R218*S218*T218*F!$B$58,IF(U218=59%,R218*S218*T218*F!$B$59,IF(U218=60%,R218*S218*T218*F!$B$60,IF(U218=61%,R218*S218*T218*F!$B$61,IF(U218=62%,R218*S218*T218*F!$B$62,IF(U218=63%,R218*S218*T218*F!$B$63,IF(U218=64%,R218*S218*T218*F!$B$64,IF(U218=65%,R218*S218*T218*F!$B$65,IF(U218=66%,R218*S218*T218*F!$B$66,IF(U218=67%,R218*S218*T218*F!$B$67,IF(U218=68%,R218*S218*T218*F!$B$68,IF(U218=69%,R218*S218*T218*F!$B$69,IF(U218=70%,R218*S218*T218*F!$B$70,IF(U218=71%,R218*S218*T218*F!$B$71,IF(U218=72%,R218*S218*T218*F!$B$72,IF(U218=73%,R218*S218*T218*F!$B$73,IF(U218=74%,R218*S218*T218*F!$B$74,IF(U218=75%,R218*S218*T218*F!$B$75,IF(U218=76%,R218*S218*T218*F!$B$76,IF(U218=77%,R218*S218*T218*F!$B$77,IF(U218=78%,R218*S218*T218*F!$B$78,IF(U218=79%,R218*S218*T218*F!$B$79,IF(U218=80%,R218*S218*T218*F!$B$80,IF(U218=81%,R218*S218*T218*F!$B$81,IF(U218=82%,R218*S218*T218*F!$B$82,IF(U218=83%,R218*S218*T218*F!$B$83,IF(U218=84%,R218*S218*T218*F!$B$84,IF(U218=85%,R218*S218*T218*F!$B$85,IF(U218=86%,R218*S218*T218*F!$B$86,IF(U218=87%,R218*S218*T218*F!$B$87,IF(U218=88%,R218*S218*T218*F!$B$88,IF(U218=89%,R218*S218*T218*F!$B$89,IF(U218=90%,R218*S218*T218*F!$B$90,IF(U218=91%,R218*S218*T218*F!$B$91,IF(U218=92%,R218*S218*T218*F!$B$92,IF(U218=93%,R218*S218*T218*F!$B$93,IF(U218=94%,R218*S218*T218*F!$B$94,IF(U218=95%,R218*S218*T218*F!$B$95,IF(U218=96%,R218*S218*T218*F!$B$96,IF(U218=97%,R218*S218*T218*F!$B$97,IF(U218=98%,R218*S218*T218*F!$B$98,IF(U218=99%,R218*S218*T218*F!$B$99,IF(U218&gt;99%,R218*S218*T218*F!$B$100)))))))))))))))))))))))))))))))))))))))))))))))))))))))))*IF(ISNUMBER(E218),E218,1)*IF(ISNUMBER(D218),D218,1)</f>
        <v>3290.4</v>
      </c>
      <c r="AA218" s="69">
        <f t="shared" si="331"/>
        <v>36</v>
      </c>
      <c r="AB218" s="70">
        <f t="shared" si="332"/>
        <v>40.800000000000004</v>
      </c>
      <c r="AC218" s="23"/>
      <c r="AF218" s="127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</row>
    <row r="219" spans="1:46" x14ac:dyDescent="0.25">
      <c r="A219" s="325"/>
      <c r="B219" s="165" t="str">
        <f t="shared" si="315"/>
        <v>Легкая</v>
      </c>
      <c r="C219" s="166" t="str">
        <f t="shared" si="315"/>
        <v>Наклоны</v>
      </c>
      <c r="D219" s="167">
        <f t="shared" si="333"/>
        <v>1</v>
      </c>
      <c r="E219" s="168" t="str">
        <f t="shared" si="315"/>
        <v/>
      </c>
      <c r="F219" s="305">
        <f>IF(I219&lt;&gt;0,(IFERROR(IF($Y219&gt;50,MROUND($Y219*I219,2.5),IF($Y219&lt;15,MROUND($Y219*I219,0.1),MROUND($Y219*I219,1))),)),"")</f>
        <v>55</v>
      </c>
      <c r="G219" s="170">
        <v>6</v>
      </c>
      <c r="H219" s="170">
        <v>6</v>
      </c>
      <c r="I219" s="171">
        <v>0.4</v>
      </c>
      <c r="J219" s="305" t="str">
        <f>IF(M219&lt;&gt;0,(IFERROR(IF($Y219&gt;50,MROUND($Y219*M219,2.5),IF($Y219&lt;15,MROUND($Y219*M219,0.1),MROUND($Y219*M219,1))),)),"")</f>
        <v/>
      </c>
      <c r="K219" s="170"/>
      <c r="L219" s="170"/>
      <c r="M219" s="171">
        <v>0</v>
      </c>
      <c r="N219" s="305" t="str">
        <f>IF(Q219&lt;&gt;0,(IFERROR(IF($Y219&gt;50,MROUND($Y219*Q219,2.5),IF($Y219&lt;15,MROUND($Y219*Q219,0.1),MROUND($Y219*Q219,1))),)),"")</f>
        <v/>
      </c>
      <c r="O219" s="170"/>
      <c r="P219" s="170"/>
      <c r="Q219" s="171">
        <v>0</v>
      </c>
      <c r="R219" s="305" t="str">
        <f>IF(U219&lt;&gt;0,(IFERROR(IF($Y219&gt;50,MROUND($Y219*U219,2.5),IF($Y219&lt;15,MROUND($Y219*U219,0.1),MROUND($Y219*U219,1))),)),"")</f>
        <v/>
      </c>
      <c r="S219" s="170"/>
      <c r="T219" s="170"/>
      <c r="U219" s="172">
        <v>0</v>
      </c>
      <c r="V219" s="121">
        <f t="shared" si="299"/>
        <v>1980</v>
      </c>
      <c r="W219" s="60">
        <f t="shared" si="334"/>
        <v>55</v>
      </c>
      <c r="X219" s="61">
        <f>ROUND(IFERROR((W219/(Y219*IF(ISNUMBER(E219),E219,1))),0),2)</f>
        <v>0.41</v>
      </c>
      <c r="Y219" s="203">
        <f t="shared" si="289"/>
        <v>135.33316541291251</v>
      </c>
      <c r="Z219" s="17">
        <f>(IF(I219&lt;30%,0,IF(I219&lt;35%,F219*G219*H219*F!$B$33,IF(I219&lt;40%,F219*G219*H219*F!$B$38,IF(I219&lt;45%,F219*G219*H219*F!$B$43,IF(I219&lt;50%,F219*G219*H219*F!$B$48,IF(I219=50%,F219*G219*H219*F!$B$50,IF(I219=51%,F219*G219*H219*F!$B$51,IF(I219=52%,F219*G219*H219*F!$B$52,IF(I219=53%,F219*G219*H219*F!$B$53,IF(I219=54%,F219*G219*H219*F!$B$54,IF(I219=55%,F219*G219*H219*F!$B$55,IF(I219=56%,F219*G219*H219*F!$B$56,IF(I219=57%,F219*G219*H219*F!$B$57,IF(I219=58%,F219*G219*H219*F!$B$58,IF(I219=59%,F219*G219*H219*F!$B$59,IF(I219=60%,F219*G219*H219*F!$B$60,IF(I219=61%,F219*G219*H219*F!$B$61,IF(I219=62%,F219*G219*H219*F!$B$62,IF(I219=63%,F219*G219*H219*F!$B$63,IF(I219=64%,F219*G219*H219*F!$B$64,IF(I219=65%,F219*G219*H219*F!$B$65,IF(I219=66%,F219*G219*H219*F!$B$66,IF(I219=67%,F219*G219*H219*F!$B$67,IF(I219=68%,F219*G219*H219*F!$B$68,IF(I219=69%,F219*G219*H219*F!$B$69,IF(I219=70%,F219*G219*H219*F!$B$70,IF(I219=71%,F219*G219*H219*F!$B$71,IF(I219=72%,F219*G219*H219*F!$B$72,IF(I219=73%,F219*G219*H219*F!$B$73,IF(I219=74%,F219*G219*H219*F!$B$74,IF(I219=75%,F219*G219*H219*F!$B$75,IF(I219=76%,F219*G219*H219*F!$B$76,IF(I219=77%,F219*G219*H219*F!$B$77,IF(I219=78%,F219*G219*H219*F!$B$78,IF(I219=79%,F219*G219*H219*F!$B$79,IF(I219=80%,F219*G219*H219*F!$B$80,IF(I219=81%,F219*G219*H219*F!$B$81,IF(I219=82%,F219*G219*H219*F!$B$82,IF(I219=83%,F219*G219*H219*F!$B$83,IF(I219=84%,F219*G219*H219*F!$B$84,IF(I219=85%,F219*G219*H219*F!$B$85,IF(I219=86%,F219*G219*H219*F!$B$86,IF(I219=87%,F219*G219*H219*F!$B$87,IF(I219=88%,F219*G219*H219*F!$B$88,IF(I219=89%,F219*G219*H219*F!$B$89,IF(I219=90%,F219*G219*H219*F!$B$90,IF(I219=91%,F219*G219*H219*F!$B$91,IF(I219=92%,F219*G219*H219*F!$B$92,IF(I219=93%,F219*G219*H219*F!$B$93,IF(I219=94%,F219*G219*H219*F!$B$94,IF(I219=95%,F219*G219*H219*F!$B$95,IF(I219=96%,F219*G219*H219*F!$B$96,IF(I219=97%,F219*G219*H219*F!$B$97,IF(I219=98%,F219*G219*H219*F!$B$98,IF(I219=99%,F219*G219*H219*F!$B$99,IF(I219&gt;99%,F219*G219*H219*F!$B$100,))))))))))))))))))))))))))))))))))))))))))))))))))))))))+IF(M219&lt;30%,0,IF(M219&lt;35%,J219*K219*L219*F!$B$33,IF(M219&lt;40%,J219*K219*L219*F!$B$38,IF(M219&lt;45%,J219*K219*L219*F!$B$43,IF(M219&lt;50%,J219*K219*L219*F!$B$48,IF(M219=50%,J219*K219*L219*F!$B$50,IF(M219=51%,J219*K219*L219*F!$B$51,IF(M219=52%,J219*K219*L219*F!$B$52,IF(M219=53%,J219*K219*L219*F!$B$53,IF(M219=54%,J219*K219*L219*F!$B$54,IF(M219=55%,J219*K219*L219*F!$B$55,IF(M219=56%,J219*K219*L219*F!$B$56,IF(M219=57%,J219*K219*L219*F!$B$57,IF(M219=58%,J219*K219*L219*F!$B$58,IF(M219=59%,J219*K219*L219*F!$B$59,IF(M219=60%,J219*K219*L219*F!$B$60,IF(M219=61%,J219*K219*L219*F!$B$61,IF(M219=62%,J219*K219*L219*F!$B$62,IF(M219=63%,J219*K219*L219*F!$B$63,IF(M219=64%,J219*K219*L219*F!$B$64,IF(M219=65%,J219*K219*L219*F!$B$65,IF(M219=66%,J219*K219*L219*F!$B$66,IF(M219=67%,J219*K219*L219*F!$B$67,IF(M219=68%,J219*K219*L219*F!$B$68,IF(M219=69%,J219*K219*L219*F!$B$69,IF(M219=70%,J219*K219*L219*F!$B$70,IF(M219=71%,J219*K219*L219*F!$B$71,IF(M219=72%,J219*K219*L219*F!$B$72,IF(M219=73%,J219*K219*L219*F!$B$73,IF(M219=74%,J219*K219*L219*F!$B$74,IF(M219=75%,J219*K219*L219*F!$B$75,IF(M219=76%,J219*K219*L219*F!$B$76,IF(M219=77%,J219*K219*L219*F!$B$77,IF(M219=78%,J219*K219*L219*F!$B$78,IF(M219=79%,J219*K219*L219*F!$B$79,IF(M219=80%,J219*K219*L219*F!$B$80,IF(M219=81%,J219*K219*L219*F!$B$81,IF(M219=82%,J219*K219*L219*F!$B$82,IF(M219=83%,J219*K219*L219*F!$B$83,IF(M219=84%,J219*K219*L219*F!$B$84,IF(M219=85%,J219*K219*L219*F!$B$85,IF(M219=86%,J219*K219*L219*F!$B$86,IF(M219=87%,J219*K219*L219*F!$B$87,IF(M219=88%,J219*K219*L219*F!$B$88,IF(M219=89%,J219*K219*L219*F!$B$89,IF(M219=90%,J219*K219*L219*F!$B$90,IF(M219=91%,J219*K219*L219*F!$B$91,IF(M219=92%,J219*K219*L219*F!$B$92,IF(M219=93%,J219*K219*L219*F!$B$93,IF(M219=94%,J219*K219*L219*F!$B$94,IF(M219=95%,J219*K219*L219*F!$B$95,IF(M219=96%,J219*K219*L219*F!$B$96,IF(M219=97%,J219*K219*L219*F!$B$97,IF(M219=98%,J219*K219*L219*F!$B$98,IF(M219=99%,J219*K219*L219*F!$B$99,IF(M219&gt;99%,J219*K219*L219*F!$B$100,))))))))))))))))))))))))))))))))))))))))))))))))))))))))+IF(Q219&lt;30%,0,IF(Q219&lt;35%,N219*O219*P219*F!$B$33,IF(Q219&lt;40%,N219*O219*P219*F!$B$38,IF(Q219&lt;45%,N219*O219*P219*F!$B$43,IF(Q219&lt;50%,N219*O219*P219*F!$B$48,IF(Q219=50%,N219*O219*P219*F!$B$50,IF(Q219=51%,N219*O219*P219*F!$B$51,IF(Q219=52%,N219*O219*P219*F!$B$52,IF(Q219=53%,N219*O219*P219*F!$B$53,IF(Q219=54%,N219*O219*P219*F!$B$54,IF(Q219=55%,N219*O219*P219*F!$B$55,IF(Q219=56%,N219*O219*P219*F!$B$56,IF(Q219=57%,N219*O219*P219*F!$B$57,IF(Q219=58%,N219*O219*P219*F!$B$58,IF(Q219=59%,N219*O219*P219*F!$B$59,IF(Q219=60%,N219*O219*P219*F!$B$60,IF(Q219=61%,N219*O219*P219*F!$B$61,IF(Q219=62%,N219*O219*P219*F!$B$62,IF(Q219=63%,N219*O219*P219*F!$B$63,IF(Q219=64%,N219*O219*P219*F!$B$64,IF(Q219=65%,N219*O219*P219*F!$B$65,IF(Q219=66%,N219*O219*P219*F!$B$66,IF(Q219=67%,N219*O219*P219*F!$B$67,IF(Q219=68%,N219*O219*P219*F!$B$68,IF(Q219=69%,N219*O219*P219*F!$B$69,IF(Q219=70%,N219*O219*P219*F!$B$70,IF(Q219=71%,N219*O219*P219*F!$B$71,IF(Q219=72%,N219*O219*P219*F!$B$72,IF(Q219=73%,N219*O219*P219*F!$B$73,IF(Q219=74%,N219*O219*P219*F!$B$74,IF(Q219=75%,N219*O219*P219*F!$B$75,IF(Q219=76%,N219*O219*P219*F!$B$76,IF(Q219=77%,N219*O219*P219*F!$B$77,IF(Q219=78%,N219*O219*P219*F!$B$78,IF(Q219=79%,N219*O219*P219*F!$B$79,IF(Q219=80%,N219*O219*P219*F!$B$80,IF(Q219=81%,N219*O219*P219*F!$B$81,IF(Q219=82%,N219*O219*P219*F!$B$82,IF(Q219=83%,N219*O219*P219*F!$B$83,IF(Q219=84%,N219*O219*P219*F!$B$84,IF(Q219=85%,N219*O219*P219*F!$B$85,IF(Q219=86%,N219*O219*P219*F!$B$86,IF(Q219=87%,N219*O219*P219*F!$B$87,IF(Q219=88%,N219*O219*P219*F!$B$88,IF(Q219=89%,N219*O219*P219*F!$B$89,IF(Q219=90%,N219*O219*P219*F!$B$90,IF(Q219=91%,N219*O219*P219*F!$B$91,IF(Q219=92%,N219*O219*P219*F!$B$92,IF(Q219=93%,N219*O219*P219*F!$B$93,IF(Q219=94%,N219*O219*P219*F!$B$94,IF(Q219=95%,N219*O219*P219*F!$B$95,IF(Q219=96%,N219*O219*P219*F!$B$96,IF(Q219=97%,N219*O219*P219*F!$B$97,IF(Q219=98%,N219*O219*P219*F!$B$98,IF(Q219=99%,N219*O219*P219*F!$B$99,IF(Q219&gt;99%,N219*O219*P219*F!$B$100,))))))))))))))))))))))))))))))))))))))))))))))))))))))))+IF(U219&lt;30%,0,IF(U219&lt;35%,R219*S219*T219*F!$B$33,IF(U219&lt;40%,R219*S219*T219*F!$B$38,IF(U219&lt;45%,R219*S219*T219*F!$B$43,IF(U219&lt;50%,R219*S219*T219*F!$B$48,IF(U219=50%,R219*S219*T219*F!$B$50,IF(U219=51%,R219*S219*T219*F!$B$51,IF(U219=52%,R219*S219*T219*F!$B$52,IF(U219=53%,R219*S219*T219*F!$B$53,IF(U219=54%,R219*S219*T219*F!$B$54,IF(U219=55%,R219*S219*T219*F!$B$55,IF(U219=56%,R219*S219*T219*F!$B$56,IF(U219=57%,R219*S219*T219*F!$B$57,IF(U219=58%,R219*S219*T219*F!$B$58,IF(U219=59%,R219*S219*T219*F!$B$59,IF(U219=60%,R219*S219*T219*F!$B$60,IF(U219=61%,R219*S219*T219*F!$B$61,IF(U219=62%,R219*S219*T219*F!$B$62,IF(U219=63%,R219*S219*T219*F!$B$63,IF(U219=64%,R219*S219*T219*F!$B$64,IF(U219=65%,R219*S219*T219*F!$B$65,IF(U219=66%,R219*S219*T219*F!$B$66,IF(U219=67%,R219*S219*T219*F!$B$67,IF(U219=68%,R219*S219*T219*F!$B$68,IF(U219=69%,R219*S219*T219*F!$B$69,IF(U219=70%,R219*S219*T219*F!$B$70,IF(U219=71%,R219*S219*T219*F!$B$71,IF(U219=72%,R219*S219*T219*F!$B$72,IF(U219=73%,R219*S219*T219*F!$B$73,IF(U219=74%,R219*S219*T219*F!$B$74,IF(U219=75%,R219*S219*T219*F!$B$75,IF(U219=76%,R219*S219*T219*F!$B$76,IF(U219=77%,R219*S219*T219*F!$B$77,IF(U219=78%,R219*S219*T219*F!$B$78,IF(U219=79%,R219*S219*T219*F!$B$79,IF(U219=80%,R219*S219*T219*F!$B$80,IF(U219=81%,R219*S219*T219*F!$B$81,IF(U219=82%,R219*S219*T219*F!$B$82,IF(U219=83%,R219*S219*T219*F!$B$83,IF(U219=84%,R219*S219*T219*F!$B$84,IF(U219=85%,R219*S219*T219*F!$B$85,IF(U219=86%,R219*S219*T219*F!$B$86,IF(U219=87%,R219*S219*T219*F!$B$87,IF(U219=88%,R219*S219*T219*F!$B$88,IF(U219=89%,R219*S219*T219*F!$B$89,IF(U219=90%,R219*S219*T219*F!$B$90,IF(U219=91%,R219*S219*T219*F!$B$91,IF(U219=92%,R219*S219*T219*F!$B$92,IF(U219=93%,R219*S219*T219*F!$B$93,IF(U219=94%,R219*S219*T219*F!$B$94,IF(U219=95%,R219*S219*T219*F!$B$95,IF(U219=96%,R219*S219*T219*F!$B$96,IF(U219=97%,R219*S219*T219*F!$B$97,IF(U219=98%,R219*S219*T219*F!$B$98,IF(U219=99%,R219*S219*T219*F!$B$99,IF(U219&gt;99%,R219*S219*T219*F!$B$100)))))))))))))))))))))))))))))))))))))))))))))))))))))))))*IF(ISNUMBER(E219),E219,1)*IF(ISNUMBER(D219),D219,1)</f>
        <v>752.4</v>
      </c>
      <c r="AA219" s="62">
        <f t="shared" si="331"/>
        <v>36</v>
      </c>
      <c r="AB219" s="63">
        <f t="shared" si="332"/>
        <v>18</v>
      </c>
      <c r="AC219" s="23"/>
      <c r="AF219" s="127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</row>
    <row r="220" spans="1:46" x14ac:dyDescent="0.25">
      <c r="A220" s="325"/>
      <c r="B220" s="165" t="str">
        <f t="shared" si="315"/>
        <v>Средняя</v>
      </c>
      <c r="C220" s="166" t="str">
        <f t="shared" si="315"/>
        <v>Разгибания ног</v>
      </c>
      <c r="D220" s="167">
        <f t="shared" si="333"/>
        <v>0.4</v>
      </c>
      <c r="E220" s="168">
        <f t="shared" si="315"/>
        <v>5</v>
      </c>
      <c r="F220" s="304">
        <f>IF(I220&lt;&gt;0,(IFERROR(IF($Y220&gt;50,MROUND($Y220*I220,2.5),IF($Y220&lt;15,MROUND($Y220*I220,0.1),MROUND($Y220*I220,1))),)),"")</f>
        <v>13</v>
      </c>
      <c r="G220" s="173">
        <v>6</v>
      </c>
      <c r="H220" s="173">
        <v>3</v>
      </c>
      <c r="I220" s="174">
        <v>0.5</v>
      </c>
      <c r="J220" s="304">
        <f>IF(M220&lt;&gt;0,(IFERROR(IF($Y220&gt;50,MROUND($Y220*M220,2.5),IF($Y220&lt;15,MROUND($Y220*M220,0.1),MROUND($Y220*M220,1))),)),"")</f>
        <v>15</v>
      </c>
      <c r="K220" s="173">
        <v>5</v>
      </c>
      <c r="L220" s="173">
        <v>3</v>
      </c>
      <c r="M220" s="174">
        <v>0.6</v>
      </c>
      <c r="N220" s="304" t="str">
        <f>IF(Q220&lt;&gt;0,(IFERROR(IF($Y220&gt;50,MROUND($Y220*Q220,2.5),IF($Y220&lt;15,MROUND($Y220*Q220,0.1),MROUND($Y220*Q220,1))),)),"")</f>
        <v/>
      </c>
      <c r="O220" s="173"/>
      <c r="P220" s="173"/>
      <c r="Q220" s="174">
        <v>0</v>
      </c>
      <c r="R220" s="304" t="str">
        <f>IF(U220&lt;&gt;0,(IFERROR(IF($Y220&gt;50,MROUND($Y220*U220,2.5),IF($Y220&lt;15,MROUND($Y220*U220,0.1),MROUND($Y220*U220,1))),)),"")</f>
        <v/>
      </c>
      <c r="S220" s="173"/>
      <c r="T220" s="173"/>
      <c r="U220" s="175">
        <v>0</v>
      </c>
      <c r="V220" s="98">
        <f t="shared" si="299"/>
        <v>2295</v>
      </c>
      <c r="W220" s="67">
        <f t="shared" si="334"/>
        <v>69.545454545454547</v>
      </c>
      <c r="X220" s="72">
        <f t="shared" ref="X220:X221" si="336">ROUND(IFERROR((W220/(Y220*IF(ISNUMBER(E220),E220,1))),0),2)</f>
        <v>0.54</v>
      </c>
      <c r="Y220" s="203">
        <f t="shared" si="289"/>
        <v>25.631281328203126</v>
      </c>
      <c r="Z220" s="18">
        <f>(IF(I220&lt;30%,0,IF(I220&lt;35%,F220*G220*H220*F!$B$33,IF(I220&lt;40%,F220*G220*H220*F!$B$38,IF(I220&lt;45%,F220*G220*H220*F!$B$43,IF(I220&lt;50%,F220*G220*H220*F!$B$48,IF(I220=50%,F220*G220*H220*F!$B$50,IF(I220=51%,F220*G220*H220*F!$B$51,IF(I220=52%,F220*G220*H220*F!$B$52,IF(I220=53%,F220*G220*H220*F!$B$53,IF(I220=54%,F220*G220*H220*F!$B$54,IF(I220=55%,F220*G220*H220*F!$B$55,IF(I220=56%,F220*G220*H220*F!$B$56,IF(I220=57%,F220*G220*H220*F!$B$57,IF(I220=58%,F220*G220*H220*F!$B$58,IF(I220=59%,F220*G220*H220*F!$B$59,IF(I220=60%,F220*G220*H220*F!$B$60,IF(I220=61%,F220*G220*H220*F!$B$61,IF(I220=62%,F220*G220*H220*F!$B$62,IF(I220=63%,F220*G220*H220*F!$B$63,IF(I220=64%,F220*G220*H220*F!$B$64,IF(I220=65%,F220*G220*H220*F!$B$65,IF(I220=66%,F220*G220*H220*F!$B$66,IF(I220=67%,F220*G220*H220*F!$B$67,IF(I220=68%,F220*G220*H220*F!$B$68,IF(I220=69%,F220*G220*H220*F!$B$69,IF(I220=70%,F220*G220*H220*F!$B$70,IF(I220=71%,F220*G220*H220*F!$B$71,IF(I220=72%,F220*G220*H220*F!$B$72,IF(I220=73%,F220*G220*H220*F!$B$73,IF(I220=74%,F220*G220*H220*F!$B$74,IF(I220=75%,F220*G220*H220*F!$B$75,IF(I220=76%,F220*G220*H220*F!$B$76,IF(I220=77%,F220*G220*H220*F!$B$77,IF(I220=78%,F220*G220*H220*F!$B$78,IF(I220=79%,F220*G220*H220*F!$B$79,IF(I220=80%,F220*G220*H220*F!$B$80,IF(I220=81%,F220*G220*H220*F!$B$81,IF(I220=82%,F220*G220*H220*F!$B$82,IF(I220=83%,F220*G220*H220*F!$B$83,IF(I220=84%,F220*G220*H220*F!$B$84,IF(I220=85%,F220*G220*H220*F!$B$85,IF(I220=86%,F220*G220*H220*F!$B$86,IF(I220=87%,F220*G220*H220*F!$B$87,IF(I220=88%,F220*G220*H220*F!$B$88,IF(I220=89%,F220*G220*H220*F!$B$89,IF(I220=90%,F220*G220*H220*F!$B$90,IF(I220=91%,F220*G220*H220*F!$B$91,IF(I220=92%,F220*G220*H220*F!$B$92,IF(I220=93%,F220*G220*H220*F!$B$93,IF(I220=94%,F220*G220*H220*F!$B$94,IF(I220=95%,F220*G220*H220*F!$B$95,IF(I220=96%,F220*G220*H220*F!$B$96,IF(I220=97%,F220*G220*H220*F!$B$97,IF(I220=98%,F220*G220*H220*F!$B$98,IF(I220=99%,F220*G220*H220*F!$B$99,IF(I220&gt;99%,F220*G220*H220*F!$B$100,))))))))))))))))))))))))))))))))))))))))))))))))))))))))+IF(M220&lt;30%,0,IF(M220&lt;35%,J220*K220*L220*F!$B$33,IF(M220&lt;40%,J220*K220*L220*F!$B$38,IF(M220&lt;45%,J220*K220*L220*F!$B$43,IF(M220&lt;50%,J220*K220*L220*F!$B$48,IF(M220=50%,J220*K220*L220*F!$B$50,IF(M220=51%,J220*K220*L220*F!$B$51,IF(M220=52%,J220*K220*L220*F!$B$52,IF(M220=53%,J220*K220*L220*F!$B$53,IF(M220=54%,J220*K220*L220*F!$B$54,IF(M220=55%,J220*K220*L220*F!$B$55,IF(M220=56%,J220*K220*L220*F!$B$56,IF(M220=57%,J220*K220*L220*F!$B$57,IF(M220=58%,J220*K220*L220*F!$B$58,IF(M220=59%,J220*K220*L220*F!$B$59,IF(M220=60%,J220*K220*L220*F!$B$60,IF(M220=61%,J220*K220*L220*F!$B$61,IF(M220=62%,J220*K220*L220*F!$B$62,IF(M220=63%,J220*K220*L220*F!$B$63,IF(M220=64%,J220*K220*L220*F!$B$64,IF(M220=65%,J220*K220*L220*F!$B$65,IF(M220=66%,J220*K220*L220*F!$B$66,IF(M220=67%,J220*K220*L220*F!$B$67,IF(M220=68%,J220*K220*L220*F!$B$68,IF(M220=69%,J220*K220*L220*F!$B$69,IF(M220=70%,J220*K220*L220*F!$B$70,IF(M220=71%,J220*K220*L220*F!$B$71,IF(M220=72%,J220*K220*L220*F!$B$72,IF(M220=73%,J220*K220*L220*F!$B$73,IF(M220=74%,J220*K220*L220*F!$B$74,IF(M220=75%,J220*K220*L220*F!$B$75,IF(M220=76%,J220*K220*L220*F!$B$76,IF(M220=77%,J220*K220*L220*F!$B$77,IF(M220=78%,J220*K220*L220*F!$B$78,IF(M220=79%,J220*K220*L220*F!$B$79,IF(M220=80%,J220*K220*L220*F!$B$80,IF(M220=81%,J220*K220*L220*F!$B$81,IF(M220=82%,J220*K220*L220*F!$B$82,IF(M220=83%,J220*K220*L220*F!$B$83,IF(M220=84%,J220*K220*L220*F!$B$84,IF(M220=85%,J220*K220*L220*F!$B$85,IF(M220=86%,J220*K220*L220*F!$B$86,IF(M220=87%,J220*K220*L220*F!$B$87,IF(M220=88%,J220*K220*L220*F!$B$88,IF(M220=89%,J220*K220*L220*F!$B$89,IF(M220=90%,J220*K220*L220*F!$B$90,IF(M220=91%,J220*K220*L220*F!$B$91,IF(M220=92%,J220*K220*L220*F!$B$92,IF(M220=93%,J220*K220*L220*F!$B$93,IF(M220=94%,J220*K220*L220*F!$B$94,IF(M220=95%,J220*K220*L220*F!$B$95,IF(M220=96%,J220*K220*L220*F!$B$96,IF(M220=97%,J220*K220*L220*F!$B$97,IF(M220=98%,J220*K220*L220*F!$B$98,IF(M220=99%,J220*K220*L220*F!$B$99,IF(M220&gt;99%,J220*K220*L220*F!$B$100,))))))))))))))))))))))))))))))))))))))))))))))))))))))))+IF(Q220&lt;30%,0,IF(Q220&lt;35%,N220*O220*P220*F!$B$33,IF(Q220&lt;40%,N220*O220*P220*F!$B$38,IF(Q220&lt;45%,N220*O220*P220*F!$B$43,IF(Q220&lt;50%,N220*O220*P220*F!$B$48,IF(Q220=50%,N220*O220*P220*F!$B$50,IF(Q220=51%,N220*O220*P220*F!$B$51,IF(Q220=52%,N220*O220*P220*F!$B$52,IF(Q220=53%,N220*O220*P220*F!$B$53,IF(Q220=54%,N220*O220*P220*F!$B$54,IF(Q220=55%,N220*O220*P220*F!$B$55,IF(Q220=56%,N220*O220*P220*F!$B$56,IF(Q220=57%,N220*O220*P220*F!$B$57,IF(Q220=58%,N220*O220*P220*F!$B$58,IF(Q220=59%,N220*O220*P220*F!$B$59,IF(Q220=60%,N220*O220*P220*F!$B$60,IF(Q220=61%,N220*O220*P220*F!$B$61,IF(Q220=62%,N220*O220*P220*F!$B$62,IF(Q220=63%,N220*O220*P220*F!$B$63,IF(Q220=64%,N220*O220*P220*F!$B$64,IF(Q220=65%,N220*O220*P220*F!$B$65,IF(Q220=66%,N220*O220*P220*F!$B$66,IF(Q220=67%,N220*O220*P220*F!$B$67,IF(Q220=68%,N220*O220*P220*F!$B$68,IF(Q220=69%,N220*O220*P220*F!$B$69,IF(Q220=70%,N220*O220*P220*F!$B$70,IF(Q220=71%,N220*O220*P220*F!$B$71,IF(Q220=72%,N220*O220*P220*F!$B$72,IF(Q220=73%,N220*O220*P220*F!$B$73,IF(Q220=74%,N220*O220*P220*F!$B$74,IF(Q220=75%,N220*O220*P220*F!$B$75,IF(Q220=76%,N220*O220*P220*F!$B$76,IF(Q220=77%,N220*O220*P220*F!$B$77,IF(Q220=78%,N220*O220*P220*F!$B$78,IF(Q220=79%,N220*O220*P220*F!$B$79,IF(Q220=80%,N220*O220*P220*F!$B$80,IF(Q220=81%,N220*O220*P220*F!$B$81,IF(Q220=82%,N220*O220*P220*F!$B$82,IF(Q220=83%,N220*O220*P220*F!$B$83,IF(Q220=84%,N220*O220*P220*F!$B$84,IF(Q220=85%,N220*O220*P220*F!$B$85,IF(Q220=86%,N220*O220*P220*F!$B$86,IF(Q220=87%,N220*O220*P220*F!$B$87,IF(Q220=88%,N220*O220*P220*F!$B$88,IF(Q220=89%,N220*O220*P220*F!$B$89,IF(Q220=90%,N220*O220*P220*F!$B$90,IF(Q220=91%,N220*O220*P220*F!$B$91,IF(Q220=92%,N220*O220*P220*F!$B$92,IF(Q220=93%,N220*O220*P220*F!$B$93,IF(Q220=94%,N220*O220*P220*F!$B$94,IF(Q220=95%,N220*O220*P220*F!$B$95,IF(Q220=96%,N220*O220*P220*F!$B$96,IF(Q220=97%,N220*O220*P220*F!$B$97,IF(Q220=98%,N220*O220*P220*F!$B$98,IF(Q220=99%,N220*O220*P220*F!$B$99,IF(Q220&gt;99%,N220*O220*P220*F!$B$100,))))))))))))))))))))))))))))))))))))))))))))))))))))))))+IF(U220&lt;30%,0,IF(U220&lt;35%,R220*S220*T220*F!$B$33,IF(U220&lt;40%,R220*S220*T220*F!$B$38,IF(U220&lt;45%,R220*S220*T220*F!$B$43,IF(U220&lt;50%,R220*S220*T220*F!$B$48,IF(U220=50%,R220*S220*T220*F!$B$50,IF(U220=51%,R220*S220*T220*F!$B$51,IF(U220=52%,R220*S220*T220*F!$B$52,IF(U220=53%,R220*S220*T220*F!$B$53,IF(U220=54%,R220*S220*T220*F!$B$54,IF(U220=55%,R220*S220*T220*F!$B$55,IF(U220=56%,R220*S220*T220*F!$B$56,IF(U220=57%,R220*S220*T220*F!$B$57,IF(U220=58%,R220*S220*T220*F!$B$58,IF(U220=59%,R220*S220*T220*F!$B$59,IF(U220=60%,R220*S220*T220*F!$B$60,IF(U220=61%,R220*S220*T220*F!$B$61,IF(U220=62%,R220*S220*T220*F!$B$62,IF(U220=63%,R220*S220*T220*F!$B$63,IF(U220=64%,R220*S220*T220*F!$B$64,IF(U220=65%,R220*S220*T220*F!$B$65,IF(U220=66%,R220*S220*T220*F!$B$66,IF(U220=67%,R220*S220*T220*F!$B$67,IF(U220=68%,R220*S220*T220*F!$B$68,IF(U220=69%,R220*S220*T220*F!$B$69,IF(U220=70%,R220*S220*T220*F!$B$70,IF(U220=71%,R220*S220*T220*F!$B$71,IF(U220=72%,R220*S220*T220*F!$B$72,IF(U220=73%,R220*S220*T220*F!$B$73,IF(U220=74%,R220*S220*T220*F!$B$74,IF(U220=75%,R220*S220*T220*F!$B$75,IF(U220=76%,R220*S220*T220*F!$B$76,IF(U220=77%,R220*S220*T220*F!$B$77,IF(U220=78%,R220*S220*T220*F!$B$78,IF(U220=79%,R220*S220*T220*F!$B$79,IF(U220=80%,R220*S220*T220*F!$B$80,IF(U220=81%,R220*S220*T220*F!$B$81,IF(U220=82%,R220*S220*T220*F!$B$82,IF(U220=83%,R220*S220*T220*F!$B$83,IF(U220=84%,R220*S220*T220*F!$B$84,IF(U220=85%,R220*S220*T220*F!$B$85,IF(U220=86%,R220*S220*T220*F!$B$86,IF(U220=87%,R220*S220*T220*F!$B$87,IF(U220=88%,R220*S220*T220*F!$B$88,IF(U220=89%,R220*S220*T220*F!$B$89,IF(U220=90%,R220*S220*T220*F!$B$90,IF(U220=91%,R220*S220*T220*F!$B$91,IF(U220=92%,R220*S220*T220*F!$B$92,IF(U220=93%,R220*S220*T220*F!$B$93,IF(U220=94%,R220*S220*T220*F!$B$94,IF(U220=95%,R220*S220*T220*F!$B$95,IF(U220=96%,R220*S220*T220*F!$B$96,IF(U220=97%,R220*S220*T220*F!$B$97,IF(U220=98%,R220*S220*T220*F!$B$98,IF(U220=99%,R220*S220*T220*F!$B$99,IF(U220&gt;99%,R220*S220*T220*F!$B$100)))))))))))))))))))))))))))))))))))))))))))))))))))))))))*IF(ISNUMBER(E220),E220,1)*IF(ISNUMBER(D220),D220,1)</f>
        <v>549</v>
      </c>
      <c r="AA220" s="69">
        <f t="shared" si="331"/>
        <v>33</v>
      </c>
      <c r="AB220" s="70">
        <f t="shared" si="332"/>
        <v>7.65</v>
      </c>
      <c r="AC220" s="23"/>
      <c r="AF220" s="106"/>
      <c r="AG220" s="28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</row>
    <row r="221" spans="1:46" x14ac:dyDescent="0.25">
      <c r="A221" s="325"/>
      <c r="B221" s="165" t="str">
        <f t="shared" ref="B221:E222" si="337">IF(B184="","",B184)</f>
        <v/>
      </c>
      <c r="C221" s="166" t="str">
        <f t="shared" si="337"/>
        <v/>
      </c>
      <c r="D221" s="167">
        <f t="shared" si="333"/>
        <v>0</v>
      </c>
      <c r="E221" s="168" t="str">
        <f t="shared" si="337"/>
        <v/>
      </c>
      <c r="F221" s="303"/>
      <c r="G221" s="170"/>
      <c r="H221" s="170"/>
      <c r="I221" s="171">
        <f t="shared" ref="I221" si="338">IFERROR(ROUND(F221/$Y221,2),)</f>
        <v>0</v>
      </c>
      <c r="J221" s="169"/>
      <c r="K221" s="170"/>
      <c r="L221" s="170"/>
      <c r="M221" s="171">
        <f t="shared" ref="M221" si="339">IFERROR(ROUND(J221/$Y221,2),)</f>
        <v>0</v>
      </c>
      <c r="N221" s="169"/>
      <c r="O221" s="170"/>
      <c r="P221" s="170"/>
      <c r="Q221" s="171">
        <f t="shared" ref="Q221" si="340">IFERROR(ROUND(N221/$Y221,2),)</f>
        <v>0</v>
      </c>
      <c r="R221" s="169"/>
      <c r="S221" s="170"/>
      <c r="T221" s="170"/>
      <c r="U221" s="171">
        <f t="shared" ref="U221" si="341">IFERROR(ROUND(R221/$Y221,2),)</f>
        <v>0</v>
      </c>
      <c r="V221" s="121">
        <f t="shared" si="299"/>
        <v>0</v>
      </c>
      <c r="W221" s="60">
        <f t="shared" si="334"/>
        <v>0</v>
      </c>
      <c r="X221" s="61">
        <f t="shared" si="336"/>
        <v>0</v>
      </c>
      <c r="Y221" s="203" t="str">
        <f t="shared" si="289"/>
        <v/>
      </c>
      <c r="Z221" s="17">
        <f>(IF(I221&lt;30%,0,IF(I221&lt;35%,F221*G221*H221*F!$B$33,IF(I221&lt;40%,F221*G221*H221*F!$B$38,IF(I221&lt;45%,F221*G221*H221*F!$B$43,IF(I221&lt;50%,F221*G221*H221*F!$B$48,IF(I221=50%,F221*G221*H221*F!$B$50,IF(I221=51%,F221*G221*H221*F!$B$51,IF(I221=52%,F221*G221*H221*F!$B$52,IF(I221=53%,F221*G221*H221*F!$B$53,IF(I221=54%,F221*G221*H221*F!$B$54,IF(I221=55%,F221*G221*H221*F!$B$55,IF(I221=56%,F221*G221*H221*F!$B$56,IF(I221=57%,F221*G221*H221*F!$B$57,IF(I221=58%,F221*G221*H221*F!$B$58,IF(I221=59%,F221*G221*H221*F!$B$59,IF(I221=60%,F221*G221*H221*F!$B$60,IF(I221=61%,F221*G221*H221*F!$B$61,IF(I221=62%,F221*G221*H221*F!$B$62,IF(I221=63%,F221*G221*H221*F!$B$63,IF(I221=64%,F221*G221*H221*F!$B$64,IF(I221=65%,F221*G221*H221*F!$B$65,IF(I221=66%,F221*G221*H221*F!$B$66,IF(I221=67%,F221*G221*H221*F!$B$67,IF(I221=68%,F221*G221*H221*F!$B$68,IF(I221=69%,F221*G221*H221*F!$B$69,IF(I221=70%,F221*G221*H221*F!$B$70,IF(I221=71%,F221*G221*H221*F!$B$71,IF(I221=72%,F221*G221*H221*F!$B$72,IF(I221=73%,F221*G221*H221*F!$B$73,IF(I221=74%,F221*G221*H221*F!$B$74,IF(I221=75%,F221*G221*H221*F!$B$75,IF(I221=76%,F221*G221*H221*F!$B$76,IF(I221=77%,F221*G221*H221*F!$B$77,IF(I221=78%,F221*G221*H221*F!$B$78,IF(I221=79%,F221*G221*H221*F!$B$79,IF(I221=80%,F221*G221*H221*F!$B$80,IF(I221=81%,F221*G221*H221*F!$B$81,IF(I221=82%,F221*G221*H221*F!$B$82,IF(I221=83%,F221*G221*H221*F!$B$83,IF(I221=84%,F221*G221*H221*F!$B$84,IF(I221=85%,F221*G221*H221*F!$B$85,IF(I221=86%,F221*G221*H221*F!$B$86,IF(I221=87%,F221*G221*H221*F!$B$87,IF(I221=88%,F221*G221*H221*F!$B$88,IF(I221=89%,F221*G221*H221*F!$B$89,IF(I221=90%,F221*G221*H221*F!$B$90,IF(I221=91%,F221*G221*H221*F!$B$91,IF(I221=92%,F221*G221*H221*F!$B$92,IF(I221=93%,F221*G221*H221*F!$B$93,IF(I221=94%,F221*G221*H221*F!$B$94,IF(I221=95%,F221*G221*H221*F!$B$95,IF(I221=96%,F221*G221*H221*F!$B$96,IF(I221=97%,F221*G221*H221*F!$B$97,IF(I221=98%,F221*G221*H221*F!$B$98,IF(I221=99%,F221*G221*H221*F!$B$99,IF(I221&gt;99%,F221*G221*H221*F!$B$100,))))))))))))))))))))))))))))))))))))))))))))))))))))))))+IF(M221&lt;30%,0,IF(M221&lt;35%,J221*K221*L221*F!$B$33,IF(M221&lt;40%,J221*K221*L221*F!$B$38,IF(M221&lt;45%,J221*K221*L221*F!$B$43,IF(M221&lt;50%,J221*K221*L221*F!$B$48,IF(M221=50%,J221*K221*L221*F!$B$50,IF(M221=51%,J221*K221*L221*F!$B$51,IF(M221=52%,J221*K221*L221*F!$B$52,IF(M221=53%,J221*K221*L221*F!$B$53,IF(M221=54%,J221*K221*L221*F!$B$54,IF(M221=55%,J221*K221*L221*F!$B$55,IF(M221=56%,J221*K221*L221*F!$B$56,IF(M221=57%,J221*K221*L221*F!$B$57,IF(M221=58%,J221*K221*L221*F!$B$58,IF(M221=59%,J221*K221*L221*F!$B$59,IF(M221=60%,J221*K221*L221*F!$B$60,IF(M221=61%,J221*K221*L221*F!$B$61,IF(M221=62%,J221*K221*L221*F!$B$62,IF(M221=63%,J221*K221*L221*F!$B$63,IF(M221=64%,J221*K221*L221*F!$B$64,IF(M221=65%,J221*K221*L221*F!$B$65,IF(M221=66%,J221*K221*L221*F!$B$66,IF(M221=67%,J221*K221*L221*F!$B$67,IF(M221=68%,J221*K221*L221*F!$B$68,IF(M221=69%,J221*K221*L221*F!$B$69,IF(M221=70%,J221*K221*L221*F!$B$70,IF(M221=71%,J221*K221*L221*F!$B$71,IF(M221=72%,J221*K221*L221*F!$B$72,IF(M221=73%,J221*K221*L221*F!$B$73,IF(M221=74%,J221*K221*L221*F!$B$74,IF(M221=75%,J221*K221*L221*F!$B$75,IF(M221=76%,J221*K221*L221*F!$B$76,IF(M221=77%,J221*K221*L221*F!$B$77,IF(M221=78%,J221*K221*L221*F!$B$78,IF(M221=79%,J221*K221*L221*F!$B$79,IF(M221=80%,J221*K221*L221*F!$B$80,IF(M221=81%,J221*K221*L221*F!$B$81,IF(M221=82%,J221*K221*L221*F!$B$82,IF(M221=83%,J221*K221*L221*F!$B$83,IF(M221=84%,J221*K221*L221*F!$B$84,IF(M221=85%,J221*K221*L221*F!$B$85,IF(M221=86%,J221*K221*L221*F!$B$86,IF(M221=87%,J221*K221*L221*F!$B$87,IF(M221=88%,J221*K221*L221*F!$B$88,IF(M221=89%,J221*K221*L221*F!$B$89,IF(M221=90%,J221*K221*L221*F!$B$90,IF(M221=91%,J221*K221*L221*F!$B$91,IF(M221=92%,J221*K221*L221*F!$B$92,IF(M221=93%,J221*K221*L221*F!$B$93,IF(M221=94%,J221*K221*L221*F!$B$94,IF(M221=95%,J221*K221*L221*F!$B$95,IF(M221=96%,J221*K221*L221*F!$B$96,IF(M221=97%,J221*K221*L221*F!$B$97,IF(M221=98%,J221*K221*L221*F!$B$98,IF(M221=99%,J221*K221*L221*F!$B$99,IF(M221&gt;99%,J221*K221*L221*F!$B$100,))))))))))))))))))))))))))))))))))))))))))))))))))))))))+IF(Q221&lt;30%,0,IF(Q221&lt;35%,N221*O221*P221*F!$B$33,IF(Q221&lt;40%,N221*O221*P221*F!$B$38,IF(Q221&lt;45%,N221*O221*P221*F!$B$43,IF(Q221&lt;50%,N221*O221*P221*F!$B$48,IF(Q221=50%,N221*O221*P221*F!$B$50,IF(Q221=51%,N221*O221*P221*F!$B$51,IF(Q221=52%,N221*O221*P221*F!$B$52,IF(Q221=53%,N221*O221*P221*F!$B$53,IF(Q221=54%,N221*O221*P221*F!$B$54,IF(Q221=55%,N221*O221*P221*F!$B$55,IF(Q221=56%,N221*O221*P221*F!$B$56,IF(Q221=57%,N221*O221*P221*F!$B$57,IF(Q221=58%,N221*O221*P221*F!$B$58,IF(Q221=59%,N221*O221*P221*F!$B$59,IF(Q221=60%,N221*O221*P221*F!$B$60,IF(Q221=61%,N221*O221*P221*F!$B$61,IF(Q221=62%,N221*O221*P221*F!$B$62,IF(Q221=63%,N221*O221*P221*F!$B$63,IF(Q221=64%,N221*O221*P221*F!$B$64,IF(Q221=65%,N221*O221*P221*F!$B$65,IF(Q221=66%,N221*O221*P221*F!$B$66,IF(Q221=67%,N221*O221*P221*F!$B$67,IF(Q221=68%,N221*O221*P221*F!$B$68,IF(Q221=69%,N221*O221*P221*F!$B$69,IF(Q221=70%,N221*O221*P221*F!$B$70,IF(Q221=71%,N221*O221*P221*F!$B$71,IF(Q221=72%,N221*O221*P221*F!$B$72,IF(Q221=73%,N221*O221*P221*F!$B$73,IF(Q221=74%,N221*O221*P221*F!$B$74,IF(Q221=75%,N221*O221*P221*F!$B$75,IF(Q221=76%,N221*O221*P221*F!$B$76,IF(Q221=77%,N221*O221*P221*F!$B$77,IF(Q221=78%,N221*O221*P221*F!$B$78,IF(Q221=79%,N221*O221*P221*F!$B$79,IF(Q221=80%,N221*O221*P221*F!$B$80,IF(Q221=81%,N221*O221*P221*F!$B$81,IF(Q221=82%,N221*O221*P221*F!$B$82,IF(Q221=83%,N221*O221*P221*F!$B$83,IF(Q221=84%,N221*O221*P221*F!$B$84,IF(Q221=85%,N221*O221*P221*F!$B$85,IF(Q221=86%,N221*O221*P221*F!$B$86,IF(Q221=87%,N221*O221*P221*F!$B$87,IF(Q221=88%,N221*O221*P221*F!$B$88,IF(Q221=89%,N221*O221*P221*F!$B$89,IF(Q221=90%,N221*O221*P221*F!$B$90,IF(Q221=91%,N221*O221*P221*F!$B$91,IF(Q221=92%,N221*O221*P221*F!$B$92,IF(Q221=93%,N221*O221*P221*F!$B$93,IF(Q221=94%,N221*O221*P221*F!$B$94,IF(Q221=95%,N221*O221*P221*F!$B$95,IF(Q221=96%,N221*O221*P221*F!$B$96,IF(Q221=97%,N221*O221*P221*F!$B$97,IF(Q221=98%,N221*O221*P221*F!$B$98,IF(Q221=99%,N221*O221*P221*F!$B$99,IF(Q221&gt;99%,N221*O221*P221*F!$B$100,))))))))))))))))))))))))))))))))))))))))))))))))))))))))+IF(U221&lt;30%,0,IF(U221&lt;35%,R221*S221*T221*F!$B$33,IF(U221&lt;40%,R221*S221*T221*F!$B$38,IF(U221&lt;45%,R221*S221*T221*F!$B$43,IF(U221&lt;50%,R221*S221*T221*F!$B$48,IF(U221=50%,R221*S221*T221*F!$B$50,IF(U221=51%,R221*S221*T221*F!$B$51,IF(U221=52%,R221*S221*T221*F!$B$52,IF(U221=53%,R221*S221*T221*F!$B$53,IF(U221=54%,R221*S221*T221*F!$B$54,IF(U221=55%,R221*S221*T221*F!$B$55,IF(U221=56%,R221*S221*T221*F!$B$56,IF(U221=57%,R221*S221*T221*F!$B$57,IF(U221=58%,R221*S221*T221*F!$B$58,IF(U221=59%,R221*S221*T221*F!$B$59,IF(U221=60%,R221*S221*T221*F!$B$60,IF(U221=61%,R221*S221*T221*F!$B$61,IF(U221=62%,R221*S221*T221*F!$B$62,IF(U221=63%,R221*S221*T221*F!$B$63,IF(U221=64%,R221*S221*T221*F!$B$64,IF(U221=65%,R221*S221*T221*F!$B$65,IF(U221=66%,R221*S221*T221*F!$B$66,IF(U221=67%,R221*S221*T221*F!$B$67,IF(U221=68%,R221*S221*T221*F!$B$68,IF(U221=69%,R221*S221*T221*F!$B$69,IF(U221=70%,R221*S221*T221*F!$B$70,IF(U221=71%,R221*S221*T221*F!$B$71,IF(U221=72%,R221*S221*T221*F!$B$72,IF(U221=73%,R221*S221*T221*F!$B$73,IF(U221=74%,R221*S221*T221*F!$B$74,IF(U221=75%,R221*S221*T221*F!$B$75,IF(U221=76%,R221*S221*T221*F!$B$76,IF(U221=77%,R221*S221*T221*F!$B$77,IF(U221=78%,R221*S221*T221*F!$B$78,IF(U221=79%,R221*S221*T221*F!$B$79,IF(U221=80%,R221*S221*T221*F!$B$80,IF(U221=81%,R221*S221*T221*F!$B$81,IF(U221=82%,R221*S221*T221*F!$B$82,IF(U221=83%,R221*S221*T221*F!$B$83,IF(U221=84%,R221*S221*T221*F!$B$84,IF(U221=85%,R221*S221*T221*F!$B$85,IF(U221=86%,R221*S221*T221*F!$B$86,IF(U221=87%,R221*S221*T221*F!$B$87,IF(U221=88%,R221*S221*T221*F!$B$88,IF(U221=89%,R221*S221*T221*F!$B$89,IF(U221=90%,R221*S221*T221*F!$B$90,IF(U221=91%,R221*S221*T221*F!$B$91,IF(U221=92%,R221*S221*T221*F!$B$92,IF(U221=93%,R221*S221*T221*F!$B$93,IF(U221=94%,R221*S221*T221*F!$B$94,IF(U221=95%,R221*S221*T221*F!$B$95,IF(U221=96%,R221*S221*T221*F!$B$96,IF(U221=97%,R221*S221*T221*F!$B$97,IF(U221=98%,R221*S221*T221*F!$B$98,IF(U221=99%,R221*S221*T221*F!$B$99,IF(U221&gt;99%,R221*S221*T221*F!$B$100)))))))))))))))))))))))))))))))))))))))))))))))))))))))))*IF(ISNUMBER(E221),E221,1)*IF(ISNUMBER(D221),D221,1)</f>
        <v>0</v>
      </c>
      <c r="AA221" s="62">
        <f t="shared" si="331"/>
        <v>0</v>
      </c>
      <c r="AB221" s="63">
        <f t="shared" si="332"/>
        <v>0</v>
      </c>
      <c r="AC221" s="23"/>
      <c r="AF221" s="106"/>
      <c r="AG221" s="28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</row>
    <row r="222" spans="1:46" ht="15.75" thickBot="1" x14ac:dyDescent="0.3">
      <c r="A222" s="326"/>
      <c r="B222" s="216" t="str">
        <f t="shared" si="337"/>
        <v/>
      </c>
      <c r="C222" s="231" t="str">
        <f t="shared" si="337"/>
        <v/>
      </c>
      <c r="D222" s="299">
        <f>ROUND(IFERROR((D216*(G216*H216+K216*L216+O216*P216+S216*T216)+D217*(G217*H217+K217*L217+O217*P217+S217*T217)+D218*(G218*H218+K218*L218+O218*P218+S218*T218)+D219*(G219*H219+K219*L219+O219*P219+S219*T219)+D220*(G220*H220+K220*L220+O220*P220+S220*T220)+D221*(G221*H221+K221*L221+O221*P221+S221*T221))/((G216*H216+K216*L216+O216*P216+S216*T216)+(G217*H217+K217*L217+O217*P217+S217*T217)+(G218*H218+K218*L218+O218*P218+S218*T218)+(G219*H219+K219*L219+O219*P219+S219*T219)+(G220*H220+K220*L220+O220*P220+S220*T220)+(G221*H221+K221*L221+O221*P221+S221*T221)),0),2)</f>
        <v>0.99</v>
      </c>
      <c r="E222" s="220" t="str">
        <f t="shared" si="337"/>
        <v/>
      </c>
      <c r="F222" s="306" t="s">
        <v>67</v>
      </c>
      <c r="G222" s="316">
        <f>V188+V189+V191+V204+V216+V218+V220</f>
        <v>24920</v>
      </c>
      <c r="H222" s="316">
        <f>AA188+AA189+AA191+AA204+AA216+AA218+AA220</f>
        <v>234</v>
      </c>
      <c r="I222" s="317">
        <f>Z188+Z189+Z191+Z204+Z216+Z218+Z220</f>
        <v>15808.92</v>
      </c>
      <c r="J222" s="306" t="s">
        <v>99</v>
      </c>
      <c r="K222" s="316">
        <f>V195+V196+V197+V198+V209+V210+V211+V212</f>
        <v>19625</v>
      </c>
      <c r="L222" s="227">
        <f>AA195+AA196+AA197+AA198+AA209+AA210+AA211+AA212</f>
        <v>224</v>
      </c>
      <c r="M222" s="317">
        <f>Z195+Z196+Z197+Z198+Z209+Z210+Z211+Z212</f>
        <v>15063.885</v>
      </c>
      <c r="N222" s="306" t="s">
        <v>100</v>
      </c>
      <c r="O222" s="316">
        <f>V190+V202+V203+V205+V206+V217+V219</f>
        <v>16580</v>
      </c>
      <c r="P222" s="227">
        <f>AA190+AA202+AA203+AA205+AA206+AA217+AA219</f>
        <v>191</v>
      </c>
      <c r="Q222" s="317">
        <f>Z190+Z202+Z203+Z205+Z206+Z217+Z219</f>
        <v>12305.55</v>
      </c>
      <c r="R222" s="306" t="s">
        <v>101</v>
      </c>
      <c r="S222" s="316">
        <f>G222+O222</f>
        <v>41500</v>
      </c>
      <c r="T222" s="316">
        <f>H222+P222</f>
        <v>425</v>
      </c>
      <c r="U222" s="316">
        <f>I222+Q222</f>
        <v>28114.47</v>
      </c>
      <c r="V222" s="79">
        <f>SUM(V216:V221)</f>
        <v>13765</v>
      </c>
      <c r="W222" s="21">
        <f>IFERROR(V222/AA222,0)</f>
        <v>89.383116883116884</v>
      </c>
      <c r="X222" s="80">
        <f>ROUND(IFERROR(((I216*G216*H216+M216*K216*L216+Q216*O216*P216+U216*S216*T216)+(I217*G217*H217+M217*K217*L217+Q217*O217*P217+U217*S217*T217)+(I218*G218*H218+M218*K218*L218+Q218*O218*P218+U218*S218*T218)+(I219*G219*H219+M219*K219*L219+Q219*O219*P219+U219*S219*T219)+(I220*G220*H220+M220*K220*L220+Q220*O220*P220+U220*S220*T220)+(I221*G221*H221+M221*K221*L221+Q221*O221*P221+U221*S221*T221))/((G216*H216+K216*L216+O216*P216+S216*T216)+(G217*H217+K217*L217+O217*P217+S217*T217)+(G218*H218+K218*L218+O218*P218+S218*T218)+(G219*H219+K219*L219+O219*P219+S219*T219)+(G220*H220+K220*L220+O220*P220+S220*T220)+(G221*H221+K221*L221+O221*P221+S221*T221)),0),3)</f>
        <v>0.47</v>
      </c>
      <c r="Y222" s="81"/>
      <c r="Z222" s="21">
        <f>SUM(Z216:Z221)</f>
        <v>6846.78</v>
      </c>
      <c r="AA222" s="82">
        <f>SUM(AA216:AA221)</f>
        <v>154</v>
      </c>
      <c r="AB222" s="83">
        <f>IF(SUM(AB216:AB221)=0,TIME(,0,),TIME(,SUM(AB216:AB221)+30,))</f>
        <v>9.6527777777777782E-2</v>
      </c>
      <c r="AC222" s="23"/>
      <c r="AF222" s="106"/>
      <c r="AG222" s="28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</row>
    <row r="223" spans="1:46" ht="15.75" x14ac:dyDescent="0.25">
      <c r="A223" s="295"/>
      <c r="B223" s="296"/>
      <c r="C223" s="296"/>
      <c r="D223" s="297">
        <f>IFERROR((D231*AA231+D238*AA238+D245*AA245+D252*AA252+D259*AA259)/AA223,"")</f>
        <v>0.89941935483870961</v>
      </c>
      <c r="E223" s="296"/>
      <c r="F223" s="296"/>
      <c r="G223" s="296" t="s">
        <v>98</v>
      </c>
      <c r="H223" s="296"/>
      <c r="I223" s="296"/>
      <c r="J223" s="296"/>
      <c r="K223" s="296"/>
      <c r="L223" s="296"/>
      <c r="M223" s="296"/>
      <c r="N223" s="296"/>
      <c r="O223" s="296"/>
      <c r="P223" s="296"/>
      <c r="Q223" s="296"/>
      <c r="R223" s="296"/>
      <c r="S223" s="296"/>
      <c r="T223" s="296"/>
      <c r="U223" s="296"/>
      <c r="V223" s="34">
        <f>V231+V238+V245+V252+V259</f>
        <v>64725</v>
      </c>
      <c r="W223" s="292">
        <f>IFERROR(V223/AA223,0)</f>
        <v>83.516129032258064</v>
      </c>
      <c r="X223" s="35"/>
      <c r="Y223" s="215">
        <v>5.0000000000000001E-3</v>
      </c>
      <c r="Z223" s="34">
        <f>Z231+Z238+Z245+Z252+Z259</f>
        <v>41244.262500000004</v>
      </c>
      <c r="AA223" s="34">
        <f>AA231+AA238+AA245+AA252+AA259</f>
        <v>775</v>
      </c>
      <c r="AB223" s="37">
        <f>AB231+AB238+AB245+AB252+AB259</f>
        <v>0.54375000000000007</v>
      </c>
      <c r="AC223" s="23"/>
      <c r="AF223" s="106"/>
      <c r="AG223" s="28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</row>
    <row r="224" spans="1:46" ht="15.75" thickBot="1" x14ac:dyDescent="0.3">
      <c r="A224" s="39" t="s">
        <v>1</v>
      </c>
      <c r="B224" s="40" t="s">
        <v>6</v>
      </c>
      <c r="C224" s="41" t="s">
        <v>7</v>
      </c>
      <c r="D224" s="42" t="s">
        <v>16</v>
      </c>
      <c r="E224" s="42" t="s">
        <v>48</v>
      </c>
      <c r="F224" s="40" t="s">
        <v>9</v>
      </c>
      <c r="G224" s="40" t="s">
        <v>10</v>
      </c>
      <c r="H224" s="40" t="s">
        <v>11</v>
      </c>
      <c r="I224" s="40" t="s">
        <v>2</v>
      </c>
      <c r="J224" s="40" t="s">
        <v>9</v>
      </c>
      <c r="K224" s="40" t="s">
        <v>10</v>
      </c>
      <c r="L224" s="40" t="s">
        <v>11</v>
      </c>
      <c r="M224" s="40" t="s">
        <v>2</v>
      </c>
      <c r="N224" s="40" t="s">
        <v>9</v>
      </c>
      <c r="O224" s="40" t="s">
        <v>10</v>
      </c>
      <c r="P224" s="40" t="s">
        <v>11</v>
      </c>
      <c r="Q224" s="40" t="s">
        <v>2</v>
      </c>
      <c r="R224" s="40" t="s">
        <v>9</v>
      </c>
      <c r="S224" s="40" t="s">
        <v>10</v>
      </c>
      <c r="T224" s="40" t="s">
        <v>11</v>
      </c>
      <c r="U224" s="40" t="s">
        <v>2</v>
      </c>
      <c r="V224" s="40" t="s">
        <v>3</v>
      </c>
      <c r="W224" s="42" t="s">
        <v>12</v>
      </c>
      <c r="X224" s="42" t="s">
        <v>23</v>
      </c>
      <c r="Y224" s="43" t="s">
        <v>4</v>
      </c>
      <c r="Z224" s="44" t="s">
        <v>15</v>
      </c>
      <c r="AA224" s="40" t="s">
        <v>5</v>
      </c>
      <c r="AB224" s="45" t="s">
        <v>13</v>
      </c>
      <c r="AC224" s="23"/>
      <c r="AF224" s="106"/>
      <c r="AG224" s="28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</row>
    <row r="225" spans="1:48" x14ac:dyDescent="0.25">
      <c r="A225" s="318">
        <f>A226</f>
        <v>42247</v>
      </c>
      <c r="B225" s="158" t="str">
        <f>IF(B188="","",B188)</f>
        <v>Тяжелая</v>
      </c>
      <c r="C225" s="159" t="str">
        <f>IF(C188="","",C188)</f>
        <v>Присед</v>
      </c>
      <c r="D225" s="160">
        <f>D188</f>
        <v>1.2</v>
      </c>
      <c r="E225" s="161" t="str">
        <f>IF(E188="","",E188)</f>
        <v/>
      </c>
      <c r="F225" s="302">
        <f>IF(I225&lt;&gt;0,(IFERROR(IF($Y225&gt;50,MROUND($Y225*I225,2.5),IF($Y225&lt;15,MROUND($Y225*I225,0.1),MROUND($Y225*I225,1))),)),"")</f>
        <v>135</v>
      </c>
      <c r="G225" s="162">
        <v>5</v>
      </c>
      <c r="H225" s="162">
        <v>1</v>
      </c>
      <c r="I225" s="163">
        <v>0.5</v>
      </c>
      <c r="J225" s="302">
        <f>IF(M225&lt;&gt;0,(IFERROR(IF($Y225&gt;50,MROUND($Y225*M225,2.5),IF($Y225&lt;15,MROUND($Y225*M225,0.1),MROUND($Y225*M225,1))),)),"")</f>
        <v>160</v>
      </c>
      <c r="K225" s="162">
        <v>4</v>
      </c>
      <c r="L225" s="162">
        <v>1</v>
      </c>
      <c r="M225" s="163">
        <v>0.6</v>
      </c>
      <c r="N225" s="302">
        <f>IF(Q225&lt;&gt;0,(IFERROR(IF($Y225&gt;50,MROUND($Y225*Q225,2.5),IF($Y225&lt;15,MROUND($Y225*Q225,0.1),MROUND($Y225*Q225,1))),)),"")</f>
        <v>182.5</v>
      </c>
      <c r="O225" s="162">
        <v>3</v>
      </c>
      <c r="P225" s="162">
        <v>4</v>
      </c>
      <c r="Q225" s="163">
        <v>0.68</v>
      </c>
      <c r="R225" s="302">
        <f>IF(U225&lt;&gt;0,(IFERROR(IF($Y225&gt;50,MROUND($Y225*U225,2.5),IF($Y225&lt;15,MROUND($Y225*U225,0.1),MROUND($Y225*U225,1))),)),"")</f>
        <v>197.5</v>
      </c>
      <c r="S225" s="162">
        <v>2</v>
      </c>
      <c r="T225" s="162">
        <v>4</v>
      </c>
      <c r="U225" s="164">
        <v>0.74</v>
      </c>
      <c r="V225" s="47">
        <f t="shared" ref="V225:V230" si="342">(IF(ISNUMBER(F225),F225,1)*G225*H225+IF(ISNUMBER(J225),J225,1)*K225*L225+IF(ISNUMBER(N225),N225,1)*O225*P225+IF(ISNUMBER(R225),R225,1)*S225*T225)*IF(ISNUMBER(E225),E225,1)</f>
        <v>5085</v>
      </c>
      <c r="W225" s="48">
        <f>IFERROR((IF(ISNUMBER(F225),F225,1)*G225*H225+IF(ISNUMBER(J225),J225,1)*K225*L225+IF(ISNUMBER(N225),N225,1)*O225*P225+IF(ISNUMBER(R225),R225,1)*S225*T225)*IF(ISNUMBER(E225),E225,1)/(G225*H225+K225*L225+O225*P225+S225*T225),0)</f>
        <v>175.34482758620689</v>
      </c>
      <c r="X225" s="213">
        <f>ROUND(IFERROR((W225/(Y225*IF(ISNUMBER(E225),E225,1))),0),2)</f>
        <v>0.65</v>
      </c>
      <c r="Y225" s="202">
        <f>IF(ISNUMBER(Y188), Y188+(Y188*$Y$223),"")</f>
        <v>267.89815244237911</v>
      </c>
      <c r="Z225" s="16">
        <f>(IF(I225&lt;30%,0,IF(I225&lt;35%,F225*G225*H225*F!$B$33,IF(I225&lt;40%,F225*G225*H225*F!$B$38,IF(I225&lt;45%,F225*G225*H225*F!$B$43,IF(I225&lt;50%,F225*G225*H225*F!$B$48,IF(I225=50%,F225*G225*H225*F!$B$50,IF(I225=51%,F225*G225*H225*F!$B$51,IF(I225=52%,F225*G225*H225*F!$B$52,IF(I225=53%,F225*G225*H225*F!$B$53,IF(I225=54%,F225*G225*H225*F!$B$54,IF(I225=55%,F225*G225*H225*F!$B$55,IF(I225=56%,F225*G225*H225*F!$B$56,IF(I225=57%,F225*G225*H225*F!$B$57,IF(I225=58%,F225*G225*H225*F!$B$58,IF(I225=59%,F225*G225*H225*F!$B$59,IF(I225=60%,F225*G225*H225*F!$B$60,IF(I225=61%,F225*G225*H225*F!$B$61,IF(I225=62%,F225*G225*H225*F!$B$62,IF(I225=63%,F225*G225*H225*F!$B$63,IF(I225=64%,F225*G225*H225*F!$B$64,IF(I225=65%,F225*G225*H225*F!$B$65,IF(I225=66%,F225*G225*H225*F!$B$66,IF(I225=67%,F225*G225*H225*F!$B$67,IF(I225=68%,F225*G225*H225*F!$B$68,IF(I225=69%,F225*G225*H225*F!$B$69,IF(I225=70%,F225*G225*H225*F!$B$70,IF(I225=71%,F225*G225*H225*F!$B$71,IF(I225=72%,F225*G225*H225*F!$B$72,IF(I225=73%,F225*G225*H225*F!$B$73,IF(I225=74%,F225*G225*H225*F!$B$74,IF(I225=75%,F225*G225*H225*F!$B$75,IF(I225=76%,F225*G225*H225*F!$B$76,IF(I225=77%,F225*G225*H225*F!$B$77,IF(I225=78%,F225*G225*H225*F!$B$78,IF(I225=79%,F225*G225*H225*F!$B$79,IF(I225=80%,F225*G225*H225*F!$B$80,IF(I225=81%,F225*G225*H225*F!$B$81,IF(I225=82%,F225*G225*H225*F!$B$82,IF(I225=83%,F225*G225*H225*F!$B$83,IF(I225=84%,F225*G225*H225*F!$B$84,IF(I225=85%,F225*G225*H225*F!$B$85,IF(I225=86%,F225*G225*H225*F!$B$86,IF(I225=87%,F225*G225*H225*F!$B$87,IF(I225=88%,F225*G225*H225*F!$B$88,IF(I225=89%,F225*G225*H225*F!$B$89,IF(I225=90%,F225*G225*H225*F!$B$90,IF(I225=91%,F225*G225*H225*F!$B$91,IF(I225=92%,F225*G225*H225*F!$B$92,IF(I225=93%,F225*G225*H225*F!$B$93,IF(I225=94%,F225*G225*H225*F!$B$94,IF(I225=95%,F225*G225*H225*F!$B$95,IF(I225=96%,F225*G225*H225*F!$B$96,IF(I225=97%,F225*G225*H225*F!$B$97,IF(I225=98%,F225*G225*H225*F!$B$98,IF(I225=99%,F225*G225*H225*F!$B$99,IF(I225&gt;99%,F225*G225*H225*F!$B$100,))))))))))))))))))))))))))))))))))))))))))))))))))))))))+IF(M225&lt;30%,0,IF(M225&lt;35%,J225*K225*L225*F!$B$33,IF(M225&lt;40%,J225*K225*L225*F!$B$38,IF(M225&lt;45%,J225*K225*L225*F!$B$43,IF(M225&lt;50%,J225*K225*L225*F!$B$48,IF(M225=50%,J225*K225*L225*F!$B$50,IF(M225=51%,J225*K225*L225*F!$B$51,IF(M225=52%,J225*K225*L225*F!$B$52,IF(M225=53%,J225*K225*L225*F!$B$53,IF(M225=54%,J225*K225*L225*F!$B$54,IF(M225=55%,J225*K225*L225*F!$B$55,IF(M225=56%,J225*K225*L225*F!$B$56,IF(M225=57%,J225*K225*L225*F!$B$57,IF(M225=58%,J225*K225*L225*F!$B$58,IF(M225=59%,J225*K225*L225*F!$B$59,IF(M225=60%,J225*K225*L225*F!$B$60,IF(M225=61%,J225*K225*L225*F!$B$61,IF(M225=62%,J225*K225*L225*F!$B$62,IF(M225=63%,J225*K225*L225*F!$B$63,IF(M225=64%,J225*K225*L225*F!$B$64,IF(M225=65%,J225*K225*L225*F!$B$65,IF(M225=66%,J225*K225*L225*F!$B$66,IF(M225=67%,J225*K225*L225*F!$B$67,IF(M225=68%,J225*K225*L225*F!$B$68,IF(M225=69%,J225*K225*L225*F!$B$69,IF(M225=70%,J225*K225*L225*F!$B$70,IF(M225=71%,J225*K225*L225*F!$B$71,IF(M225=72%,J225*K225*L225*F!$B$72,IF(M225=73%,J225*K225*L225*F!$B$73,IF(M225=74%,J225*K225*L225*F!$B$74,IF(M225=75%,J225*K225*L225*F!$B$75,IF(M225=76%,J225*K225*L225*F!$B$76,IF(M225=77%,J225*K225*L225*F!$B$77,IF(M225=78%,J225*K225*L225*F!$B$78,IF(M225=79%,J225*K225*L225*F!$B$79,IF(M225=80%,J225*K225*L225*F!$B$80,IF(M225=81%,J225*K225*L225*F!$B$81,IF(M225=82%,J225*K225*L225*F!$B$82,IF(M225=83%,J225*K225*L225*F!$B$83,IF(M225=84%,J225*K225*L225*F!$B$84,IF(M225=85%,J225*K225*L225*F!$B$85,IF(M225=86%,J225*K225*L225*F!$B$86,IF(M225=87%,J225*K225*L225*F!$B$87,IF(M225=88%,J225*K225*L225*F!$B$88,IF(M225=89%,J225*K225*L225*F!$B$89,IF(M225=90%,J225*K225*L225*F!$B$90,IF(M225=91%,J225*K225*L225*F!$B$91,IF(M225=92%,J225*K225*L225*F!$B$92,IF(M225=93%,J225*K225*L225*F!$B$93,IF(M225=94%,J225*K225*L225*F!$B$94,IF(M225=95%,J225*K225*L225*F!$B$95,IF(M225=96%,J225*K225*L225*F!$B$96,IF(M225=97%,J225*K225*L225*F!$B$97,IF(M225=98%,J225*K225*L225*F!$B$98,IF(M225=99%,J225*K225*L225*F!$B$99,IF(M225&gt;99%,J225*K225*L225*F!$B$100,))))))))))))))))))))))))))))))))))))))))))))))))))))))))+IF(Q225&lt;30%,0,IF(Q225&lt;35%,N225*O225*P225*F!$B$33,IF(Q225&lt;40%,N225*O225*P225*F!$B$38,IF(Q225&lt;45%,N225*O225*P225*F!$B$43,IF(Q225&lt;50%,N225*O225*P225*F!$B$48,IF(Q225=50%,N225*O225*P225*F!$B$50,IF(Q225=51%,N225*O225*P225*F!$B$51,IF(Q225=52%,N225*O225*P225*F!$B$52,IF(Q225=53%,N225*O225*P225*F!$B$53,IF(Q225=54%,N225*O225*P225*F!$B$54,IF(Q225=55%,N225*O225*P225*F!$B$55,IF(Q225=56%,N225*O225*P225*F!$B$56,IF(Q225=57%,N225*O225*P225*F!$B$57,IF(Q225=58%,N225*O225*P225*F!$B$58,IF(Q225=59%,N225*O225*P225*F!$B$59,IF(Q225=60%,N225*O225*P225*F!$B$60,IF(Q225=61%,N225*O225*P225*F!$B$61,IF(Q225=62%,N225*O225*P225*F!$B$62,IF(Q225=63%,N225*O225*P225*F!$B$63,IF(Q225=64%,N225*O225*P225*F!$B$64,IF(Q225=65%,N225*O225*P225*F!$B$65,IF(Q225=66%,N225*O225*P225*F!$B$66,IF(Q225=67%,N225*O225*P225*F!$B$67,IF(Q225=68%,N225*O225*P225*F!$B$68,IF(Q225=69%,N225*O225*P225*F!$B$69,IF(Q225=70%,N225*O225*P225*F!$B$70,IF(Q225=71%,N225*O225*P225*F!$B$71,IF(Q225=72%,N225*O225*P225*F!$B$72,IF(Q225=73%,N225*O225*P225*F!$B$73,IF(Q225=74%,N225*O225*P225*F!$B$74,IF(Q225=75%,N225*O225*P225*F!$B$75,IF(Q225=76%,N225*O225*P225*F!$B$76,IF(Q225=77%,N225*O225*P225*F!$B$77,IF(Q225=78%,N225*O225*P225*F!$B$78,IF(Q225=79%,N225*O225*P225*F!$B$79,IF(Q225=80%,N225*O225*P225*F!$B$80,IF(Q225=81%,N225*O225*P225*F!$B$81,IF(Q225=82%,N225*O225*P225*F!$B$82,IF(Q225=83%,N225*O225*P225*F!$B$83,IF(Q225=84%,N225*O225*P225*F!$B$84,IF(Q225=85%,N225*O225*P225*F!$B$85,IF(Q225=86%,N225*O225*P225*F!$B$86,IF(Q225=87%,N225*O225*P225*F!$B$87,IF(Q225=88%,N225*O225*P225*F!$B$88,IF(Q225=89%,N225*O225*P225*F!$B$89,IF(Q225=90%,N225*O225*P225*F!$B$90,IF(Q225=91%,N225*O225*P225*F!$B$91,IF(Q225=92%,N225*O225*P225*F!$B$92,IF(Q225=93%,N225*O225*P225*F!$B$93,IF(Q225=94%,N225*O225*P225*F!$B$94,IF(Q225=95%,N225*O225*P225*F!$B$95,IF(Q225=96%,N225*O225*P225*F!$B$96,IF(Q225=97%,N225*O225*P225*F!$B$97,IF(Q225=98%,N225*O225*P225*F!$B$98,IF(Q225=99%,N225*O225*P225*F!$B$99,IF(Q225&gt;99%,N225*O225*P225*F!$B$100,))))))))))))))))))))))))))))))))))))))))))))))))))))))))+IF(U225&lt;30%,0,IF(U225&lt;35%,R225*S225*T225*F!$B$33,IF(U225&lt;40%,R225*S225*T225*F!$B$38,IF(U225&lt;45%,R225*S225*T225*F!$B$43,IF(U225&lt;50%,R225*S225*T225*F!$B$48,IF(U225=50%,R225*S225*T225*F!$B$50,IF(U225=51%,R225*S225*T225*F!$B$51,IF(U225=52%,R225*S225*T225*F!$B$52,IF(U225=53%,R225*S225*T225*F!$B$53,IF(U225=54%,R225*S225*T225*F!$B$54,IF(U225=55%,R225*S225*T225*F!$B$55,IF(U225=56%,R225*S225*T225*F!$B$56,IF(U225=57%,R225*S225*T225*F!$B$57,IF(U225=58%,R225*S225*T225*F!$B$58,IF(U225=59%,R225*S225*T225*F!$B$59,IF(U225=60%,R225*S225*T225*F!$B$60,IF(U225=61%,R225*S225*T225*F!$B$61,IF(U225=62%,R225*S225*T225*F!$B$62,IF(U225=63%,R225*S225*T225*F!$B$63,IF(U225=64%,R225*S225*T225*F!$B$64,IF(U225=65%,R225*S225*T225*F!$B$65,IF(U225=66%,R225*S225*T225*F!$B$66,IF(U225=67%,R225*S225*T225*F!$B$67,IF(U225=68%,R225*S225*T225*F!$B$68,IF(U225=69%,R225*S225*T225*F!$B$69,IF(U225=70%,R225*S225*T225*F!$B$70,IF(U225=71%,R225*S225*T225*F!$B$71,IF(U225=72%,R225*S225*T225*F!$B$72,IF(U225=73%,R225*S225*T225*F!$B$73,IF(U225=74%,R225*S225*T225*F!$B$74,IF(U225=75%,R225*S225*T225*F!$B$75,IF(U225=76%,R225*S225*T225*F!$B$76,IF(U225=77%,R225*S225*T225*F!$B$77,IF(U225=78%,R225*S225*T225*F!$B$78,IF(U225=79%,R225*S225*T225*F!$B$79,IF(U225=80%,R225*S225*T225*F!$B$80,IF(U225=81%,R225*S225*T225*F!$B$81,IF(U225=82%,R225*S225*T225*F!$B$82,IF(U225=83%,R225*S225*T225*F!$B$83,IF(U225=84%,R225*S225*T225*F!$B$84,IF(U225=85%,R225*S225*T225*F!$B$85,IF(U225=86%,R225*S225*T225*F!$B$86,IF(U225=87%,R225*S225*T225*F!$B$87,IF(U225=88%,R225*S225*T225*F!$B$88,IF(U225=89%,R225*S225*T225*F!$B$89,IF(U225=90%,R225*S225*T225*F!$B$90,IF(U225=91%,R225*S225*T225*F!$B$91,IF(U225=92%,R225*S225*T225*F!$B$92,IF(U225=93%,R225*S225*T225*F!$B$93,IF(U225=94%,R225*S225*T225*F!$B$94,IF(U225=95%,R225*S225*T225*F!$B$95,IF(U225=96%,R225*S225*T225*F!$B$96,IF(U225=97%,R225*S225*T225*F!$B$97,IF(U225=98%,R225*S225*T225*F!$B$98,IF(U225=99%,R225*S225*T225*F!$B$99,IF(U225&gt;99%,R225*S225*T225*F!$B$100)))))))))))))))))))))))))))))))))))))))))))))))))))))))))*IF(ISNUMBER(E225),E225,1)*IF(ISNUMBER(D225),D225,1)</f>
        <v>5390.4</v>
      </c>
      <c r="AA225" s="50">
        <f t="shared" ref="AA225:AA230" si="343">G225*H225+K225*L225+O225*P225+S225*T225</f>
        <v>29</v>
      </c>
      <c r="AB225" s="51">
        <f t="shared" ref="AB225:AB230" si="344">(H225*(IF(I225&lt;45%,0.5,IF(I225&lt;55%,0.8,IF(I225&lt;65%,0.9,IF(I225&lt;75%,1,IF(I225&lt;85%,1.1,1.2))))))+L225*(IF(M225&lt;45%,0.5,IF(M225&lt;55%,0.8,IF(M225&lt;65%,0.9,IF(M225&lt;75%,1,IF(M225&lt;85%,1.1,1.2))))))+P225*(IF(Q225&lt;45%,0.5,IF(Q225&lt;55%,0.8,IF(Q225&lt;65%,0.9,IF(Q225&lt;75%,1,IF(Q225&lt;85%,1.1,1.2))))))+T225*(IF(U225&lt;45%,0.5,IF(U225&lt;55%,0.8,IF(U225&lt;65%,0.9,IF(U225&lt;75%,1,IF(U225&lt;85%,1.1,1.2)))))))*IF(D225&gt;=0.8,6,IF(D225&lt;=0.4,1.5,3))</f>
        <v>58.199999999999996</v>
      </c>
      <c r="AC225" s="23"/>
      <c r="AF225" s="106"/>
      <c r="AG225" s="28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U225" s="313"/>
      <c r="AV225" s="320"/>
    </row>
    <row r="226" spans="1:48" ht="15" customHeight="1" x14ac:dyDescent="0.25">
      <c r="A226" s="325">
        <f>A189+7</f>
        <v>42247</v>
      </c>
      <c r="B226" s="165" t="str">
        <f t="shared" ref="B226:E241" si="345">IF(B189="","",B189)</f>
        <v>Средняя</v>
      </c>
      <c r="C226" s="166" t="str">
        <f t="shared" si="345"/>
        <v>Присед на груди</v>
      </c>
      <c r="D226" s="167">
        <f t="shared" ref="D226" si="346">D189</f>
        <v>1.2</v>
      </c>
      <c r="E226" s="168" t="str">
        <f t="shared" si="345"/>
        <v/>
      </c>
      <c r="F226" s="303">
        <f>IF(I226&lt;&gt;0,(IFERROR(IF($Y226&gt;50,MROUND($Y226*I226,2.5),IF($Y226&lt;15,MROUND($Y226*I226,0.1),MROUND($Y226*I226,1))),)),"")</f>
        <v>107.5</v>
      </c>
      <c r="G226" s="170">
        <v>5</v>
      </c>
      <c r="H226" s="170">
        <v>1</v>
      </c>
      <c r="I226" s="171">
        <v>0.5</v>
      </c>
      <c r="J226" s="303">
        <f>IF(M226&lt;&gt;0,(IFERROR(IF($Y226&gt;50,MROUND($Y226*M226,2.5),IF($Y226&lt;15,MROUND($Y226*M226,0.1),MROUND($Y226*M226,1))),)),"")</f>
        <v>127.5</v>
      </c>
      <c r="K226" s="170">
        <v>4</v>
      </c>
      <c r="L226" s="170">
        <v>3</v>
      </c>
      <c r="M226" s="171">
        <v>0.6</v>
      </c>
      <c r="N226" s="303">
        <f>IF(Q226&lt;&gt;0,(IFERROR(IF($Y226&gt;50,MROUND($Y226*Q226,2.5),IF($Y226&lt;15,MROUND($Y226*Q226,0.1),MROUND($Y226*Q226,1))),)),"")</f>
        <v>140</v>
      </c>
      <c r="O226" s="170">
        <v>3</v>
      </c>
      <c r="P226" s="170">
        <v>3</v>
      </c>
      <c r="Q226" s="171">
        <v>0.65</v>
      </c>
      <c r="R226" s="303" t="str">
        <f>IF(U226&lt;&gt;0,(IFERROR(IF($Y226&gt;50,MROUND($Y226*U226,2.5),IF($Y226&lt;15,MROUND($Y226*U226,0.1),MROUND($Y226*U226,1))),)),"")</f>
        <v/>
      </c>
      <c r="S226" s="170"/>
      <c r="T226" s="170"/>
      <c r="U226" s="172">
        <v>0</v>
      </c>
      <c r="V226" s="59">
        <f t="shared" si="342"/>
        <v>3327.5</v>
      </c>
      <c r="W226" s="60">
        <f t="shared" ref="W226:W229" si="347">IFERROR((IF(ISNUMBER(F226),F226,1)*G226*H226+IF(ISNUMBER(J226),J226,1)*K226*L226+IF(ISNUMBER(N226),N226,1)*O226*P226+IF(ISNUMBER(R226),R226,1)*S226*T226)*IF(ISNUMBER(E226),E226,1)/(G226*H226+K226*L226+O226*P226+S226*T226),0)</f>
        <v>127.98076923076923</v>
      </c>
      <c r="X226" s="61">
        <f t="shared" ref="X226:X227" si="348">ROUND(IFERROR((W226/(Y226*IF(ISNUMBER(E226),E226,1))),0),2)</f>
        <v>0.6</v>
      </c>
      <c r="Y226" s="203">
        <f t="shared" ref="Y226:Y258" si="349">IF(ISNUMBER(Y189), Y189+(Y189*$Y$223),"")</f>
        <v>214.3185219539032</v>
      </c>
      <c r="Z226" s="17">
        <f>(IF(I226&lt;30%,0,IF(I226&lt;35%,F226*G226*H226*F!$B$33,IF(I226&lt;40%,F226*G226*H226*F!$B$38,IF(I226&lt;45%,F226*G226*H226*F!$B$43,IF(I226&lt;50%,F226*G226*H226*F!$B$48,IF(I226=50%,F226*G226*H226*F!$B$50,IF(I226=51%,F226*G226*H226*F!$B$51,IF(I226=52%,F226*G226*H226*F!$B$52,IF(I226=53%,F226*G226*H226*F!$B$53,IF(I226=54%,F226*G226*H226*F!$B$54,IF(I226=55%,F226*G226*H226*F!$B$55,IF(I226=56%,F226*G226*H226*F!$B$56,IF(I226=57%,F226*G226*H226*F!$B$57,IF(I226=58%,F226*G226*H226*F!$B$58,IF(I226=59%,F226*G226*H226*F!$B$59,IF(I226=60%,F226*G226*H226*F!$B$60,IF(I226=61%,F226*G226*H226*F!$B$61,IF(I226=62%,F226*G226*H226*F!$B$62,IF(I226=63%,F226*G226*H226*F!$B$63,IF(I226=64%,F226*G226*H226*F!$B$64,IF(I226=65%,F226*G226*H226*F!$B$65,IF(I226=66%,F226*G226*H226*F!$B$66,IF(I226=67%,F226*G226*H226*F!$B$67,IF(I226=68%,F226*G226*H226*F!$B$68,IF(I226=69%,F226*G226*H226*F!$B$69,IF(I226=70%,F226*G226*H226*F!$B$70,IF(I226=71%,F226*G226*H226*F!$B$71,IF(I226=72%,F226*G226*H226*F!$B$72,IF(I226=73%,F226*G226*H226*F!$B$73,IF(I226=74%,F226*G226*H226*F!$B$74,IF(I226=75%,F226*G226*H226*F!$B$75,IF(I226=76%,F226*G226*H226*F!$B$76,IF(I226=77%,F226*G226*H226*F!$B$77,IF(I226=78%,F226*G226*H226*F!$B$78,IF(I226=79%,F226*G226*H226*F!$B$79,IF(I226=80%,F226*G226*H226*F!$B$80,IF(I226=81%,F226*G226*H226*F!$B$81,IF(I226=82%,F226*G226*H226*F!$B$82,IF(I226=83%,F226*G226*H226*F!$B$83,IF(I226=84%,F226*G226*H226*F!$B$84,IF(I226=85%,F226*G226*H226*F!$B$85,IF(I226=86%,F226*G226*H226*F!$B$86,IF(I226=87%,F226*G226*H226*F!$B$87,IF(I226=88%,F226*G226*H226*F!$B$88,IF(I226=89%,F226*G226*H226*F!$B$89,IF(I226=90%,F226*G226*H226*F!$B$90,IF(I226=91%,F226*G226*H226*F!$B$91,IF(I226=92%,F226*G226*H226*F!$B$92,IF(I226=93%,F226*G226*H226*F!$B$93,IF(I226=94%,F226*G226*H226*F!$B$94,IF(I226=95%,F226*G226*H226*F!$B$95,IF(I226=96%,F226*G226*H226*F!$B$96,IF(I226=97%,F226*G226*H226*F!$B$97,IF(I226=98%,F226*G226*H226*F!$B$98,IF(I226=99%,F226*G226*H226*F!$B$99,IF(I226&gt;99%,F226*G226*H226*F!$B$100,))))))))))))))))))))))))))))))))))))))))))))))))))))))))+IF(M226&lt;30%,0,IF(M226&lt;35%,J226*K226*L226*F!$B$33,IF(M226&lt;40%,J226*K226*L226*F!$B$38,IF(M226&lt;45%,J226*K226*L226*F!$B$43,IF(M226&lt;50%,J226*K226*L226*F!$B$48,IF(M226=50%,J226*K226*L226*F!$B$50,IF(M226=51%,J226*K226*L226*F!$B$51,IF(M226=52%,J226*K226*L226*F!$B$52,IF(M226=53%,J226*K226*L226*F!$B$53,IF(M226=54%,J226*K226*L226*F!$B$54,IF(M226=55%,J226*K226*L226*F!$B$55,IF(M226=56%,J226*K226*L226*F!$B$56,IF(M226=57%,J226*K226*L226*F!$B$57,IF(M226=58%,J226*K226*L226*F!$B$58,IF(M226=59%,J226*K226*L226*F!$B$59,IF(M226=60%,J226*K226*L226*F!$B$60,IF(M226=61%,J226*K226*L226*F!$B$61,IF(M226=62%,J226*K226*L226*F!$B$62,IF(M226=63%,J226*K226*L226*F!$B$63,IF(M226=64%,J226*K226*L226*F!$B$64,IF(M226=65%,J226*K226*L226*F!$B$65,IF(M226=66%,J226*K226*L226*F!$B$66,IF(M226=67%,J226*K226*L226*F!$B$67,IF(M226=68%,J226*K226*L226*F!$B$68,IF(M226=69%,J226*K226*L226*F!$B$69,IF(M226=70%,J226*K226*L226*F!$B$70,IF(M226=71%,J226*K226*L226*F!$B$71,IF(M226=72%,J226*K226*L226*F!$B$72,IF(M226=73%,J226*K226*L226*F!$B$73,IF(M226=74%,J226*K226*L226*F!$B$74,IF(M226=75%,J226*K226*L226*F!$B$75,IF(M226=76%,J226*K226*L226*F!$B$76,IF(M226=77%,J226*K226*L226*F!$B$77,IF(M226=78%,J226*K226*L226*F!$B$78,IF(M226=79%,J226*K226*L226*F!$B$79,IF(M226=80%,J226*K226*L226*F!$B$80,IF(M226=81%,J226*K226*L226*F!$B$81,IF(M226=82%,J226*K226*L226*F!$B$82,IF(M226=83%,J226*K226*L226*F!$B$83,IF(M226=84%,J226*K226*L226*F!$B$84,IF(M226=85%,J226*K226*L226*F!$B$85,IF(M226=86%,J226*K226*L226*F!$B$86,IF(M226=87%,J226*K226*L226*F!$B$87,IF(M226=88%,J226*K226*L226*F!$B$88,IF(M226=89%,J226*K226*L226*F!$B$89,IF(M226=90%,J226*K226*L226*F!$B$90,IF(M226=91%,J226*K226*L226*F!$B$91,IF(M226=92%,J226*K226*L226*F!$B$92,IF(M226=93%,J226*K226*L226*F!$B$93,IF(M226=94%,J226*K226*L226*F!$B$94,IF(M226=95%,J226*K226*L226*F!$B$95,IF(M226=96%,J226*K226*L226*F!$B$96,IF(M226=97%,J226*K226*L226*F!$B$97,IF(M226=98%,J226*K226*L226*F!$B$98,IF(M226=99%,J226*K226*L226*F!$B$99,IF(M226&gt;99%,J226*K226*L226*F!$B$100,))))))))))))))))))))))))))))))))))))))))))))))))))))))))+IF(Q226&lt;30%,0,IF(Q226&lt;35%,N226*O226*P226*F!$B$33,IF(Q226&lt;40%,N226*O226*P226*F!$B$38,IF(Q226&lt;45%,N226*O226*P226*F!$B$43,IF(Q226&lt;50%,N226*O226*P226*F!$B$48,IF(Q226=50%,N226*O226*P226*F!$B$50,IF(Q226=51%,N226*O226*P226*F!$B$51,IF(Q226=52%,N226*O226*P226*F!$B$52,IF(Q226=53%,N226*O226*P226*F!$B$53,IF(Q226=54%,N226*O226*P226*F!$B$54,IF(Q226=55%,N226*O226*P226*F!$B$55,IF(Q226=56%,N226*O226*P226*F!$B$56,IF(Q226=57%,N226*O226*P226*F!$B$57,IF(Q226=58%,N226*O226*P226*F!$B$58,IF(Q226=59%,N226*O226*P226*F!$B$59,IF(Q226=60%,N226*O226*P226*F!$B$60,IF(Q226=61%,N226*O226*P226*F!$B$61,IF(Q226=62%,N226*O226*P226*F!$B$62,IF(Q226=63%,N226*O226*P226*F!$B$63,IF(Q226=64%,N226*O226*P226*F!$B$64,IF(Q226=65%,N226*O226*P226*F!$B$65,IF(Q226=66%,N226*O226*P226*F!$B$66,IF(Q226=67%,N226*O226*P226*F!$B$67,IF(Q226=68%,N226*O226*P226*F!$B$68,IF(Q226=69%,N226*O226*P226*F!$B$69,IF(Q226=70%,N226*O226*P226*F!$B$70,IF(Q226=71%,N226*O226*P226*F!$B$71,IF(Q226=72%,N226*O226*P226*F!$B$72,IF(Q226=73%,N226*O226*P226*F!$B$73,IF(Q226=74%,N226*O226*P226*F!$B$74,IF(Q226=75%,N226*O226*P226*F!$B$75,IF(Q226=76%,N226*O226*P226*F!$B$76,IF(Q226=77%,N226*O226*P226*F!$B$77,IF(Q226=78%,N226*O226*P226*F!$B$78,IF(Q226=79%,N226*O226*P226*F!$B$79,IF(Q226=80%,N226*O226*P226*F!$B$80,IF(Q226=81%,N226*O226*P226*F!$B$81,IF(Q226=82%,N226*O226*P226*F!$B$82,IF(Q226=83%,N226*O226*P226*F!$B$83,IF(Q226=84%,N226*O226*P226*F!$B$84,IF(Q226=85%,N226*O226*P226*F!$B$85,IF(Q226=86%,N226*O226*P226*F!$B$86,IF(Q226=87%,N226*O226*P226*F!$B$87,IF(Q226=88%,N226*O226*P226*F!$B$88,IF(Q226=89%,N226*O226*P226*F!$B$89,IF(Q226=90%,N226*O226*P226*F!$B$90,IF(Q226=91%,N226*O226*P226*F!$B$91,IF(Q226=92%,N226*O226*P226*F!$B$92,IF(Q226=93%,N226*O226*P226*F!$B$93,IF(Q226=94%,N226*O226*P226*F!$B$94,IF(Q226=95%,N226*O226*P226*F!$B$95,IF(Q226=96%,N226*O226*P226*F!$B$96,IF(Q226=97%,N226*O226*P226*F!$B$97,IF(Q226=98%,N226*O226*P226*F!$B$98,IF(Q226=99%,N226*O226*P226*F!$B$99,IF(Q226&gt;99%,N226*O226*P226*F!$B$100,))))))))))))))))))))))))))))))))))))))))))))))))))))))))+IF(U226&lt;30%,0,IF(U226&lt;35%,R226*S226*T226*F!$B$33,IF(U226&lt;40%,R226*S226*T226*F!$B$38,IF(U226&lt;45%,R226*S226*T226*F!$B$43,IF(U226&lt;50%,R226*S226*T226*F!$B$48,IF(U226=50%,R226*S226*T226*F!$B$50,IF(U226=51%,R226*S226*T226*F!$B$51,IF(U226=52%,R226*S226*T226*F!$B$52,IF(U226=53%,R226*S226*T226*F!$B$53,IF(U226=54%,R226*S226*T226*F!$B$54,IF(U226=55%,R226*S226*T226*F!$B$55,IF(U226=56%,R226*S226*T226*F!$B$56,IF(U226=57%,R226*S226*T226*F!$B$57,IF(U226=58%,R226*S226*T226*F!$B$58,IF(U226=59%,R226*S226*T226*F!$B$59,IF(U226=60%,R226*S226*T226*F!$B$60,IF(U226=61%,R226*S226*T226*F!$B$61,IF(U226=62%,R226*S226*T226*F!$B$62,IF(U226=63%,R226*S226*T226*F!$B$63,IF(U226=64%,R226*S226*T226*F!$B$64,IF(U226=65%,R226*S226*T226*F!$B$65,IF(U226=66%,R226*S226*T226*F!$B$66,IF(U226=67%,R226*S226*T226*F!$B$67,IF(U226=68%,R226*S226*T226*F!$B$68,IF(U226=69%,R226*S226*T226*F!$B$69,IF(U226=70%,R226*S226*T226*F!$B$70,IF(U226=71%,R226*S226*T226*F!$B$71,IF(U226=72%,R226*S226*T226*F!$B$72,IF(U226=73%,R226*S226*T226*F!$B$73,IF(U226=74%,R226*S226*T226*F!$B$74,IF(U226=75%,R226*S226*T226*F!$B$75,IF(U226=76%,R226*S226*T226*F!$B$76,IF(U226=77%,R226*S226*T226*F!$B$77,IF(U226=78%,R226*S226*T226*F!$B$78,IF(U226=79%,R226*S226*T226*F!$B$79,IF(U226=80%,R226*S226*T226*F!$B$80,IF(U226=81%,R226*S226*T226*F!$B$81,IF(U226=82%,R226*S226*T226*F!$B$82,IF(U226=83%,R226*S226*T226*F!$B$83,IF(U226=84%,R226*S226*T226*F!$B$84,IF(U226=85%,R226*S226*T226*F!$B$85,IF(U226=86%,R226*S226*T226*F!$B$86,IF(U226=87%,R226*S226*T226*F!$B$87,IF(U226=88%,R226*S226*T226*F!$B$88,IF(U226=89%,R226*S226*T226*F!$B$89,IF(U226=90%,R226*S226*T226*F!$B$90,IF(U226=91%,R226*S226*T226*F!$B$91,IF(U226=92%,R226*S226*T226*F!$B$92,IF(U226=93%,R226*S226*T226*F!$B$93,IF(U226=94%,R226*S226*T226*F!$B$94,IF(U226=95%,R226*S226*T226*F!$B$95,IF(U226=96%,R226*S226*T226*F!$B$96,IF(U226=97%,R226*S226*T226*F!$B$97,IF(U226=98%,R226*S226*T226*F!$B$98,IF(U226=99%,R226*S226*T226*F!$B$99,IF(U226&gt;99%,R226*S226*T226*F!$B$100)))))))))))))))))))))))))))))))))))))))))))))))))))))))))*IF(ISNUMBER(E226),E226,1)*IF(ISNUMBER(D226),D226,1)</f>
        <v>2817.2999999999997</v>
      </c>
      <c r="AA226" s="62">
        <f t="shared" si="343"/>
        <v>26</v>
      </c>
      <c r="AB226" s="63">
        <f t="shared" si="344"/>
        <v>39</v>
      </c>
      <c r="AC226" s="23"/>
      <c r="AF226" s="106"/>
      <c r="AG226" s="28"/>
    </row>
    <row r="227" spans="1:48" x14ac:dyDescent="0.25">
      <c r="A227" s="325"/>
      <c r="B227" s="165" t="str">
        <f t="shared" si="345"/>
        <v>Легкая</v>
      </c>
      <c r="C227" s="166" t="str">
        <f t="shared" si="345"/>
        <v>Наклоны</v>
      </c>
      <c r="D227" s="167">
        <f t="shared" ref="D227" si="350">D190</f>
        <v>1</v>
      </c>
      <c r="E227" s="168" t="str">
        <f t="shared" si="345"/>
        <v/>
      </c>
      <c r="F227" s="304">
        <f>IF(I227&lt;&gt;0,(IFERROR(IF($Y227&gt;50,MROUND($Y227*I227,2.5),IF($Y227&lt;15,MROUND($Y227*I227,0.1),MROUND($Y227*I227,1))),)),"")</f>
        <v>47.5</v>
      </c>
      <c r="G227" s="173">
        <v>6</v>
      </c>
      <c r="H227" s="173">
        <v>3</v>
      </c>
      <c r="I227" s="174">
        <v>0.35</v>
      </c>
      <c r="J227" s="304">
        <f>IF(M227&lt;&gt;0,(IFERROR(IF($Y227&gt;50,MROUND($Y227*M227,2.5),IF($Y227&lt;15,MROUND($Y227*M227,0.1),MROUND($Y227*M227,1))),)),"")</f>
        <v>57.5</v>
      </c>
      <c r="K227" s="173">
        <v>5</v>
      </c>
      <c r="L227" s="173">
        <v>3</v>
      </c>
      <c r="M227" s="174">
        <v>0.42</v>
      </c>
      <c r="N227" s="304">
        <f>IF(Q227&lt;&gt;0,(IFERROR(IF($Y227&gt;50,MROUND($Y227*Q227,2.5),IF($Y227&lt;15,MROUND($Y227*Q227,0.1),MROUND($Y227*Q227,1))),)),"")</f>
        <v>67.5</v>
      </c>
      <c r="O227" s="173">
        <v>4</v>
      </c>
      <c r="P227" s="173">
        <v>3</v>
      </c>
      <c r="Q227" s="174">
        <v>0.49</v>
      </c>
      <c r="R227" s="304" t="str">
        <f>IF(U227&lt;&gt;0,(IFERROR(IF($Y227&gt;50,MROUND($Y227*U227,2.5),IF($Y227&lt;15,MROUND($Y227*U227,0.1),MROUND($Y227*U227,1))),)),"")</f>
        <v/>
      </c>
      <c r="S227" s="173"/>
      <c r="T227" s="173"/>
      <c r="U227" s="175">
        <v>0</v>
      </c>
      <c r="V227" s="66">
        <f t="shared" si="342"/>
        <v>2527.5</v>
      </c>
      <c r="W227" s="67">
        <f t="shared" si="347"/>
        <v>56.166666666666664</v>
      </c>
      <c r="X227" s="68">
        <f t="shared" si="348"/>
        <v>0.41</v>
      </c>
      <c r="Y227" s="203">
        <f t="shared" si="349"/>
        <v>136.00983123997707</v>
      </c>
      <c r="Z227" s="18">
        <f>(IF(I227&lt;30%,0,IF(I227&lt;35%,F227*G227*H227*F!$B$33,IF(I227&lt;40%,F227*G227*H227*F!$B$38,IF(I227&lt;45%,F227*G227*H227*F!$B$43,IF(I227&lt;50%,F227*G227*H227*F!$B$48,IF(I227=50%,F227*G227*H227*F!$B$50,IF(I227=51%,F227*G227*H227*F!$B$51,IF(I227=52%,F227*G227*H227*F!$B$52,IF(I227=53%,F227*G227*H227*F!$B$53,IF(I227=54%,F227*G227*H227*F!$B$54,IF(I227=55%,F227*G227*H227*F!$B$55,IF(I227=56%,F227*G227*H227*F!$B$56,IF(I227=57%,F227*G227*H227*F!$B$57,IF(I227=58%,F227*G227*H227*F!$B$58,IF(I227=59%,F227*G227*H227*F!$B$59,IF(I227=60%,F227*G227*H227*F!$B$60,IF(I227=61%,F227*G227*H227*F!$B$61,IF(I227=62%,F227*G227*H227*F!$B$62,IF(I227=63%,F227*G227*H227*F!$B$63,IF(I227=64%,F227*G227*H227*F!$B$64,IF(I227=65%,F227*G227*H227*F!$B$65,IF(I227=66%,F227*G227*H227*F!$B$66,IF(I227=67%,F227*G227*H227*F!$B$67,IF(I227=68%,F227*G227*H227*F!$B$68,IF(I227=69%,F227*G227*H227*F!$B$69,IF(I227=70%,F227*G227*H227*F!$B$70,IF(I227=71%,F227*G227*H227*F!$B$71,IF(I227=72%,F227*G227*H227*F!$B$72,IF(I227=73%,F227*G227*H227*F!$B$73,IF(I227=74%,F227*G227*H227*F!$B$74,IF(I227=75%,F227*G227*H227*F!$B$75,IF(I227=76%,F227*G227*H227*F!$B$76,IF(I227=77%,F227*G227*H227*F!$B$77,IF(I227=78%,F227*G227*H227*F!$B$78,IF(I227=79%,F227*G227*H227*F!$B$79,IF(I227=80%,F227*G227*H227*F!$B$80,IF(I227=81%,F227*G227*H227*F!$B$81,IF(I227=82%,F227*G227*H227*F!$B$82,IF(I227=83%,F227*G227*H227*F!$B$83,IF(I227=84%,F227*G227*H227*F!$B$84,IF(I227=85%,F227*G227*H227*F!$B$85,IF(I227=86%,F227*G227*H227*F!$B$86,IF(I227=87%,F227*G227*H227*F!$B$87,IF(I227=88%,F227*G227*H227*F!$B$88,IF(I227=89%,F227*G227*H227*F!$B$89,IF(I227=90%,F227*G227*H227*F!$B$90,IF(I227=91%,F227*G227*H227*F!$B$91,IF(I227=92%,F227*G227*H227*F!$B$92,IF(I227=93%,F227*G227*H227*F!$B$93,IF(I227=94%,F227*G227*H227*F!$B$94,IF(I227=95%,F227*G227*H227*F!$B$95,IF(I227=96%,F227*G227*H227*F!$B$96,IF(I227=97%,F227*G227*H227*F!$B$97,IF(I227=98%,F227*G227*H227*F!$B$98,IF(I227=99%,F227*G227*H227*F!$B$99,IF(I227&gt;99%,F227*G227*H227*F!$B$100,))))))))))))))))))))))))))))))))))))))))))))))))))))))))+IF(M227&lt;30%,0,IF(M227&lt;35%,J227*K227*L227*F!$B$33,IF(M227&lt;40%,J227*K227*L227*F!$B$38,IF(M227&lt;45%,J227*K227*L227*F!$B$43,IF(M227&lt;50%,J227*K227*L227*F!$B$48,IF(M227=50%,J227*K227*L227*F!$B$50,IF(M227=51%,J227*K227*L227*F!$B$51,IF(M227=52%,J227*K227*L227*F!$B$52,IF(M227=53%,J227*K227*L227*F!$B$53,IF(M227=54%,J227*K227*L227*F!$B$54,IF(M227=55%,J227*K227*L227*F!$B$55,IF(M227=56%,J227*K227*L227*F!$B$56,IF(M227=57%,J227*K227*L227*F!$B$57,IF(M227=58%,J227*K227*L227*F!$B$58,IF(M227=59%,J227*K227*L227*F!$B$59,IF(M227=60%,J227*K227*L227*F!$B$60,IF(M227=61%,J227*K227*L227*F!$B$61,IF(M227=62%,J227*K227*L227*F!$B$62,IF(M227=63%,J227*K227*L227*F!$B$63,IF(M227=64%,J227*K227*L227*F!$B$64,IF(M227=65%,J227*K227*L227*F!$B$65,IF(M227=66%,J227*K227*L227*F!$B$66,IF(M227=67%,J227*K227*L227*F!$B$67,IF(M227=68%,J227*K227*L227*F!$B$68,IF(M227=69%,J227*K227*L227*F!$B$69,IF(M227=70%,J227*K227*L227*F!$B$70,IF(M227=71%,J227*K227*L227*F!$B$71,IF(M227=72%,J227*K227*L227*F!$B$72,IF(M227=73%,J227*K227*L227*F!$B$73,IF(M227=74%,J227*K227*L227*F!$B$74,IF(M227=75%,J227*K227*L227*F!$B$75,IF(M227=76%,J227*K227*L227*F!$B$76,IF(M227=77%,J227*K227*L227*F!$B$77,IF(M227=78%,J227*K227*L227*F!$B$78,IF(M227=79%,J227*K227*L227*F!$B$79,IF(M227=80%,J227*K227*L227*F!$B$80,IF(M227=81%,J227*K227*L227*F!$B$81,IF(M227=82%,J227*K227*L227*F!$B$82,IF(M227=83%,J227*K227*L227*F!$B$83,IF(M227=84%,J227*K227*L227*F!$B$84,IF(M227=85%,J227*K227*L227*F!$B$85,IF(M227=86%,J227*K227*L227*F!$B$86,IF(M227=87%,J227*K227*L227*F!$B$87,IF(M227=88%,J227*K227*L227*F!$B$88,IF(M227=89%,J227*K227*L227*F!$B$89,IF(M227=90%,J227*K227*L227*F!$B$90,IF(M227=91%,J227*K227*L227*F!$B$91,IF(M227=92%,J227*K227*L227*F!$B$92,IF(M227=93%,J227*K227*L227*F!$B$93,IF(M227=94%,J227*K227*L227*F!$B$94,IF(M227=95%,J227*K227*L227*F!$B$95,IF(M227=96%,J227*K227*L227*F!$B$96,IF(M227=97%,J227*K227*L227*F!$B$97,IF(M227=98%,J227*K227*L227*F!$B$98,IF(M227=99%,J227*K227*L227*F!$B$99,IF(M227&gt;99%,J227*K227*L227*F!$B$100,))))))))))))))))))))))))))))))))))))))))))))))))))))))))+IF(Q227&lt;30%,0,IF(Q227&lt;35%,N227*O227*P227*F!$B$33,IF(Q227&lt;40%,N227*O227*P227*F!$B$38,IF(Q227&lt;45%,N227*O227*P227*F!$B$43,IF(Q227&lt;50%,N227*O227*P227*F!$B$48,IF(Q227=50%,N227*O227*P227*F!$B$50,IF(Q227=51%,N227*O227*P227*F!$B$51,IF(Q227=52%,N227*O227*P227*F!$B$52,IF(Q227=53%,N227*O227*P227*F!$B$53,IF(Q227=54%,N227*O227*P227*F!$B$54,IF(Q227=55%,N227*O227*P227*F!$B$55,IF(Q227=56%,N227*O227*P227*F!$B$56,IF(Q227=57%,N227*O227*P227*F!$B$57,IF(Q227=58%,N227*O227*P227*F!$B$58,IF(Q227=59%,N227*O227*P227*F!$B$59,IF(Q227=60%,N227*O227*P227*F!$B$60,IF(Q227=61%,N227*O227*P227*F!$B$61,IF(Q227=62%,N227*O227*P227*F!$B$62,IF(Q227=63%,N227*O227*P227*F!$B$63,IF(Q227=64%,N227*O227*P227*F!$B$64,IF(Q227=65%,N227*O227*P227*F!$B$65,IF(Q227=66%,N227*O227*P227*F!$B$66,IF(Q227=67%,N227*O227*P227*F!$B$67,IF(Q227=68%,N227*O227*P227*F!$B$68,IF(Q227=69%,N227*O227*P227*F!$B$69,IF(Q227=70%,N227*O227*P227*F!$B$70,IF(Q227=71%,N227*O227*P227*F!$B$71,IF(Q227=72%,N227*O227*P227*F!$B$72,IF(Q227=73%,N227*O227*P227*F!$B$73,IF(Q227=74%,N227*O227*P227*F!$B$74,IF(Q227=75%,N227*O227*P227*F!$B$75,IF(Q227=76%,N227*O227*P227*F!$B$76,IF(Q227=77%,N227*O227*P227*F!$B$77,IF(Q227=78%,N227*O227*P227*F!$B$78,IF(Q227=79%,N227*O227*P227*F!$B$79,IF(Q227=80%,N227*O227*P227*F!$B$80,IF(Q227=81%,N227*O227*P227*F!$B$81,IF(Q227=82%,N227*O227*P227*F!$B$82,IF(Q227=83%,N227*O227*P227*F!$B$83,IF(Q227=84%,N227*O227*P227*F!$B$84,IF(Q227=85%,N227*O227*P227*F!$B$85,IF(Q227=86%,N227*O227*P227*F!$B$86,IF(Q227=87%,N227*O227*P227*F!$B$87,IF(Q227=88%,N227*O227*P227*F!$B$88,IF(Q227=89%,N227*O227*P227*F!$B$89,IF(Q227=90%,N227*O227*P227*F!$B$90,IF(Q227=91%,N227*O227*P227*F!$B$91,IF(Q227=92%,N227*O227*P227*F!$B$92,IF(Q227=93%,N227*O227*P227*F!$B$93,IF(Q227=94%,N227*O227*P227*F!$B$94,IF(Q227=95%,N227*O227*P227*F!$B$95,IF(Q227=96%,N227*O227*P227*F!$B$96,IF(Q227=97%,N227*O227*P227*F!$B$97,IF(Q227=98%,N227*O227*P227*F!$B$98,IF(Q227=99%,N227*O227*P227*F!$B$99,IF(Q227&gt;99%,N227*O227*P227*F!$B$100,))))))))))))))))))))))))))))))))))))))))))))))))))))))))+IF(U227&lt;30%,0,IF(U227&lt;35%,R227*S227*T227*F!$B$33,IF(U227&lt;40%,R227*S227*T227*F!$B$38,IF(U227&lt;45%,R227*S227*T227*F!$B$43,IF(U227&lt;50%,R227*S227*T227*F!$B$48,IF(U227=50%,R227*S227*T227*F!$B$50,IF(U227=51%,R227*S227*T227*F!$B$51,IF(U227=52%,R227*S227*T227*F!$B$52,IF(U227=53%,R227*S227*T227*F!$B$53,IF(U227=54%,R227*S227*T227*F!$B$54,IF(U227=55%,R227*S227*T227*F!$B$55,IF(U227=56%,R227*S227*T227*F!$B$56,IF(U227=57%,R227*S227*T227*F!$B$57,IF(U227=58%,R227*S227*T227*F!$B$58,IF(U227=59%,R227*S227*T227*F!$B$59,IF(U227=60%,R227*S227*T227*F!$B$60,IF(U227=61%,R227*S227*T227*F!$B$61,IF(U227=62%,R227*S227*T227*F!$B$62,IF(U227=63%,R227*S227*T227*F!$B$63,IF(U227=64%,R227*S227*T227*F!$B$64,IF(U227=65%,R227*S227*T227*F!$B$65,IF(U227=66%,R227*S227*T227*F!$B$66,IF(U227=67%,R227*S227*T227*F!$B$67,IF(U227=68%,R227*S227*T227*F!$B$68,IF(U227=69%,R227*S227*T227*F!$B$69,IF(U227=70%,R227*S227*T227*F!$B$70,IF(U227=71%,R227*S227*T227*F!$B$71,IF(U227=72%,R227*S227*T227*F!$B$72,IF(U227=73%,R227*S227*T227*F!$B$73,IF(U227=74%,R227*S227*T227*F!$B$74,IF(U227=75%,R227*S227*T227*F!$B$75,IF(U227=76%,R227*S227*T227*F!$B$76,IF(U227=77%,R227*S227*T227*F!$B$77,IF(U227=78%,R227*S227*T227*F!$B$78,IF(U227=79%,R227*S227*T227*F!$B$79,IF(U227=80%,R227*S227*T227*F!$B$80,IF(U227=81%,R227*S227*T227*F!$B$81,IF(U227=82%,R227*S227*T227*F!$B$82,IF(U227=83%,R227*S227*T227*F!$B$83,IF(U227=84%,R227*S227*T227*F!$B$84,IF(U227=85%,R227*S227*T227*F!$B$85,IF(U227=86%,R227*S227*T227*F!$B$86,IF(U227=87%,R227*S227*T227*F!$B$87,IF(U227=88%,R227*S227*T227*F!$B$88,IF(U227=89%,R227*S227*T227*F!$B$89,IF(U227=90%,R227*S227*T227*F!$B$90,IF(U227=91%,R227*S227*T227*F!$B$91,IF(U227=92%,R227*S227*T227*F!$B$92,IF(U227=93%,R227*S227*T227*F!$B$93,IF(U227=94%,R227*S227*T227*F!$B$94,IF(U227=95%,R227*S227*T227*F!$B$95,IF(U227=96%,R227*S227*T227*F!$B$96,IF(U227=97%,R227*S227*T227*F!$B$97,IF(U227=98%,R227*S227*T227*F!$B$98,IF(U227=99%,R227*S227*T227*F!$B$99,IF(U227&gt;99%,R227*S227*T227*F!$B$100)))))))))))))))))))))))))))))))))))))))))))))))))))))))))*IF(ISNUMBER(E227),E227,1)*IF(ISNUMBER(D227),D227,1)</f>
        <v>947.85000000000014</v>
      </c>
      <c r="AA227" s="69">
        <f t="shared" si="343"/>
        <v>45</v>
      </c>
      <c r="AB227" s="70">
        <f t="shared" si="344"/>
        <v>32.400000000000006</v>
      </c>
      <c r="AC227" s="23"/>
      <c r="AF227" s="106"/>
      <c r="AG227" s="28"/>
    </row>
    <row r="228" spans="1:48" x14ac:dyDescent="0.25">
      <c r="A228" s="325"/>
      <c r="B228" s="165" t="str">
        <f t="shared" si="345"/>
        <v>Средняя</v>
      </c>
      <c r="C228" s="166" t="str">
        <f t="shared" si="345"/>
        <v>Разгибания ног</v>
      </c>
      <c r="D228" s="167">
        <f t="shared" ref="D228" si="351">D191</f>
        <v>0.4</v>
      </c>
      <c r="E228" s="168">
        <f t="shared" si="345"/>
        <v>5</v>
      </c>
      <c r="F228" s="305">
        <f>IF(I228&lt;&gt;0,(IFERROR(IF($Y228&gt;50,MROUND($Y228*I228,2.5),IF($Y228&lt;15,MROUND($Y228*I228,0.1),MROUND($Y228*I228,1))),)),"")</f>
        <v>14</v>
      </c>
      <c r="G228" s="170">
        <v>6</v>
      </c>
      <c r="H228" s="170">
        <v>4</v>
      </c>
      <c r="I228" s="171">
        <v>0.53</v>
      </c>
      <c r="J228" s="305">
        <f>IF(M228&lt;&gt;0,(IFERROR(IF($Y228&gt;50,MROUND($Y228*M228,2.5),IF($Y228&lt;15,MROUND($Y228*M228,0.1),MROUND($Y228*M228,1))),)),"")</f>
        <v>16</v>
      </c>
      <c r="K228" s="170">
        <v>5</v>
      </c>
      <c r="L228" s="170">
        <v>4</v>
      </c>
      <c r="M228" s="171">
        <v>0.62</v>
      </c>
      <c r="N228" s="305" t="str">
        <f>IF(Q228&lt;&gt;0,(IFERROR(IF($Y228&gt;50,MROUND($Y228*Q228,2.5),IF($Y228&lt;15,MROUND($Y228*Q228,0.1),MROUND($Y228*Q228,1))),)),"")</f>
        <v/>
      </c>
      <c r="O228" s="170"/>
      <c r="P228" s="170"/>
      <c r="Q228" s="171">
        <v>0</v>
      </c>
      <c r="R228" s="305" t="str">
        <f>IF(U228&lt;&gt;0,(IFERROR(IF($Y228&gt;50,MROUND($Y228*U228,2.5),IF($Y228&lt;15,MROUND($Y228*U228,0.1),MROUND($Y228*U228,1))),)),"")</f>
        <v/>
      </c>
      <c r="S228" s="170"/>
      <c r="T228" s="170"/>
      <c r="U228" s="172">
        <v>0</v>
      </c>
      <c r="V228" s="59">
        <f t="shared" si="342"/>
        <v>3280</v>
      </c>
      <c r="W228" s="60">
        <f t="shared" si="347"/>
        <v>74.545454545454547</v>
      </c>
      <c r="X228" s="61">
        <f>ROUND(IFERROR((W228/(Y228*IF(ISNUMBER(E228),E228,1))),0),2)</f>
        <v>0.57999999999999996</v>
      </c>
      <c r="Y228" s="203">
        <f t="shared" si="349"/>
        <v>25.759437734844141</v>
      </c>
      <c r="Z228" s="17">
        <f>(IF(I228&lt;30%,0,IF(I228&lt;35%,F228*G228*H228*F!$B$33,IF(I228&lt;40%,F228*G228*H228*F!$B$38,IF(I228&lt;45%,F228*G228*H228*F!$B$43,IF(I228&lt;50%,F228*G228*H228*F!$B$48,IF(I228=50%,F228*G228*H228*F!$B$50,IF(I228=51%,F228*G228*H228*F!$B$51,IF(I228=52%,F228*G228*H228*F!$B$52,IF(I228=53%,F228*G228*H228*F!$B$53,IF(I228=54%,F228*G228*H228*F!$B$54,IF(I228=55%,F228*G228*H228*F!$B$55,IF(I228=56%,F228*G228*H228*F!$B$56,IF(I228=57%,F228*G228*H228*F!$B$57,IF(I228=58%,F228*G228*H228*F!$B$58,IF(I228=59%,F228*G228*H228*F!$B$59,IF(I228=60%,F228*G228*H228*F!$B$60,IF(I228=61%,F228*G228*H228*F!$B$61,IF(I228=62%,F228*G228*H228*F!$B$62,IF(I228=63%,F228*G228*H228*F!$B$63,IF(I228=64%,F228*G228*H228*F!$B$64,IF(I228=65%,F228*G228*H228*F!$B$65,IF(I228=66%,F228*G228*H228*F!$B$66,IF(I228=67%,F228*G228*H228*F!$B$67,IF(I228=68%,F228*G228*H228*F!$B$68,IF(I228=69%,F228*G228*H228*F!$B$69,IF(I228=70%,F228*G228*H228*F!$B$70,IF(I228=71%,F228*G228*H228*F!$B$71,IF(I228=72%,F228*G228*H228*F!$B$72,IF(I228=73%,F228*G228*H228*F!$B$73,IF(I228=74%,F228*G228*H228*F!$B$74,IF(I228=75%,F228*G228*H228*F!$B$75,IF(I228=76%,F228*G228*H228*F!$B$76,IF(I228=77%,F228*G228*H228*F!$B$77,IF(I228=78%,F228*G228*H228*F!$B$78,IF(I228=79%,F228*G228*H228*F!$B$79,IF(I228=80%,F228*G228*H228*F!$B$80,IF(I228=81%,F228*G228*H228*F!$B$81,IF(I228=82%,F228*G228*H228*F!$B$82,IF(I228=83%,F228*G228*H228*F!$B$83,IF(I228=84%,F228*G228*H228*F!$B$84,IF(I228=85%,F228*G228*H228*F!$B$85,IF(I228=86%,F228*G228*H228*F!$B$86,IF(I228=87%,F228*G228*H228*F!$B$87,IF(I228=88%,F228*G228*H228*F!$B$88,IF(I228=89%,F228*G228*H228*F!$B$89,IF(I228=90%,F228*G228*H228*F!$B$90,IF(I228=91%,F228*G228*H228*F!$B$91,IF(I228=92%,F228*G228*H228*F!$B$92,IF(I228=93%,F228*G228*H228*F!$B$93,IF(I228=94%,F228*G228*H228*F!$B$94,IF(I228=95%,F228*G228*H228*F!$B$95,IF(I228=96%,F228*G228*H228*F!$B$96,IF(I228=97%,F228*G228*H228*F!$B$97,IF(I228=98%,F228*G228*H228*F!$B$98,IF(I228=99%,F228*G228*H228*F!$B$99,IF(I228&gt;99%,F228*G228*H228*F!$B$100,))))))))))))))))))))))))))))))))))))))))))))))))))))))))+IF(M228&lt;30%,0,IF(M228&lt;35%,J228*K228*L228*F!$B$33,IF(M228&lt;40%,J228*K228*L228*F!$B$38,IF(M228&lt;45%,J228*K228*L228*F!$B$43,IF(M228&lt;50%,J228*K228*L228*F!$B$48,IF(M228=50%,J228*K228*L228*F!$B$50,IF(M228=51%,J228*K228*L228*F!$B$51,IF(M228=52%,J228*K228*L228*F!$B$52,IF(M228=53%,J228*K228*L228*F!$B$53,IF(M228=54%,J228*K228*L228*F!$B$54,IF(M228=55%,J228*K228*L228*F!$B$55,IF(M228=56%,J228*K228*L228*F!$B$56,IF(M228=57%,J228*K228*L228*F!$B$57,IF(M228=58%,J228*K228*L228*F!$B$58,IF(M228=59%,J228*K228*L228*F!$B$59,IF(M228=60%,J228*K228*L228*F!$B$60,IF(M228=61%,J228*K228*L228*F!$B$61,IF(M228=62%,J228*K228*L228*F!$B$62,IF(M228=63%,J228*K228*L228*F!$B$63,IF(M228=64%,J228*K228*L228*F!$B$64,IF(M228=65%,J228*K228*L228*F!$B$65,IF(M228=66%,J228*K228*L228*F!$B$66,IF(M228=67%,J228*K228*L228*F!$B$67,IF(M228=68%,J228*K228*L228*F!$B$68,IF(M228=69%,J228*K228*L228*F!$B$69,IF(M228=70%,J228*K228*L228*F!$B$70,IF(M228=71%,J228*K228*L228*F!$B$71,IF(M228=72%,J228*K228*L228*F!$B$72,IF(M228=73%,J228*K228*L228*F!$B$73,IF(M228=74%,J228*K228*L228*F!$B$74,IF(M228=75%,J228*K228*L228*F!$B$75,IF(M228=76%,J228*K228*L228*F!$B$76,IF(M228=77%,J228*K228*L228*F!$B$77,IF(M228=78%,J228*K228*L228*F!$B$78,IF(M228=79%,J228*K228*L228*F!$B$79,IF(M228=80%,J228*K228*L228*F!$B$80,IF(M228=81%,J228*K228*L228*F!$B$81,IF(M228=82%,J228*K228*L228*F!$B$82,IF(M228=83%,J228*K228*L228*F!$B$83,IF(M228=84%,J228*K228*L228*F!$B$84,IF(M228=85%,J228*K228*L228*F!$B$85,IF(M228=86%,J228*K228*L228*F!$B$86,IF(M228=87%,J228*K228*L228*F!$B$87,IF(M228=88%,J228*K228*L228*F!$B$88,IF(M228=89%,J228*K228*L228*F!$B$89,IF(M228=90%,J228*K228*L228*F!$B$90,IF(M228=91%,J228*K228*L228*F!$B$91,IF(M228=92%,J228*K228*L228*F!$B$92,IF(M228=93%,J228*K228*L228*F!$B$93,IF(M228=94%,J228*K228*L228*F!$B$94,IF(M228=95%,J228*K228*L228*F!$B$95,IF(M228=96%,J228*K228*L228*F!$B$96,IF(M228=97%,J228*K228*L228*F!$B$97,IF(M228=98%,J228*K228*L228*F!$B$98,IF(M228=99%,J228*K228*L228*F!$B$99,IF(M228&gt;99%,J228*K228*L228*F!$B$100,))))))))))))))))))))))))))))))))))))))))))))))))))))))))+IF(Q228&lt;30%,0,IF(Q228&lt;35%,N228*O228*P228*F!$B$33,IF(Q228&lt;40%,N228*O228*P228*F!$B$38,IF(Q228&lt;45%,N228*O228*P228*F!$B$43,IF(Q228&lt;50%,N228*O228*P228*F!$B$48,IF(Q228=50%,N228*O228*P228*F!$B$50,IF(Q228=51%,N228*O228*P228*F!$B$51,IF(Q228=52%,N228*O228*P228*F!$B$52,IF(Q228=53%,N228*O228*P228*F!$B$53,IF(Q228=54%,N228*O228*P228*F!$B$54,IF(Q228=55%,N228*O228*P228*F!$B$55,IF(Q228=56%,N228*O228*P228*F!$B$56,IF(Q228=57%,N228*O228*P228*F!$B$57,IF(Q228=58%,N228*O228*P228*F!$B$58,IF(Q228=59%,N228*O228*P228*F!$B$59,IF(Q228=60%,N228*O228*P228*F!$B$60,IF(Q228=61%,N228*O228*P228*F!$B$61,IF(Q228=62%,N228*O228*P228*F!$B$62,IF(Q228=63%,N228*O228*P228*F!$B$63,IF(Q228=64%,N228*O228*P228*F!$B$64,IF(Q228=65%,N228*O228*P228*F!$B$65,IF(Q228=66%,N228*O228*P228*F!$B$66,IF(Q228=67%,N228*O228*P228*F!$B$67,IF(Q228=68%,N228*O228*P228*F!$B$68,IF(Q228=69%,N228*O228*P228*F!$B$69,IF(Q228=70%,N228*O228*P228*F!$B$70,IF(Q228=71%,N228*O228*P228*F!$B$71,IF(Q228=72%,N228*O228*P228*F!$B$72,IF(Q228=73%,N228*O228*P228*F!$B$73,IF(Q228=74%,N228*O228*P228*F!$B$74,IF(Q228=75%,N228*O228*P228*F!$B$75,IF(Q228=76%,N228*O228*P228*F!$B$76,IF(Q228=77%,N228*O228*P228*F!$B$77,IF(Q228=78%,N228*O228*P228*F!$B$78,IF(Q228=79%,N228*O228*P228*F!$B$79,IF(Q228=80%,N228*O228*P228*F!$B$80,IF(Q228=81%,N228*O228*P228*F!$B$81,IF(Q228=82%,N228*O228*P228*F!$B$82,IF(Q228=83%,N228*O228*P228*F!$B$83,IF(Q228=84%,N228*O228*P228*F!$B$84,IF(Q228=85%,N228*O228*P228*F!$B$85,IF(Q228=86%,N228*O228*P228*F!$B$86,IF(Q228=87%,N228*O228*P228*F!$B$87,IF(Q228=88%,N228*O228*P228*F!$B$88,IF(Q228=89%,N228*O228*P228*F!$B$89,IF(Q228=90%,N228*O228*P228*F!$B$90,IF(Q228=91%,N228*O228*P228*F!$B$91,IF(Q228=92%,N228*O228*P228*F!$B$92,IF(Q228=93%,N228*O228*P228*F!$B$93,IF(Q228=94%,N228*O228*P228*F!$B$94,IF(Q228=95%,N228*O228*P228*F!$B$95,IF(Q228=96%,N228*O228*P228*F!$B$96,IF(Q228=97%,N228*O228*P228*F!$B$97,IF(Q228=98%,N228*O228*P228*F!$B$98,IF(Q228=99%,N228*O228*P228*F!$B$99,IF(Q228&gt;99%,N228*O228*P228*F!$B$100,))))))))))))))))))))))))))))))))))))))))))))))))))))))))+IF(U228&lt;30%,0,IF(U228&lt;35%,R228*S228*T228*F!$B$33,IF(U228&lt;40%,R228*S228*T228*F!$B$38,IF(U228&lt;45%,R228*S228*T228*F!$B$43,IF(U228&lt;50%,R228*S228*T228*F!$B$48,IF(U228=50%,R228*S228*T228*F!$B$50,IF(U228=51%,R228*S228*T228*F!$B$51,IF(U228=52%,R228*S228*T228*F!$B$52,IF(U228=53%,R228*S228*T228*F!$B$53,IF(U228=54%,R228*S228*T228*F!$B$54,IF(U228=55%,R228*S228*T228*F!$B$55,IF(U228=56%,R228*S228*T228*F!$B$56,IF(U228=57%,R228*S228*T228*F!$B$57,IF(U228=58%,R228*S228*T228*F!$B$58,IF(U228=59%,R228*S228*T228*F!$B$59,IF(U228=60%,R228*S228*T228*F!$B$60,IF(U228=61%,R228*S228*T228*F!$B$61,IF(U228=62%,R228*S228*T228*F!$B$62,IF(U228=63%,R228*S228*T228*F!$B$63,IF(U228=64%,R228*S228*T228*F!$B$64,IF(U228=65%,R228*S228*T228*F!$B$65,IF(U228=66%,R228*S228*T228*F!$B$66,IF(U228=67%,R228*S228*T228*F!$B$67,IF(U228=68%,R228*S228*T228*F!$B$68,IF(U228=69%,R228*S228*T228*F!$B$69,IF(U228=70%,R228*S228*T228*F!$B$70,IF(U228=71%,R228*S228*T228*F!$B$71,IF(U228=72%,R228*S228*T228*F!$B$72,IF(U228=73%,R228*S228*T228*F!$B$73,IF(U228=74%,R228*S228*T228*F!$B$74,IF(U228=75%,R228*S228*T228*F!$B$75,IF(U228=76%,R228*S228*T228*F!$B$76,IF(U228=77%,R228*S228*T228*F!$B$77,IF(U228=78%,R228*S228*T228*F!$B$78,IF(U228=79%,R228*S228*T228*F!$B$79,IF(U228=80%,R228*S228*T228*F!$B$80,IF(U228=81%,R228*S228*T228*F!$B$81,IF(U228=82%,R228*S228*T228*F!$B$82,IF(U228=83%,R228*S228*T228*F!$B$83,IF(U228=84%,R228*S228*T228*F!$B$84,IF(U228=85%,R228*S228*T228*F!$B$85,IF(U228=86%,R228*S228*T228*F!$B$86,IF(U228=87%,R228*S228*T228*F!$B$87,IF(U228=88%,R228*S228*T228*F!$B$88,IF(U228=89%,R228*S228*T228*F!$B$89,IF(U228=90%,R228*S228*T228*F!$B$90,IF(U228=91%,R228*S228*T228*F!$B$91,IF(U228=92%,R228*S228*T228*F!$B$92,IF(U228=93%,R228*S228*T228*F!$B$93,IF(U228=94%,R228*S228*T228*F!$B$94,IF(U228=95%,R228*S228*T228*F!$B$95,IF(U228=96%,R228*S228*T228*F!$B$96,IF(U228=97%,R228*S228*T228*F!$B$97,IF(U228=98%,R228*S228*T228*F!$B$98,IF(U228=99%,R228*S228*T228*F!$B$99,IF(U228&gt;99%,R228*S228*T228*F!$B$100)))))))))))))))))))))))))))))))))))))))))))))))))))))))))*IF(ISNUMBER(E228),E228,1)*IF(ISNUMBER(D228),D228,1)</f>
        <v>830.07999999999993</v>
      </c>
      <c r="AA228" s="62">
        <f t="shared" si="343"/>
        <v>44</v>
      </c>
      <c r="AB228" s="63">
        <f t="shared" si="344"/>
        <v>10.200000000000001</v>
      </c>
      <c r="AC228" s="23"/>
      <c r="AF228" s="106"/>
      <c r="AG228" s="28"/>
    </row>
    <row r="229" spans="1:48" x14ac:dyDescent="0.25">
      <c r="A229" s="325"/>
      <c r="B229" s="165" t="str">
        <f t="shared" si="345"/>
        <v/>
      </c>
      <c r="C229" s="166" t="str">
        <f t="shared" si="345"/>
        <v/>
      </c>
      <c r="D229" s="167">
        <f t="shared" ref="D229" si="352">D192</f>
        <v>0</v>
      </c>
      <c r="E229" s="168" t="str">
        <f t="shared" si="345"/>
        <v/>
      </c>
      <c r="F229" s="304"/>
      <c r="G229" s="173"/>
      <c r="H229" s="173"/>
      <c r="I229" s="174">
        <f t="shared" ref="I229:I230" si="353">IFERROR(ROUND(F229/$Y229,2),)</f>
        <v>0</v>
      </c>
      <c r="J229" s="304"/>
      <c r="K229" s="173"/>
      <c r="L229" s="173"/>
      <c r="M229" s="174">
        <f t="shared" ref="M229:M230" si="354">IFERROR(ROUND(J229/$Y229,2),)</f>
        <v>0</v>
      </c>
      <c r="N229" s="304"/>
      <c r="O229" s="173"/>
      <c r="P229" s="173"/>
      <c r="Q229" s="174">
        <f t="shared" ref="Q229:Q230" si="355">IFERROR(ROUND(N229/$Y229,2),)</f>
        <v>0</v>
      </c>
      <c r="R229" s="304"/>
      <c r="S229" s="173"/>
      <c r="T229" s="173"/>
      <c r="U229" s="175">
        <f t="shared" ref="U229:U230" si="356">IFERROR(ROUND(R229/$Y229,2),)</f>
        <v>0</v>
      </c>
      <c r="V229" s="66">
        <f t="shared" si="342"/>
        <v>0</v>
      </c>
      <c r="W229" s="67">
        <f t="shared" si="347"/>
        <v>0</v>
      </c>
      <c r="X229" s="72">
        <f t="shared" ref="X229:X230" si="357">ROUND(IFERROR((W229/(Y229*IF(ISNUMBER(E229),E229,1))),0),2)</f>
        <v>0</v>
      </c>
      <c r="Y229" s="203" t="str">
        <f t="shared" si="349"/>
        <v/>
      </c>
      <c r="Z229" s="18">
        <f>(IF(I229&lt;30%,0,IF(I229&lt;35%,F229*G229*H229*F!$B$33,IF(I229&lt;40%,F229*G229*H229*F!$B$38,IF(I229&lt;45%,F229*G229*H229*F!$B$43,IF(I229&lt;50%,F229*G229*H229*F!$B$48,IF(I229=50%,F229*G229*H229*F!$B$50,IF(I229=51%,F229*G229*H229*F!$B$51,IF(I229=52%,F229*G229*H229*F!$B$52,IF(I229=53%,F229*G229*H229*F!$B$53,IF(I229=54%,F229*G229*H229*F!$B$54,IF(I229=55%,F229*G229*H229*F!$B$55,IF(I229=56%,F229*G229*H229*F!$B$56,IF(I229=57%,F229*G229*H229*F!$B$57,IF(I229=58%,F229*G229*H229*F!$B$58,IF(I229=59%,F229*G229*H229*F!$B$59,IF(I229=60%,F229*G229*H229*F!$B$60,IF(I229=61%,F229*G229*H229*F!$B$61,IF(I229=62%,F229*G229*H229*F!$B$62,IF(I229=63%,F229*G229*H229*F!$B$63,IF(I229=64%,F229*G229*H229*F!$B$64,IF(I229=65%,F229*G229*H229*F!$B$65,IF(I229=66%,F229*G229*H229*F!$B$66,IF(I229=67%,F229*G229*H229*F!$B$67,IF(I229=68%,F229*G229*H229*F!$B$68,IF(I229=69%,F229*G229*H229*F!$B$69,IF(I229=70%,F229*G229*H229*F!$B$70,IF(I229=71%,F229*G229*H229*F!$B$71,IF(I229=72%,F229*G229*H229*F!$B$72,IF(I229=73%,F229*G229*H229*F!$B$73,IF(I229=74%,F229*G229*H229*F!$B$74,IF(I229=75%,F229*G229*H229*F!$B$75,IF(I229=76%,F229*G229*H229*F!$B$76,IF(I229=77%,F229*G229*H229*F!$B$77,IF(I229=78%,F229*G229*H229*F!$B$78,IF(I229=79%,F229*G229*H229*F!$B$79,IF(I229=80%,F229*G229*H229*F!$B$80,IF(I229=81%,F229*G229*H229*F!$B$81,IF(I229=82%,F229*G229*H229*F!$B$82,IF(I229=83%,F229*G229*H229*F!$B$83,IF(I229=84%,F229*G229*H229*F!$B$84,IF(I229=85%,F229*G229*H229*F!$B$85,IF(I229=86%,F229*G229*H229*F!$B$86,IF(I229=87%,F229*G229*H229*F!$B$87,IF(I229=88%,F229*G229*H229*F!$B$88,IF(I229=89%,F229*G229*H229*F!$B$89,IF(I229=90%,F229*G229*H229*F!$B$90,IF(I229=91%,F229*G229*H229*F!$B$91,IF(I229=92%,F229*G229*H229*F!$B$92,IF(I229=93%,F229*G229*H229*F!$B$93,IF(I229=94%,F229*G229*H229*F!$B$94,IF(I229=95%,F229*G229*H229*F!$B$95,IF(I229=96%,F229*G229*H229*F!$B$96,IF(I229=97%,F229*G229*H229*F!$B$97,IF(I229=98%,F229*G229*H229*F!$B$98,IF(I229=99%,F229*G229*H229*F!$B$99,IF(I229&gt;99%,F229*G229*H229*F!$B$100,))))))))))))))))))))))))))))))))))))))))))))))))))))))))+IF(M229&lt;30%,0,IF(M229&lt;35%,J229*K229*L229*F!$B$33,IF(M229&lt;40%,J229*K229*L229*F!$B$38,IF(M229&lt;45%,J229*K229*L229*F!$B$43,IF(M229&lt;50%,J229*K229*L229*F!$B$48,IF(M229=50%,J229*K229*L229*F!$B$50,IF(M229=51%,J229*K229*L229*F!$B$51,IF(M229=52%,J229*K229*L229*F!$B$52,IF(M229=53%,J229*K229*L229*F!$B$53,IF(M229=54%,J229*K229*L229*F!$B$54,IF(M229=55%,J229*K229*L229*F!$B$55,IF(M229=56%,J229*K229*L229*F!$B$56,IF(M229=57%,J229*K229*L229*F!$B$57,IF(M229=58%,J229*K229*L229*F!$B$58,IF(M229=59%,J229*K229*L229*F!$B$59,IF(M229=60%,J229*K229*L229*F!$B$60,IF(M229=61%,J229*K229*L229*F!$B$61,IF(M229=62%,J229*K229*L229*F!$B$62,IF(M229=63%,J229*K229*L229*F!$B$63,IF(M229=64%,J229*K229*L229*F!$B$64,IF(M229=65%,J229*K229*L229*F!$B$65,IF(M229=66%,J229*K229*L229*F!$B$66,IF(M229=67%,J229*K229*L229*F!$B$67,IF(M229=68%,J229*K229*L229*F!$B$68,IF(M229=69%,J229*K229*L229*F!$B$69,IF(M229=70%,J229*K229*L229*F!$B$70,IF(M229=71%,J229*K229*L229*F!$B$71,IF(M229=72%,J229*K229*L229*F!$B$72,IF(M229=73%,J229*K229*L229*F!$B$73,IF(M229=74%,J229*K229*L229*F!$B$74,IF(M229=75%,J229*K229*L229*F!$B$75,IF(M229=76%,J229*K229*L229*F!$B$76,IF(M229=77%,J229*K229*L229*F!$B$77,IF(M229=78%,J229*K229*L229*F!$B$78,IF(M229=79%,J229*K229*L229*F!$B$79,IF(M229=80%,J229*K229*L229*F!$B$80,IF(M229=81%,J229*K229*L229*F!$B$81,IF(M229=82%,J229*K229*L229*F!$B$82,IF(M229=83%,J229*K229*L229*F!$B$83,IF(M229=84%,J229*K229*L229*F!$B$84,IF(M229=85%,J229*K229*L229*F!$B$85,IF(M229=86%,J229*K229*L229*F!$B$86,IF(M229=87%,J229*K229*L229*F!$B$87,IF(M229=88%,J229*K229*L229*F!$B$88,IF(M229=89%,J229*K229*L229*F!$B$89,IF(M229=90%,J229*K229*L229*F!$B$90,IF(M229=91%,J229*K229*L229*F!$B$91,IF(M229=92%,J229*K229*L229*F!$B$92,IF(M229=93%,J229*K229*L229*F!$B$93,IF(M229=94%,J229*K229*L229*F!$B$94,IF(M229=95%,J229*K229*L229*F!$B$95,IF(M229=96%,J229*K229*L229*F!$B$96,IF(M229=97%,J229*K229*L229*F!$B$97,IF(M229=98%,J229*K229*L229*F!$B$98,IF(M229=99%,J229*K229*L229*F!$B$99,IF(M229&gt;99%,J229*K229*L229*F!$B$100,))))))))))))))))))))))))))))))))))))))))))))))))))))))))+IF(Q229&lt;30%,0,IF(Q229&lt;35%,N229*O229*P229*F!$B$33,IF(Q229&lt;40%,N229*O229*P229*F!$B$38,IF(Q229&lt;45%,N229*O229*P229*F!$B$43,IF(Q229&lt;50%,N229*O229*P229*F!$B$48,IF(Q229=50%,N229*O229*P229*F!$B$50,IF(Q229=51%,N229*O229*P229*F!$B$51,IF(Q229=52%,N229*O229*P229*F!$B$52,IF(Q229=53%,N229*O229*P229*F!$B$53,IF(Q229=54%,N229*O229*P229*F!$B$54,IF(Q229=55%,N229*O229*P229*F!$B$55,IF(Q229=56%,N229*O229*P229*F!$B$56,IF(Q229=57%,N229*O229*P229*F!$B$57,IF(Q229=58%,N229*O229*P229*F!$B$58,IF(Q229=59%,N229*O229*P229*F!$B$59,IF(Q229=60%,N229*O229*P229*F!$B$60,IF(Q229=61%,N229*O229*P229*F!$B$61,IF(Q229=62%,N229*O229*P229*F!$B$62,IF(Q229=63%,N229*O229*P229*F!$B$63,IF(Q229=64%,N229*O229*P229*F!$B$64,IF(Q229=65%,N229*O229*P229*F!$B$65,IF(Q229=66%,N229*O229*P229*F!$B$66,IF(Q229=67%,N229*O229*P229*F!$B$67,IF(Q229=68%,N229*O229*P229*F!$B$68,IF(Q229=69%,N229*O229*P229*F!$B$69,IF(Q229=70%,N229*O229*P229*F!$B$70,IF(Q229=71%,N229*O229*P229*F!$B$71,IF(Q229=72%,N229*O229*P229*F!$B$72,IF(Q229=73%,N229*O229*P229*F!$B$73,IF(Q229=74%,N229*O229*P229*F!$B$74,IF(Q229=75%,N229*O229*P229*F!$B$75,IF(Q229=76%,N229*O229*P229*F!$B$76,IF(Q229=77%,N229*O229*P229*F!$B$77,IF(Q229=78%,N229*O229*P229*F!$B$78,IF(Q229=79%,N229*O229*P229*F!$B$79,IF(Q229=80%,N229*O229*P229*F!$B$80,IF(Q229=81%,N229*O229*P229*F!$B$81,IF(Q229=82%,N229*O229*P229*F!$B$82,IF(Q229=83%,N229*O229*P229*F!$B$83,IF(Q229=84%,N229*O229*P229*F!$B$84,IF(Q229=85%,N229*O229*P229*F!$B$85,IF(Q229=86%,N229*O229*P229*F!$B$86,IF(Q229=87%,N229*O229*P229*F!$B$87,IF(Q229=88%,N229*O229*P229*F!$B$88,IF(Q229=89%,N229*O229*P229*F!$B$89,IF(Q229=90%,N229*O229*P229*F!$B$90,IF(Q229=91%,N229*O229*P229*F!$B$91,IF(Q229=92%,N229*O229*P229*F!$B$92,IF(Q229=93%,N229*O229*P229*F!$B$93,IF(Q229=94%,N229*O229*P229*F!$B$94,IF(Q229=95%,N229*O229*P229*F!$B$95,IF(Q229=96%,N229*O229*P229*F!$B$96,IF(Q229=97%,N229*O229*P229*F!$B$97,IF(Q229=98%,N229*O229*P229*F!$B$98,IF(Q229=99%,N229*O229*P229*F!$B$99,IF(Q229&gt;99%,N229*O229*P229*F!$B$100,))))))))))))))))))))))))))))))))))))))))))))))))))))))))+IF(U229&lt;30%,0,IF(U229&lt;35%,R229*S229*T229*F!$B$33,IF(U229&lt;40%,R229*S229*T229*F!$B$38,IF(U229&lt;45%,R229*S229*T229*F!$B$43,IF(U229&lt;50%,R229*S229*T229*F!$B$48,IF(U229=50%,R229*S229*T229*F!$B$50,IF(U229=51%,R229*S229*T229*F!$B$51,IF(U229=52%,R229*S229*T229*F!$B$52,IF(U229=53%,R229*S229*T229*F!$B$53,IF(U229=54%,R229*S229*T229*F!$B$54,IF(U229=55%,R229*S229*T229*F!$B$55,IF(U229=56%,R229*S229*T229*F!$B$56,IF(U229=57%,R229*S229*T229*F!$B$57,IF(U229=58%,R229*S229*T229*F!$B$58,IF(U229=59%,R229*S229*T229*F!$B$59,IF(U229=60%,R229*S229*T229*F!$B$60,IF(U229=61%,R229*S229*T229*F!$B$61,IF(U229=62%,R229*S229*T229*F!$B$62,IF(U229=63%,R229*S229*T229*F!$B$63,IF(U229=64%,R229*S229*T229*F!$B$64,IF(U229=65%,R229*S229*T229*F!$B$65,IF(U229=66%,R229*S229*T229*F!$B$66,IF(U229=67%,R229*S229*T229*F!$B$67,IF(U229=68%,R229*S229*T229*F!$B$68,IF(U229=69%,R229*S229*T229*F!$B$69,IF(U229=70%,R229*S229*T229*F!$B$70,IF(U229=71%,R229*S229*T229*F!$B$71,IF(U229=72%,R229*S229*T229*F!$B$72,IF(U229=73%,R229*S229*T229*F!$B$73,IF(U229=74%,R229*S229*T229*F!$B$74,IF(U229=75%,R229*S229*T229*F!$B$75,IF(U229=76%,R229*S229*T229*F!$B$76,IF(U229=77%,R229*S229*T229*F!$B$77,IF(U229=78%,R229*S229*T229*F!$B$78,IF(U229=79%,R229*S229*T229*F!$B$79,IF(U229=80%,R229*S229*T229*F!$B$80,IF(U229=81%,R229*S229*T229*F!$B$81,IF(U229=82%,R229*S229*T229*F!$B$82,IF(U229=83%,R229*S229*T229*F!$B$83,IF(U229=84%,R229*S229*T229*F!$B$84,IF(U229=85%,R229*S229*T229*F!$B$85,IF(U229=86%,R229*S229*T229*F!$B$86,IF(U229=87%,R229*S229*T229*F!$B$87,IF(U229=88%,R229*S229*T229*F!$B$88,IF(U229=89%,R229*S229*T229*F!$B$89,IF(U229=90%,R229*S229*T229*F!$B$90,IF(U229=91%,R229*S229*T229*F!$B$91,IF(U229=92%,R229*S229*T229*F!$B$92,IF(U229=93%,R229*S229*T229*F!$B$93,IF(U229=94%,R229*S229*T229*F!$B$94,IF(U229=95%,R229*S229*T229*F!$B$95,IF(U229=96%,R229*S229*T229*F!$B$96,IF(U229=97%,R229*S229*T229*F!$B$97,IF(U229=98%,R229*S229*T229*F!$B$98,IF(U229=99%,R229*S229*T229*F!$B$99,IF(U229&gt;99%,R229*S229*T229*F!$B$100)))))))))))))))))))))))))))))))))))))))))))))))))))))))))*IF(ISNUMBER(E229),E229,1)*IF(ISNUMBER(D229),D229,1)</f>
        <v>0</v>
      </c>
      <c r="AA229" s="69">
        <f t="shared" si="343"/>
        <v>0</v>
      </c>
      <c r="AB229" s="70">
        <f t="shared" si="344"/>
        <v>0</v>
      </c>
      <c r="AC229" s="23"/>
      <c r="AF229" s="106"/>
      <c r="AG229" s="28"/>
    </row>
    <row r="230" spans="1:48" x14ac:dyDescent="0.25">
      <c r="A230" s="325"/>
      <c r="B230" s="165" t="str">
        <f t="shared" si="345"/>
        <v/>
      </c>
      <c r="C230" s="176" t="str">
        <f t="shared" si="345"/>
        <v/>
      </c>
      <c r="D230" s="167">
        <f t="shared" ref="D230" si="358">D193</f>
        <v>0</v>
      </c>
      <c r="E230" s="177" t="str">
        <f t="shared" si="345"/>
        <v/>
      </c>
      <c r="F230" s="303"/>
      <c r="G230" s="170"/>
      <c r="H230" s="170"/>
      <c r="I230" s="171">
        <f t="shared" si="353"/>
        <v>0</v>
      </c>
      <c r="J230" s="303"/>
      <c r="K230" s="170"/>
      <c r="L230" s="170"/>
      <c r="M230" s="171">
        <f t="shared" si="354"/>
        <v>0</v>
      </c>
      <c r="N230" s="303"/>
      <c r="O230" s="170"/>
      <c r="P230" s="170"/>
      <c r="Q230" s="171">
        <f t="shared" si="355"/>
        <v>0</v>
      </c>
      <c r="R230" s="303"/>
      <c r="S230" s="170"/>
      <c r="T230" s="170"/>
      <c r="U230" s="172">
        <f t="shared" si="356"/>
        <v>0</v>
      </c>
      <c r="V230" s="59">
        <f t="shared" si="342"/>
        <v>0</v>
      </c>
      <c r="W230" s="60">
        <f>IFERROR((IF(ISNUMBER(F230),F230,1)*G230*H230+IF(ISNUMBER(J230),J230,1)*K230*L230+IF(ISNUMBER(N230),N230,1)*O230*P230+IF(ISNUMBER(R230),R230,1)*S230*T230)*IF(ISNUMBER(E230),E230,1)/(G230*H230+K230*L230+O230*P230+S230*T230),0)</f>
        <v>0</v>
      </c>
      <c r="X230" s="61">
        <f t="shared" si="357"/>
        <v>0</v>
      </c>
      <c r="Y230" s="203" t="str">
        <f t="shared" si="349"/>
        <v/>
      </c>
      <c r="Z230" s="17">
        <f>(IF(I230&lt;30%,0,IF(I230&lt;35%,F230*G230*H230*F!$B$33,IF(I230&lt;40%,F230*G230*H230*F!$B$38,IF(I230&lt;45%,F230*G230*H230*F!$B$43,IF(I230&lt;50%,F230*G230*H230*F!$B$48,IF(I230=50%,F230*G230*H230*F!$B$50,IF(I230=51%,F230*G230*H230*F!$B$51,IF(I230=52%,F230*G230*H230*F!$B$52,IF(I230=53%,F230*G230*H230*F!$B$53,IF(I230=54%,F230*G230*H230*F!$B$54,IF(I230=55%,F230*G230*H230*F!$B$55,IF(I230=56%,F230*G230*H230*F!$B$56,IF(I230=57%,F230*G230*H230*F!$B$57,IF(I230=58%,F230*G230*H230*F!$B$58,IF(I230=59%,F230*G230*H230*F!$B$59,IF(I230=60%,F230*G230*H230*F!$B$60,IF(I230=61%,F230*G230*H230*F!$B$61,IF(I230=62%,F230*G230*H230*F!$B$62,IF(I230=63%,F230*G230*H230*F!$B$63,IF(I230=64%,F230*G230*H230*F!$B$64,IF(I230=65%,F230*G230*H230*F!$B$65,IF(I230=66%,F230*G230*H230*F!$B$66,IF(I230=67%,F230*G230*H230*F!$B$67,IF(I230=68%,F230*G230*H230*F!$B$68,IF(I230=69%,F230*G230*H230*F!$B$69,IF(I230=70%,F230*G230*H230*F!$B$70,IF(I230=71%,F230*G230*H230*F!$B$71,IF(I230=72%,F230*G230*H230*F!$B$72,IF(I230=73%,F230*G230*H230*F!$B$73,IF(I230=74%,F230*G230*H230*F!$B$74,IF(I230=75%,F230*G230*H230*F!$B$75,IF(I230=76%,F230*G230*H230*F!$B$76,IF(I230=77%,F230*G230*H230*F!$B$77,IF(I230=78%,F230*G230*H230*F!$B$78,IF(I230=79%,F230*G230*H230*F!$B$79,IF(I230=80%,F230*G230*H230*F!$B$80,IF(I230=81%,F230*G230*H230*F!$B$81,IF(I230=82%,F230*G230*H230*F!$B$82,IF(I230=83%,F230*G230*H230*F!$B$83,IF(I230=84%,F230*G230*H230*F!$B$84,IF(I230=85%,F230*G230*H230*F!$B$85,IF(I230=86%,F230*G230*H230*F!$B$86,IF(I230=87%,F230*G230*H230*F!$B$87,IF(I230=88%,F230*G230*H230*F!$B$88,IF(I230=89%,F230*G230*H230*F!$B$89,IF(I230=90%,F230*G230*H230*F!$B$90,IF(I230=91%,F230*G230*H230*F!$B$91,IF(I230=92%,F230*G230*H230*F!$B$92,IF(I230=93%,F230*G230*H230*F!$B$93,IF(I230=94%,F230*G230*H230*F!$B$94,IF(I230=95%,F230*G230*H230*F!$B$95,IF(I230=96%,F230*G230*H230*F!$B$96,IF(I230=97%,F230*G230*H230*F!$B$97,IF(I230=98%,F230*G230*H230*F!$B$98,IF(I230=99%,F230*G230*H230*F!$B$99,IF(I230&gt;99%,F230*G230*H230*F!$B$100,))))))))))))))))))))))))))))))))))))))))))))))))))))))))+IF(M230&lt;30%,0,IF(M230&lt;35%,J230*K230*L230*F!$B$33,IF(M230&lt;40%,J230*K230*L230*F!$B$38,IF(M230&lt;45%,J230*K230*L230*F!$B$43,IF(M230&lt;50%,J230*K230*L230*F!$B$48,IF(M230=50%,J230*K230*L230*F!$B$50,IF(M230=51%,J230*K230*L230*F!$B$51,IF(M230=52%,J230*K230*L230*F!$B$52,IF(M230=53%,J230*K230*L230*F!$B$53,IF(M230=54%,J230*K230*L230*F!$B$54,IF(M230=55%,J230*K230*L230*F!$B$55,IF(M230=56%,J230*K230*L230*F!$B$56,IF(M230=57%,J230*K230*L230*F!$B$57,IF(M230=58%,J230*K230*L230*F!$B$58,IF(M230=59%,J230*K230*L230*F!$B$59,IF(M230=60%,J230*K230*L230*F!$B$60,IF(M230=61%,J230*K230*L230*F!$B$61,IF(M230=62%,J230*K230*L230*F!$B$62,IF(M230=63%,J230*K230*L230*F!$B$63,IF(M230=64%,J230*K230*L230*F!$B$64,IF(M230=65%,J230*K230*L230*F!$B$65,IF(M230=66%,J230*K230*L230*F!$B$66,IF(M230=67%,J230*K230*L230*F!$B$67,IF(M230=68%,J230*K230*L230*F!$B$68,IF(M230=69%,J230*K230*L230*F!$B$69,IF(M230=70%,J230*K230*L230*F!$B$70,IF(M230=71%,J230*K230*L230*F!$B$71,IF(M230=72%,J230*K230*L230*F!$B$72,IF(M230=73%,J230*K230*L230*F!$B$73,IF(M230=74%,J230*K230*L230*F!$B$74,IF(M230=75%,J230*K230*L230*F!$B$75,IF(M230=76%,J230*K230*L230*F!$B$76,IF(M230=77%,J230*K230*L230*F!$B$77,IF(M230=78%,J230*K230*L230*F!$B$78,IF(M230=79%,J230*K230*L230*F!$B$79,IF(M230=80%,J230*K230*L230*F!$B$80,IF(M230=81%,J230*K230*L230*F!$B$81,IF(M230=82%,J230*K230*L230*F!$B$82,IF(M230=83%,J230*K230*L230*F!$B$83,IF(M230=84%,J230*K230*L230*F!$B$84,IF(M230=85%,J230*K230*L230*F!$B$85,IF(M230=86%,J230*K230*L230*F!$B$86,IF(M230=87%,J230*K230*L230*F!$B$87,IF(M230=88%,J230*K230*L230*F!$B$88,IF(M230=89%,J230*K230*L230*F!$B$89,IF(M230=90%,J230*K230*L230*F!$B$90,IF(M230=91%,J230*K230*L230*F!$B$91,IF(M230=92%,J230*K230*L230*F!$B$92,IF(M230=93%,J230*K230*L230*F!$B$93,IF(M230=94%,J230*K230*L230*F!$B$94,IF(M230=95%,J230*K230*L230*F!$B$95,IF(M230=96%,J230*K230*L230*F!$B$96,IF(M230=97%,J230*K230*L230*F!$B$97,IF(M230=98%,J230*K230*L230*F!$B$98,IF(M230=99%,J230*K230*L230*F!$B$99,IF(M230&gt;99%,J230*K230*L230*F!$B$100,))))))))))))))))))))))))))))))))))))))))))))))))))))))))+IF(Q230&lt;30%,0,IF(Q230&lt;35%,N230*O230*P230*F!$B$33,IF(Q230&lt;40%,N230*O230*P230*F!$B$38,IF(Q230&lt;45%,N230*O230*P230*F!$B$43,IF(Q230&lt;50%,N230*O230*P230*F!$B$48,IF(Q230=50%,N230*O230*P230*F!$B$50,IF(Q230=51%,N230*O230*P230*F!$B$51,IF(Q230=52%,N230*O230*P230*F!$B$52,IF(Q230=53%,N230*O230*P230*F!$B$53,IF(Q230=54%,N230*O230*P230*F!$B$54,IF(Q230=55%,N230*O230*P230*F!$B$55,IF(Q230=56%,N230*O230*P230*F!$B$56,IF(Q230=57%,N230*O230*P230*F!$B$57,IF(Q230=58%,N230*O230*P230*F!$B$58,IF(Q230=59%,N230*O230*P230*F!$B$59,IF(Q230=60%,N230*O230*P230*F!$B$60,IF(Q230=61%,N230*O230*P230*F!$B$61,IF(Q230=62%,N230*O230*P230*F!$B$62,IF(Q230=63%,N230*O230*P230*F!$B$63,IF(Q230=64%,N230*O230*P230*F!$B$64,IF(Q230=65%,N230*O230*P230*F!$B$65,IF(Q230=66%,N230*O230*P230*F!$B$66,IF(Q230=67%,N230*O230*P230*F!$B$67,IF(Q230=68%,N230*O230*P230*F!$B$68,IF(Q230=69%,N230*O230*P230*F!$B$69,IF(Q230=70%,N230*O230*P230*F!$B$70,IF(Q230=71%,N230*O230*P230*F!$B$71,IF(Q230=72%,N230*O230*P230*F!$B$72,IF(Q230=73%,N230*O230*P230*F!$B$73,IF(Q230=74%,N230*O230*P230*F!$B$74,IF(Q230=75%,N230*O230*P230*F!$B$75,IF(Q230=76%,N230*O230*P230*F!$B$76,IF(Q230=77%,N230*O230*P230*F!$B$77,IF(Q230=78%,N230*O230*P230*F!$B$78,IF(Q230=79%,N230*O230*P230*F!$B$79,IF(Q230=80%,N230*O230*P230*F!$B$80,IF(Q230=81%,N230*O230*P230*F!$B$81,IF(Q230=82%,N230*O230*P230*F!$B$82,IF(Q230=83%,N230*O230*P230*F!$B$83,IF(Q230=84%,N230*O230*P230*F!$B$84,IF(Q230=85%,N230*O230*P230*F!$B$85,IF(Q230=86%,N230*O230*P230*F!$B$86,IF(Q230=87%,N230*O230*P230*F!$B$87,IF(Q230=88%,N230*O230*P230*F!$B$88,IF(Q230=89%,N230*O230*P230*F!$B$89,IF(Q230=90%,N230*O230*P230*F!$B$90,IF(Q230=91%,N230*O230*P230*F!$B$91,IF(Q230=92%,N230*O230*P230*F!$B$92,IF(Q230=93%,N230*O230*P230*F!$B$93,IF(Q230=94%,N230*O230*P230*F!$B$94,IF(Q230=95%,N230*O230*P230*F!$B$95,IF(Q230=96%,N230*O230*P230*F!$B$96,IF(Q230=97%,N230*O230*P230*F!$B$97,IF(Q230=98%,N230*O230*P230*F!$B$98,IF(Q230=99%,N230*O230*P230*F!$B$99,IF(Q230&gt;99%,N230*O230*P230*F!$B$100,))))))))))))))))))))))))))))))))))))))))))))))))))))))))+IF(U230&lt;30%,0,IF(U230&lt;35%,R230*S230*T230*F!$B$33,IF(U230&lt;40%,R230*S230*T230*F!$B$38,IF(U230&lt;45%,R230*S230*T230*F!$B$43,IF(U230&lt;50%,R230*S230*T230*F!$B$48,IF(U230=50%,R230*S230*T230*F!$B$50,IF(U230=51%,R230*S230*T230*F!$B$51,IF(U230=52%,R230*S230*T230*F!$B$52,IF(U230=53%,R230*S230*T230*F!$B$53,IF(U230=54%,R230*S230*T230*F!$B$54,IF(U230=55%,R230*S230*T230*F!$B$55,IF(U230=56%,R230*S230*T230*F!$B$56,IF(U230=57%,R230*S230*T230*F!$B$57,IF(U230=58%,R230*S230*T230*F!$B$58,IF(U230=59%,R230*S230*T230*F!$B$59,IF(U230=60%,R230*S230*T230*F!$B$60,IF(U230=61%,R230*S230*T230*F!$B$61,IF(U230=62%,R230*S230*T230*F!$B$62,IF(U230=63%,R230*S230*T230*F!$B$63,IF(U230=64%,R230*S230*T230*F!$B$64,IF(U230=65%,R230*S230*T230*F!$B$65,IF(U230=66%,R230*S230*T230*F!$B$66,IF(U230=67%,R230*S230*T230*F!$B$67,IF(U230=68%,R230*S230*T230*F!$B$68,IF(U230=69%,R230*S230*T230*F!$B$69,IF(U230=70%,R230*S230*T230*F!$B$70,IF(U230=71%,R230*S230*T230*F!$B$71,IF(U230=72%,R230*S230*T230*F!$B$72,IF(U230=73%,R230*S230*T230*F!$B$73,IF(U230=74%,R230*S230*T230*F!$B$74,IF(U230=75%,R230*S230*T230*F!$B$75,IF(U230=76%,R230*S230*T230*F!$B$76,IF(U230=77%,R230*S230*T230*F!$B$77,IF(U230=78%,R230*S230*T230*F!$B$78,IF(U230=79%,R230*S230*T230*F!$B$79,IF(U230=80%,R230*S230*T230*F!$B$80,IF(U230=81%,R230*S230*T230*F!$B$81,IF(U230=82%,R230*S230*T230*F!$B$82,IF(U230=83%,R230*S230*T230*F!$B$83,IF(U230=84%,R230*S230*T230*F!$B$84,IF(U230=85%,R230*S230*T230*F!$B$85,IF(U230=86%,R230*S230*T230*F!$B$86,IF(U230=87%,R230*S230*T230*F!$B$87,IF(U230=88%,R230*S230*T230*F!$B$88,IF(U230=89%,R230*S230*T230*F!$B$89,IF(U230=90%,R230*S230*T230*F!$B$90,IF(U230=91%,R230*S230*T230*F!$B$91,IF(U230=92%,R230*S230*T230*F!$B$92,IF(U230=93%,R230*S230*T230*F!$B$93,IF(U230=94%,R230*S230*T230*F!$B$94,IF(U230=95%,R230*S230*T230*F!$B$95,IF(U230=96%,R230*S230*T230*F!$B$96,IF(U230=97%,R230*S230*T230*F!$B$97,IF(U230=98%,R230*S230*T230*F!$B$98,IF(U230=99%,R230*S230*T230*F!$B$99,IF(U230&gt;99%,R230*S230*T230*F!$B$100)))))))))))))))))))))))))))))))))))))))))))))))))))))))))*IF(ISNUMBER(E230),E230,1)*IF(ISNUMBER(D230),D230,1)</f>
        <v>0</v>
      </c>
      <c r="AA230" s="62">
        <f t="shared" si="343"/>
        <v>0</v>
      </c>
      <c r="AB230" s="63">
        <f t="shared" si="344"/>
        <v>0</v>
      </c>
      <c r="AC230" s="23"/>
      <c r="AF230" s="106"/>
      <c r="AG230" s="28"/>
    </row>
    <row r="231" spans="1:48" ht="15.75" thickBot="1" x14ac:dyDescent="0.3">
      <c r="A231" s="326"/>
      <c r="B231" s="216" t="str">
        <f t="shared" si="345"/>
        <v/>
      </c>
      <c r="C231" s="226" t="str">
        <f t="shared" si="345"/>
        <v/>
      </c>
      <c r="D231" s="298">
        <f>ROUND(IFERROR((D225*(G225*H225+K225*L225+O225*P225+S225*T225)+D226*(G226*H226+K226*L226+O226*P226+S226*T226)+D227*(G227*H227+K227*L227+O227*P227+S227*T227)+D228*(G228*H228+K228*L228+O228*P228+S228*T228)+D229*(G229*H229+K229*L229+O229*P229+S229*T229)+D230*(G230*H230+K230*L230+O230*P230+S230*T230))/((G225*H225+K225*L225+O225*P225+S225*T225)+(G226*H226+K226*L226+O226*P226+S226*T226)+(G227*H227+K227*L227+O227*P227+S227*T227)+(G228*H228+K228*L228+O228*P228+S228*T228)+(G229*H229+K229*L229+O229*P229+S229*T229)+(G230*H230+K230*L230+O230*P230+S230*T230)),0),2)</f>
        <v>0.89</v>
      </c>
      <c r="E231" s="220" t="str">
        <f t="shared" si="345"/>
        <v/>
      </c>
      <c r="F231" s="306"/>
      <c r="G231" s="227"/>
      <c r="H231" s="227"/>
      <c r="I231" s="221"/>
      <c r="J231" s="306"/>
      <c r="K231" s="227"/>
      <c r="L231" s="227"/>
      <c r="M231" s="221"/>
      <c r="N231" s="306"/>
      <c r="O231" s="227"/>
      <c r="P231" s="227"/>
      <c r="Q231" s="221"/>
      <c r="R231" s="306"/>
      <c r="S231" s="227"/>
      <c r="T231" s="227"/>
      <c r="U231" s="224"/>
      <c r="V231" s="79">
        <f>SUM(V225:V230)</f>
        <v>14220</v>
      </c>
      <c r="W231" s="21">
        <f>IFERROR(V231/AA231,0)</f>
        <v>98.75</v>
      </c>
      <c r="X231" s="80">
        <f>ROUND(IFERROR(((I225*G225*H225+M225*K225*L225+Q225*O225*P225+U225*S225*T225)+(I226*G226*H226+M226*K226*L226+Q226*O226*P226+U226*S226*T226)+(I227*G227*H227+M227*K227*L227+Q227*O227*P227+U227*S227*T227)+(I228*G228*H228+M228*K228*L228+Q228*O228*P228+U228*S228*T228)+(I229*G229*H229+M229*K229*L229+Q229*O229*P229+U229*S229*T229)+(I230*G230*H230+M230*K230*L230+Q230*O230*P230+U230*S230*T230))/((G225*H225+K225*L225+O225*P225+S225*T225)+(G226*H226+K226*L226+O226*P226+S226*T226)+(G227*H227+K227*L227+O227*P227+S227*T227)+(G228*H228+K228*L228+O228*P228+S228*T228)+(G229*H229+K229*L229+O229*P229+S229*T229)+(G230*H230+K230*L230+O230*P230+S230*T230)),0),3)</f>
        <v>0.54300000000000004</v>
      </c>
      <c r="Y231" s="81"/>
      <c r="Z231" s="21">
        <f>SUM(Z225:Z230)</f>
        <v>9985.6299999999992</v>
      </c>
      <c r="AA231" s="82">
        <f>SUM(AA225:AA230)</f>
        <v>144</v>
      </c>
      <c r="AB231" s="83">
        <f>IF(SUM(AB225:AB230)=0,TIME(,0,),TIME(,SUM(AB225:AB230)+30,))</f>
        <v>0.11736111111111112</v>
      </c>
      <c r="AC231" s="23"/>
      <c r="AF231" s="106"/>
      <c r="AG231" s="28"/>
    </row>
    <row r="232" spans="1:48" x14ac:dyDescent="0.25">
      <c r="A232" s="319">
        <f>A233</f>
        <v>42248</v>
      </c>
      <c r="B232" s="178" t="str">
        <f t="shared" si="345"/>
        <v>Средняя</v>
      </c>
      <c r="C232" s="179" t="str">
        <f t="shared" si="345"/>
        <v>Жим лежа</v>
      </c>
      <c r="D232" s="160">
        <f>D195</f>
        <v>1</v>
      </c>
      <c r="E232" s="180" t="str">
        <f t="shared" si="345"/>
        <v/>
      </c>
      <c r="F232" s="307">
        <f>IF(I232&lt;&gt;0,(IFERROR(IF($Y232&gt;50,MROUND($Y232*I232,2.5),IF($Y232&lt;15,MROUND($Y232*I232,0.1),MROUND($Y232*I232,1))),)),"")</f>
        <v>105</v>
      </c>
      <c r="G232" s="181">
        <v>6</v>
      </c>
      <c r="H232" s="181">
        <v>1</v>
      </c>
      <c r="I232" s="182">
        <v>0.5</v>
      </c>
      <c r="J232" s="307">
        <f>IF(M232&lt;&gt;0,(IFERROR(IF($Y232&gt;50,MROUND($Y232*M232,2.5),IF($Y232&lt;15,MROUND($Y232*M232,0.1),MROUND($Y232*M232,1))),)),"")</f>
        <v>122.5</v>
      </c>
      <c r="K232" s="181">
        <v>5</v>
      </c>
      <c r="L232" s="181">
        <v>4</v>
      </c>
      <c r="M232" s="182">
        <v>0.57999999999999996</v>
      </c>
      <c r="N232" s="307">
        <f>IF(Q232&lt;&gt;0,(IFERROR(IF($Y232&gt;50,MROUND($Y232*Q232,2.5),IF($Y232&lt;15,MROUND($Y232*Q232,0.1),MROUND($Y232*Q232,1))),)),"")</f>
        <v>132.5</v>
      </c>
      <c r="O232" s="181">
        <v>4</v>
      </c>
      <c r="P232" s="181">
        <v>4</v>
      </c>
      <c r="Q232" s="182">
        <v>0.63</v>
      </c>
      <c r="R232" s="307" t="str">
        <f>IF(U232&lt;&gt;0,(IFERROR(IF($Y232&gt;50,MROUND($Y232*U232,2.5),IF($Y232&lt;15,MROUND($Y232*U232,0.1),MROUND($Y232*U232,1))),)),"")</f>
        <v/>
      </c>
      <c r="S232" s="181"/>
      <c r="T232" s="181"/>
      <c r="U232" s="182">
        <v>0</v>
      </c>
      <c r="V232" s="90">
        <f t="shared" ref="V232:V258" si="359">(IF(ISNUMBER(F232),F232,1)*G232*H232+IF(ISNUMBER(J232),J232,1)*K232*L232+IF(ISNUMBER(N232),N232,1)*O232*P232+IF(ISNUMBER(R232),R232,1)*S232*T232)*IF(ISNUMBER(E232),E232,1)</f>
        <v>5200</v>
      </c>
      <c r="W232" s="91">
        <f>IFERROR((IF(ISNUMBER(F232),F232,1)*G232*H232+IF(ISNUMBER(J232),J232,1)*K232*L232+IF(ISNUMBER(N232),N232,1)*O232*P232+IF(ISNUMBER(R232),R232,1)*S232*T232)*IF(ISNUMBER(E232),E232,1)/(G232*H232+K232*L232+O232*P232+S232*T232),0)</f>
        <v>123.80952380952381</v>
      </c>
      <c r="X232" s="92">
        <f>ROUND(IFERROR((W232/(Y232*IF(ISNUMBER(E232),E232,1))),0),2)</f>
        <v>0.59</v>
      </c>
      <c r="Y232" s="202">
        <f t="shared" si="349"/>
        <v>211.22738942572195</v>
      </c>
      <c r="Z232" s="19">
        <f>(IF(I232&lt;30%,0,IF(I232&lt;35%,F232*G232*H232*F!$B$33,IF(I232&lt;40%,F232*G232*H232*F!$B$38,IF(I232&lt;45%,F232*G232*H232*F!$B$43,IF(I232&lt;50%,F232*G232*H232*F!$B$48,IF(I232=50%,F232*G232*H232*F!$B$50,IF(I232=51%,F232*G232*H232*F!$B$51,IF(I232=52%,F232*G232*H232*F!$B$52,IF(I232=53%,F232*G232*H232*F!$B$53,IF(I232=54%,F232*G232*H232*F!$B$54,IF(I232=55%,F232*G232*H232*F!$B$55,IF(I232=56%,F232*G232*H232*F!$B$56,IF(I232=57%,F232*G232*H232*F!$B$57,IF(I232=58%,F232*G232*H232*F!$B$58,IF(I232=59%,F232*G232*H232*F!$B$59,IF(I232=60%,F232*G232*H232*F!$B$60,IF(I232=61%,F232*G232*H232*F!$B$61,IF(I232=62%,F232*G232*H232*F!$B$62,IF(I232=63%,F232*G232*H232*F!$B$63,IF(I232=64%,F232*G232*H232*F!$B$64,IF(I232=65%,F232*G232*H232*F!$B$65,IF(I232=66%,F232*G232*H232*F!$B$66,IF(I232=67%,F232*G232*H232*F!$B$67,IF(I232=68%,F232*G232*H232*F!$B$68,IF(I232=69%,F232*G232*H232*F!$B$69,IF(I232=70%,F232*G232*H232*F!$B$70,IF(I232=71%,F232*G232*H232*F!$B$71,IF(I232=72%,F232*G232*H232*F!$B$72,IF(I232=73%,F232*G232*H232*F!$B$73,IF(I232=74%,F232*G232*H232*F!$B$74,IF(I232=75%,F232*G232*H232*F!$B$75,IF(I232=76%,F232*G232*H232*F!$B$76,IF(I232=77%,F232*G232*H232*F!$B$77,IF(I232=78%,F232*G232*H232*F!$B$78,IF(I232=79%,F232*G232*H232*F!$B$79,IF(I232=80%,F232*G232*H232*F!$B$80,IF(I232=81%,F232*G232*H232*F!$B$81,IF(I232=82%,F232*G232*H232*F!$B$82,IF(I232=83%,F232*G232*H232*F!$B$83,IF(I232=84%,F232*G232*H232*F!$B$84,IF(I232=85%,F232*G232*H232*F!$B$85,IF(I232=86%,F232*G232*H232*F!$B$86,IF(I232=87%,F232*G232*H232*F!$B$87,IF(I232=88%,F232*G232*H232*F!$B$88,IF(I232=89%,F232*G232*H232*F!$B$89,IF(I232=90%,F232*G232*H232*F!$B$90,IF(I232=91%,F232*G232*H232*F!$B$91,IF(I232=92%,F232*G232*H232*F!$B$92,IF(I232=93%,F232*G232*H232*F!$B$93,IF(I232=94%,F232*G232*H232*F!$B$94,IF(I232=95%,F232*G232*H232*F!$B$95,IF(I232=96%,F232*G232*H232*F!$B$96,IF(I232=97%,F232*G232*H232*F!$B$97,IF(I232=98%,F232*G232*H232*F!$B$98,IF(I232=99%,F232*G232*H232*F!$B$99,IF(I232&gt;99%,F232*G232*H232*F!$B$100,))))))))))))))))))))))))))))))))))))))))))))))))))))))))+IF(M232&lt;30%,0,IF(M232&lt;35%,J232*K232*L232*F!$B$33,IF(M232&lt;40%,J232*K232*L232*F!$B$38,IF(M232&lt;45%,J232*K232*L232*F!$B$43,IF(M232&lt;50%,J232*K232*L232*F!$B$48,IF(M232=50%,J232*K232*L232*F!$B$50,IF(M232=51%,J232*K232*L232*F!$B$51,IF(M232=52%,J232*K232*L232*F!$B$52,IF(M232=53%,J232*K232*L232*F!$B$53,IF(M232=54%,J232*K232*L232*F!$B$54,IF(M232=55%,J232*K232*L232*F!$B$55,IF(M232=56%,J232*K232*L232*F!$B$56,IF(M232=57%,J232*K232*L232*F!$B$57,IF(M232=58%,J232*K232*L232*F!$B$58,IF(M232=59%,J232*K232*L232*F!$B$59,IF(M232=60%,J232*K232*L232*F!$B$60,IF(M232=61%,J232*K232*L232*F!$B$61,IF(M232=62%,J232*K232*L232*F!$B$62,IF(M232=63%,J232*K232*L232*F!$B$63,IF(M232=64%,J232*K232*L232*F!$B$64,IF(M232=65%,J232*K232*L232*F!$B$65,IF(M232=66%,J232*K232*L232*F!$B$66,IF(M232=67%,J232*K232*L232*F!$B$67,IF(M232=68%,J232*K232*L232*F!$B$68,IF(M232=69%,J232*K232*L232*F!$B$69,IF(M232=70%,J232*K232*L232*F!$B$70,IF(M232=71%,J232*K232*L232*F!$B$71,IF(M232=72%,J232*K232*L232*F!$B$72,IF(M232=73%,J232*K232*L232*F!$B$73,IF(M232=74%,J232*K232*L232*F!$B$74,IF(M232=75%,J232*K232*L232*F!$B$75,IF(M232=76%,J232*K232*L232*F!$B$76,IF(M232=77%,J232*K232*L232*F!$B$77,IF(M232=78%,J232*K232*L232*F!$B$78,IF(M232=79%,J232*K232*L232*F!$B$79,IF(M232=80%,J232*K232*L232*F!$B$80,IF(M232=81%,J232*K232*L232*F!$B$81,IF(M232=82%,J232*K232*L232*F!$B$82,IF(M232=83%,J232*K232*L232*F!$B$83,IF(M232=84%,J232*K232*L232*F!$B$84,IF(M232=85%,J232*K232*L232*F!$B$85,IF(M232=86%,J232*K232*L232*F!$B$86,IF(M232=87%,J232*K232*L232*F!$B$87,IF(M232=88%,J232*K232*L232*F!$B$88,IF(M232=89%,J232*K232*L232*F!$B$89,IF(M232=90%,J232*K232*L232*F!$B$90,IF(M232=91%,J232*K232*L232*F!$B$91,IF(M232=92%,J232*K232*L232*F!$B$92,IF(M232=93%,J232*K232*L232*F!$B$93,IF(M232=94%,J232*K232*L232*F!$B$94,IF(M232=95%,J232*K232*L232*F!$B$95,IF(M232=96%,J232*K232*L232*F!$B$96,IF(M232=97%,J232*K232*L232*F!$B$97,IF(M232=98%,J232*K232*L232*F!$B$98,IF(M232=99%,J232*K232*L232*F!$B$99,IF(M232&gt;99%,J232*K232*L232*F!$B$100,))))))))))))))))))))))))))))))))))))))))))))))))))))))))+IF(Q232&lt;30%,0,IF(Q232&lt;35%,N232*O232*P232*F!$B$33,IF(Q232&lt;40%,N232*O232*P232*F!$B$38,IF(Q232&lt;45%,N232*O232*P232*F!$B$43,IF(Q232&lt;50%,N232*O232*P232*F!$B$48,IF(Q232=50%,N232*O232*P232*F!$B$50,IF(Q232=51%,N232*O232*P232*F!$B$51,IF(Q232=52%,N232*O232*P232*F!$B$52,IF(Q232=53%,N232*O232*P232*F!$B$53,IF(Q232=54%,N232*O232*P232*F!$B$54,IF(Q232=55%,N232*O232*P232*F!$B$55,IF(Q232=56%,N232*O232*P232*F!$B$56,IF(Q232=57%,N232*O232*P232*F!$B$57,IF(Q232=58%,N232*O232*P232*F!$B$58,IF(Q232=59%,N232*O232*P232*F!$B$59,IF(Q232=60%,N232*O232*P232*F!$B$60,IF(Q232=61%,N232*O232*P232*F!$B$61,IF(Q232=62%,N232*O232*P232*F!$B$62,IF(Q232=63%,N232*O232*P232*F!$B$63,IF(Q232=64%,N232*O232*P232*F!$B$64,IF(Q232=65%,N232*O232*P232*F!$B$65,IF(Q232=66%,N232*O232*P232*F!$B$66,IF(Q232=67%,N232*O232*P232*F!$B$67,IF(Q232=68%,N232*O232*P232*F!$B$68,IF(Q232=69%,N232*O232*P232*F!$B$69,IF(Q232=70%,N232*O232*P232*F!$B$70,IF(Q232=71%,N232*O232*P232*F!$B$71,IF(Q232=72%,N232*O232*P232*F!$B$72,IF(Q232=73%,N232*O232*P232*F!$B$73,IF(Q232=74%,N232*O232*P232*F!$B$74,IF(Q232=75%,N232*O232*P232*F!$B$75,IF(Q232=76%,N232*O232*P232*F!$B$76,IF(Q232=77%,N232*O232*P232*F!$B$77,IF(Q232=78%,N232*O232*P232*F!$B$78,IF(Q232=79%,N232*O232*P232*F!$B$79,IF(Q232=80%,N232*O232*P232*F!$B$80,IF(Q232=81%,N232*O232*P232*F!$B$81,IF(Q232=82%,N232*O232*P232*F!$B$82,IF(Q232=83%,N232*O232*P232*F!$B$83,IF(Q232=84%,N232*O232*P232*F!$B$84,IF(Q232=85%,N232*O232*P232*F!$B$85,IF(Q232=86%,N232*O232*P232*F!$B$86,IF(Q232=87%,N232*O232*P232*F!$B$87,IF(Q232=88%,N232*O232*P232*F!$B$88,IF(Q232=89%,N232*O232*P232*F!$B$89,IF(Q232=90%,N232*O232*P232*F!$B$90,IF(Q232=91%,N232*O232*P232*F!$B$91,IF(Q232=92%,N232*O232*P232*F!$B$92,IF(Q232=93%,N232*O232*P232*F!$B$93,IF(Q232=94%,N232*O232*P232*F!$B$94,IF(Q232=95%,N232*O232*P232*F!$B$95,IF(Q232=96%,N232*O232*P232*F!$B$96,IF(Q232=97%,N232*O232*P232*F!$B$97,IF(Q232=98%,N232*O232*P232*F!$B$98,IF(Q232=99%,N232*O232*P232*F!$B$99,IF(Q232&gt;99%,N232*O232*P232*F!$B$100,))))))))))))))))))))))))))))))))))))))))))))))))))))))))+IF(U232&lt;30%,0,IF(U232&lt;35%,R232*S232*T232*F!$B$33,IF(U232&lt;40%,R232*S232*T232*F!$B$38,IF(U232&lt;45%,R232*S232*T232*F!$B$43,IF(U232&lt;50%,R232*S232*T232*F!$B$48,IF(U232=50%,R232*S232*T232*F!$B$50,IF(U232=51%,R232*S232*T232*F!$B$51,IF(U232=52%,R232*S232*T232*F!$B$52,IF(U232=53%,R232*S232*T232*F!$B$53,IF(U232=54%,R232*S232*T232*F!$B$54,IF(U232=55%,R232*S232*T232*F!$B$55,IF(U232=56%,R232*S232*T232*F!$B$56,IF(U232=57%,R232*S232*T232*F!$B$57,IF(U232=58%,R232*S232*T232*F!$B$58,IF(U232=59%,R232*S232*T232*F!$B$59,IF(U232=60%,R232*S232*T232*F!$B$60,IF(U232=61%,R232*S232*T232*F!$B$61,IF(U232=62%,R232*S232*T232*F!$B$62,IF(U232=63%,R232*S232*T232*F!$B$63,IF(U232=64%,R232*S232*T232*F!$B$64,IF(U232=65%,R232*S232*T232*F!$B$65,IF(U232=66%,R232*S232*T232*F!$B$66,IF(U232=67%,R232*S232*T232*F!$B$67,IF(U232=68%,R232*S232*T232*F!$B$68,IF(U232=69%,R232*S232*T232*F!$B$69,IF(U232=70%,R232*S232*T232*F!$B$70,IF(U232=71%,R232*S232*T232*F!$B$71,IF(U232=72%,R232*S232*T232*F!$B$72,IF(U232=73%,R232*S232*T232*F!$B$73,IF(U232=74%,R232*S232*T232*F!$B$74,IF(U232=75%,R232*S232*T232*F!$B$75,IF(U232=76%,R232*S232*T232*F!$B$76,IF(U232=77%,R232*S232*T232*F!$B$77,IF(U232=78%,R232*S232*T232*F!$B$78,IF(U232=79%,R232*S232*T232*F!$B$79,IF(U232=80%,R232*S232*T232*F!$B$80,IF(U232=81%,R232*S232*T232*F!$B$81,IF(U232=82%,R232*S232*T232*F!$B$82,IF(U232=83%,R232*S232*T232*F!$B$83,IF(U232=84%,R232*S232*T232*F!$B$84,IF(U232=85%,R232*S232*T232*F!$B$85,IF(U232=86%,R232*S232*T232*F!$B$86,IF(U232=87%,R232*S232*T232*F!$B$87,IF(U232=88%,R232*S232*T232*F!$B$88,IF(U232=89%,R232*S232*T232*F!$B$89,IF(U232=90%,R232*S232*T232*F!$B$90,IF(U232=91%,R232*S232*T232*F!$B$91,IF(U232=92%,R232*S232*T232*F!$B$92,IF(U232=93%,R232*S232*T232*F!$B$93,IF(U232=94%,R232*S232*T232*F!$B$94,IF(U232=95%,R232*S232*T232*F!$B$95,IF(U232=96%,R232*S232*T232*F!$B$96,IF(U232=97%,R232*S232*T232*F!$B$97,IF(U232=98%,R232*S232*T232*F!$B$98,IF(U232=99%,R232*S232*T232*F!$B$99,IF(U232&gt;99%,R232*S232*T232*F!$B$100)))))))))))))))))))))))))))))))))))))))))))))))))))))))))*IF(ISNUMBER(E232),E232,1)*IF(ISNUMBER(D232),D232,1)</f>
        <v>3497.5</v>
      </c>
      <c r="AA232" s="93">
        <f t="shared" ref="AA232:AA237" si="360">G232*H232+K232*L232+O232*P232+S232*T232</f>
        <v>42</v>
      </c>
      <c r="AB232" s="94">
        <f t="shared" ref="AB232:AB237" si="361">(H232*(IF(I232&lt;45%,0.5,IF(I232&lt;55%,0.8,IF(I232&lt;65%,0.9,IF(I232&lt;75%,1,IF(I232&lt;85%,1.1,1.2))))))+L232*(IF(M232&lt;45%,0.5,IF(M232&lt;55%,0.8,IF(M232&lt;65%,0.9,IF(M232&lt;75%,1,IF(M232&lt;85%,1.1,1.2))))))+P232*(IF(Q232&lt;45%,0.5,IF(Q232&lt;55%,0.8,IF(Q232&lt;65%,0.9,IF(Q232&lt;75%,1,IF(Q232&lt;85%,1.1,1.2))))))+T232*(IF(U232&lt;45%,0.5,IF(U232&lt;55%,0.8,IF(U232&lt;65%,0.9,IF(U232&lt;75%,1,IF(U232&lt;85%,1.1,1.2)))))))*IF(D232&gt;=0.8,6,IF(D232&lt;=0.4,1.5,3))</f>
        <v>48</v>
      </c>
      <c r="AC232" s="23"/>
      <c r="AF232" s="106"/>
      <c r="AG232" s="28"/>
    </row>
    <row r="233" spans="1:48" ht="15" customHeight="1" x14ac:dyDescent="0.25">
      <c r="A233" s="325">
        <f>A226+1</f>
        <v>42248</v>
      </c>
      <c r="B233" s="183" t="str">
        <f t="shared" si="345"/>
        <v>Средняя</v>
      </c>
      <c r="C233" s="184" t="str">
        <f t="shared" si="345"/>
        <v>Жим стоя</v>
      </c>
      <c r="D233" s="167">
        <f t="shared" ref="D233:D237" si="362">D196</f>
        <v>1</v>
      </c>
      <c r="E233" s="185" t="str">
        <f t="shared" si="345"/>
        <v/>
      </c>
      <c r="F233" s="308">
        <f>IF(I233&lt;&gt;0,(IFERROR(IF($Y233&gt;50,MROUND($Y233*I233,2.5),IF($Y233&lt;15,MROUND($Y233*I233,0.1),MROUND($Y233*I233,1))),)),"")</f>
        <v>62.5</v>
      </c>
      <c r="G233" s="186">
        <v>6</v>
      </c>
      <c r="H233" s="186">
        <v>1</v>
      </c>
      <c r="I233" s="174">
        <v>0.5</v>
      </c>
      <c r="J233" s="308">
        <f>IF(M233&lt;&gt;0,(IFERROR(IF($Y233&gt;50,MROUND($Y233*M233,2.5),IF($Y233&lt;15,MROUND($Y233*M233,0.1),MROUND($Y233*M233,1))),)),"")</f>
        <v>75</v>
      </c>
      <c r="K233" s="186">
        <v>5</v>
      </c>
      <c r="L233" s="186">
        <v>5</v>
      </c>
      <c r="M233" s="174">
        <v>0.6</v>
      </c>
      <c r="N233" s="308" t="str">
        <f>IF(Q233&lt;&gt;0,(IFERROR(IF($Y233&gt;50,MROUND($Y233*Q233,2.5),IF($Y233&lt;15,MROUND($Y233*Q233,0.1),MROUND($Y233*Q233,1))),)),"")</f>
        <v/>
      </c>
      <c r="O233" s="186"/>
      <c r="P233" s="186"/>
      <c r="Q233" s="174">
        <v>0</v>
      </c>
      <c r="R233" s="308" t="str">
        <f>IF(U233&lt;&gt;0,(IFERROR(IF($Y233&gt;50,MROUND($Y233*U233,2.5),IF($Y233&lt;15,MROUND($Y233*U233,0.1),MROUND($Y233*U233,1))),)),"")</f>
        <v/>
      </c>
      <c r="S233" s="186"/>
      <c r="T233" s="186"/>
      <c r="U233" s="174">
        <v>0</v>
      </c>
      <c r="V233" s="98">
        <f t="shared" si="359"/>
        <v>2250</v>
      </c>
      <c r="W233" s="99">
        <f t="shared" ref="W233:W237" si="363">IFERROR((IF(ISNUMBER(F233),F233,1)*G233*H233+IF(ISNUMBER(J233),J233,1)*K233*L233+IF(ISNUMBER(N233),N233,1)*O233*P233+IF(ISNUMBER(R233),R233,1)*S233*T233)*IF(ISNUMBER(E233),E233,1)/(G233*H233+K233*L233+O233*P233+S233*T233),0)</f>
        <v>72.58064516129032</v>
      </c>
      <c r="X233" s="68">
        <f t="shared" ref="X233:X234" si="364">ROUND(IFERROR((W233/(Y233*IF(ISNUMBER(E233),E233,1))),0),2)</f>
        <v>0.56999999999999995</v>
      </c>
      <c r="Y233" s="203">
        <f t="shared" si="349"/>
        <v>126.73643365543319</v>
      </c>
      <c r="Z233" s="18">
        <f>(IF(I233&lt;30%,0,IF(I233&lt;35%,F233*G233*H233*F!$B$33,IF(I233&lt;40%,F233*G233*H233*F!$B$38,IF(I233&lt;45%,F233*G233*H233*F!$B$43,IF(I233&lt;50%,F233*G233*H233*F!$B$48,IF(I233=50%,F233*G233*H233*F!$B$50,IF(I233=51%,F233*G233*H233*F!$B$51,IF(I233=52%,F233*G233*H233*F!$B$52,IF(I233=53%,F233*G233*H233*F!$B$53,IF(I233=54%,F233*G233*H233*F!$B$54,IF(I233=55%,F233*G233*H233*F!$B$55,IF(I233=56%,F233*G233*H233*F!$B$56,IF(I233=57%,F233*G233*H233*F!$B$57,IF(I233=58%,F233*G233*H233*F!$B$58,IF(I233=59%,F233*G233*H233*F!$B$59,IF(I233=60%,F233*G233*H233*F!$B$60,IF(I233=61%,F233*G233*H233*F!$B$61,IF(I233=62%,F233*G233*H233*F!$B$62,IF(I233=63%,F233*G233*H233*F!$B$63,IF(I233=64%,F233*G233*H233*F!$B$64,IF(I233=65%,F233*G233*H233*F!$B$65,IF(I233=66%,F233*G233*H233*F!$B$66,IF(I233=67%,F233*G233*H233*F!$B$67,IF(I233=68%,F233*G233*H233*F!$B$68,IF(I233=69%,F233*G233*H233*F!$B$69,IF(I233=70%,F233*G233*H233*F!$B$70,IF(I233=71%,F233*G233*H233*F!$B$71,IF(I233=72%,F233*G233*H233*F!$B$72,IF(I233=73%,F233*G233*H233*F!$B$73,IF(I233=74%,F233*G233*H233*F!$B$74,IF(I233=75%,F233*G233*H233*F!$B$75,IF(I233=76%,F233*G233*H233*F!$B$76,IF(I233=77%,F233*G233*H233*F!$B$77,IF(I233=78%,F233*G233*H233*F!$B$78,IF(I233=79%,F233*G233*H233*F!$B$79,IF(I233=80%,F233*G233*H233*F!$B$80,IF(I233=81%,F233*G233*H233*F!$B$81,IF(I233=82%,F233*G233*H233*F!$B$82,IF(I233=83%,F233*G233*H233*F!$B$83,IF(I233=84%,F233*G233*H233*F!$B$84,IF(I233=85%,F233*G233*H233*F!$B$85,IF(I233=86%,F233*G233*H233*F!$B$86,IF(I233=87%,F233*G233*H233*F!$B$87,IF(I233=88%,F233*G233*H233*F!$B$88,IF(I233=89%,F233*G233*H233*F!$B$89,IF(I233=90%,F233*G233*H233*F!$B$90,IF(I233=91%,F233*G233*H233*F!$B$91,IF(I233=92%,F233*G233*H233*F!$B$92,IF(I233=93%,F233*G233*H233*F!$B$93,IF(I233=94%,F233*G233*H233*F!$B$94,IF(I233=95%,F233*G233*H233*F!$B$95,IF(I233=96%,F233*G233*H233*F!$B$96,IF(I233=97%,F233*G233*H233*F!$B$97,IF(I233=98%,F233*G233*H233*F!$B$98,IF(I233=99%,F233*G233*H233*F!$B$99,IF(I233&gt;99%,F233*G233*H233*F!$B$100,))))))))))))))))))))))))))))))))))))))))))))))))))))))))+IF(M233&lt;30%,0,IF(M233&lt;35%,J233*K233*L233*F!$B$33,IF(M233&lt;40%,J233*K233*L233*F!$B$38,IF(M233&lt;45%,J233*K233*L233*F!$B$43,IF(M233&lt;50%,J233*K233*L233*F!$B$48,IF(M233=50%,J233*K233*L233*F!$B$50,IF(M233=51%,J233*K233*L233*F!$B$51,IF(M233=52%,J233*K233*L233*F!$B$52,IF(M233=53%,J233*K233*L233*F!$B$53,IF(M233=54%,J233*K233*L233*F!$B$54,IF(M233=55%,J233*K233*L233*F!$B$55,IF(M233=56%,J233*K233*L233*F!$B$56,IF(M233=57%,J233*K233*L233*F!$B$57,IF(M233=58%,J233*K233*L233*F!$B$58,IF(M233=59%,J233*K233*L233*F!$B$59,IF(M233=60%,J233*K233*L233*F!$B$60,IF(M233=61%,J233*K233*L233*F!$B$61,IF(M233=62%,J233*K233*L233*F!$B$62,IF(M233=63%,J233*K233*L233*F!$B$63,IF(M233=64%,J233*K233*L233*F!$B$64,IF(M233=65%,J233*K233*L233*F!$B$65,IF(M233=66%,J233*K233*L233*F!$B$66,IF(M233=67%,J233*K233*L233*F!$B$67,IF(M233=68%,J233*K233*L233*F!$B$68,IF(M233=69%,J233*K233*L233*F!$B$69,IF(M233=70%,J233*K233*L233*F!$B$70,IF(M233=71%,J233*K233*L233*F!$B$71,IF(M233=72%,J233*K233*L233*F!$B$72,IF(M233=73%,J233*K233*L233*F!$B$73,IF(M233=74%,J233*K233*L233*F!$B$74,IF(M233=75%,J233*K233*L233*F!$B$75,IF(M233=76%,J233*K233*L233*F!$B$76,IF(M233=77%,J233*K233*L233*F!$B$77,IF(M233=78%,J233*K233*L233*F!$B$78,IF(M233=79%,J233*K233*L233*F!$B$79,IF(M233=80%,J233*K233*L233*F!$B$80,IF(M233=81%,J233*K233*L233*F!$B$81,IF(M233=82%,J233*K233*L233*F!$B$82,IF(M233=83%,J233*K233*L233*F!$B$83,IF(M233=84%,J233*K233*L233*F!$B$84,IF(M233=85%,J233*K233*L233*F!$B$85,IF(M233=86%,J233*K233*L233*F!$B$86,IF(M233=87%,J233*K233*L233*F!$B$87,IF(M233=88%,J233*K233*L233*F!$B$88,IF(M233=89%,J233*K233*L233*F!$B$89,IF(M233=90%,J233*K233*L233*F!$B$90,IF(M233=91%,J233*K233*L233*F!$B$91,IF(M233=92%,J233*K233*L233*F!$B$92,IF(M233=93%,J233*K233*L233*F!$B$93,IF(M233=94%,J233*K233*L233*F!$B$94,IF(M233=95%,J233*K233*L233*F!$B$95,IF(M233=96%,J233*K233*L233*F!$B$96,IF(M233=97%,J233*K233*L233*F!$B$97,IF(M233=98%,J233*K233*L233*F!$B$98,IF(M233=99%,J233*K233*L233*F!$B$99,IF(M233&gt;99%,J233*K233*L233*F!$B$100,))))))))))))))))))))))))))))))))))))))))))))))))))))))))+IF(Q233&lt;30%,0,IF(Q233&lt;35%,N233*O233*P233*F!$B$33,IF(Q233&lt;40%,N233*O233*P233*F!$B$38,IF(Q233&lt;45%,N233*O233*P233*F!$B$43,IF(Q233&lt;50%,N233*O233*P233*F!$B$48,IF(Q233=50%,N233*O233*P233*F!$B$50,IF(Q233=51%,N233*O233*P233*F!$B$51,IF(Q233=52%,N233*O233*P233*F!$B$52,IF(Q233=53%,N233*O233*P233*F!$B$53,IF(Q233=54%,N233*O233*P233*F!$B$54,IF(Q233=55%,N233*O233*P233*F!$B$55,IF(Q233=56%,N233*O233*P233*F!$B$56,IF(Q233=57%,N233*O233*P233*F!$B$57,IF(Q233=58%,N233*O233*P233*F!$B$58,IF(Q233=59%,N233*O233*P233*F!$B$59,IF(Q233=60%,N233*O233*P233*F!$B$60,IF(Q233=61%,N233*O233*P233*F!$B$61,IF(Q233=62%,N233*O233*P233*F!$B$62,IF(Q233=63%,N233*O233*P233*F!$B$63,IF(Q233=64%,N233*O233*P233*F!$B$64,IF(Q233=65%,N233*O233*P233*F!$B$65,IF(Q233=66%,N233*O233*P233*F!$B$66,IF(Q233=67%,N233*O233*P233*F!$B$67,IF(Q233=68%,N233*O233*P233*F!$B$68,IF(Q233=69%,N233*O233*P233*F!$B$69,IF(Q233=70%,N233*O233*P233*F!$B$70,IF(Q233=71%,N233*O233*P233*F!$B$71,IF(Q233=72%,N233*O233*P233*F!$B$72,IF(Q233=73%,N233*O233*P233*F!$B$73,IF(Q233=74%,N233*O233*P233*F!$B$74,IF(Q233=75%,N233*O233*P233*F!$B$75,IF(Q233=76%,N233*O233*P233*F!$B$76,IF(Q233=77%,N233*O233*P233*F!$B$77,IF(Q233=78%,N233*O233*P233*F!$B$78,IF(Q233=79%,N233*O233*P233*F!$B$79,IF(Q233=80%,N233*O233*P233*F!$B$80,IF(Q233=81%,N233*O233*P233*F!$B$81,IF(Q233=82%,N233*O233*P233*F!$B$82,IF(Q233=83%,N233*O233*P233*F!$B$83,IF(Q233=84%,N233*O233*P233*F!$B$84,IF(Q233=85%,N233*O233*P233*F!$B$85,IF(Q233=86%,N233*O233*P233*F!$B$86,IF(Q233=87%,N233*O233*P233*F!$B$87,IF(Q233=88%,N233*O233*P233*F!$B$88,IF(Q233=89%,N233*O233*P233*F!$B$89,IF(Q233=90%,N233*O233*P233*F!$B$90,IF(Q233=91%,N233*O233*P233*F!$B$91,IF(Q233=92%,N233*O233*P233*F!$B$92,IF(Q233=93%,N233*O233*P233*F!$B$93,IF(Q233=94%,N233*O233*P233*F!$B$94,IF(Q233=95%,N233*O233*P233*F!$B$95,IF(Q233=96%,N233*O233*P233*F!$B$96,IF(Q233=97%,N233*O233*P233*F!$B$97,IF(Q233=98%,N233*O233*P233*F!$B$98,IF(Q233=99%,N233*O233*P233*F!$B$99,IF(Q233&gt;99%,N233*O233*P233*F!$B$100,))))))))))))))))))))))))))))))))))))))))))))))))))))))))+IF(U233&lt;30%,0,IF(U233&lt;35%,R233*S233*T233*F!$B$33,IF(U233&lt;40%,R233*S233*T233*F!$B$38,IF(U233&lt;45%,R233*S233*T233*F!$B$43,IF(U233&lt;50%,R233*S233*T233*F!$B$48,IF(U233=50%,R233*S233*T233*F!$B$50,IF(U233=51%,R233*S233*T233*F!$B$51,IF(U233=52%,R233*S233*T233*F!$B$52,IF(U233=53%,R233*S233*T233*F!$B$53,IF(U233=54%,R233*S233*T233*F!$B$54,IF(U233=55%,R233*S233*T233*F!$B$55,IF(U233=56%,R233*S233*T233*F!$B$56,IF(U233=57%,R233*S233*T233*F!$B$57,IF(U233=58%,R233*S233*T233*F!$B$58,IF(U233=59%,R233*S233*T233*F!$B$59,IF(U233=60%,R233*S233*T233*F!$B$60,IF(U233=61%,R233*S233*T233*F!$B$61,IF(U233=62%,R233*S233*T233*F!$B$62,IF(U233=63%,R233*S233*T233*F!$B$63,IF(U233=64%,R233*S233*T233*F!$B$64,IF(U233=65%,R233*S233*T233*F!$B$65,IF(U233=66%,R233*S233*T233*F!$B$66,IF(U233=67%,R233*S233*T233*F!$B$67,IF(U233=68%,R233*S233*T233*F!$B$68,IF(U233=69%,R233*S233*T233*F!$B$69,IF(U233=70%,R233*S233*T233*F!$B$70,IF(U233=71%,R233*S233*T233*F!$B$71,IF(U233=72%,R233*S233*T233*F!$B$72,IF(U233=73%,R233*S233*T233*F!$B$73,IF(U233=74%,R233*S233*T233*F!$B$74,IF(U233=75%,R233*S233*T233*F!$B$75,IF(U233=76%,R233*S233*T233*F!$B$76,IF(U233=77%,R233*S233*T233*F!$B$77,IF(U233=78%,R233*S233*T233*F!$B$78,IF(U233=79%,R233*S233*T233*F!$B$79,IF(U233=80%,R233*S233*T233*F!$B$80,IF(U233=81%,R233*S233*T233*F!$B$81,IF(U233=82%,R233*S233*T233*F!$B$82,IF(U233=83%,R233*S233*T233*F!$B$83,IF(U233=84%,R233*S233*T233*F!$B$84,IF(U233=85%,R233*S233*T233*F!$B$85,IF(U233=86%,R233*S233*T233*F!$B$86,IF(U233=87%,R233*S233*T233*F!$B$87,IF(U233=88%,R233*S233*T233*F!$B$88,IF(U233=89%,R233*S233*T233*F!$B$89,IF(U233=90%,R233*S233*T233*F!$B$90,IF(U233=91%,R233*S233*T233*F!$B$91,IF(U233=92%,R233*S233*T233*F!$B$92,IF(U233=93%,R233*S233*T233*F!$B$93,IF(U233=94%,R233*S233*T233*F!$B$94,IF(U233=95%,R233*S233*T233*F!$B$95,IF(U233=96%,R233*S233*T233*F!$B$96,IF(U233=97%,R233*S233*T233*F!$B$97,IF(U233=98%,R233*S233*T233*F!$B$98,IF(U233=99%,R233*S233*T233*F!$B$99,IF(U233&gt;99%,R233*S233*T233*F!$B$100)))))))))))))))))))))))))))))))))))))))))))))))))))))))))*IF(ISNUMBER(E233),E233,1)*IF(ISNUMBER(D233),D233,1)</f>
        <v>1500</v>
      </c>
      <c r="AA233" s="69">
        <f t="shared" si="360"/>
        <v>31</v>
      </c>
      <c r="AB233" s="70">
        <f t="shared" si="361"/>
        <v>31.799999999999997</v>
      </c>
      <c r="AC233" s="23"/>
      <c r="AF233" s="106"/>
      <c r="AG233" s="28"/>
    </row>
    <row r="234" spans="1:48" x14ac:dyDescent="0.25">
      <c r="A234" s="325"/>
      <c r="B234" s="183" t="str">
        <f t="shared" si="345"/>
        <v>Средняя</v>
      </c>
      <c r="C234" s="184" t="str">
        <f t="shared" si="345"/>
        <v>Жим средним хватом</v>
      </c>
      <c r="D234" s="167">
        <f t="shared" si="362"/>
        <v>1</v>
      </c>
      <c r="E234" s="187" t="str">
        <f t="shared" si="345"/>
        <v/>
      </c>
      <c r="F234" s="309">
        <f>IF(I234&lt;&gt;0,(IFERROR(IF($Y234&gt;50,MROUND($Y234*I234,2.5),IF($Y234&lt;15,MROUND($Y234*I234,0.1),MROUND($Y234*I234,1))),)),"")</f>
        <v>85</v>
      </c>
      <c r="G234" s="188">
        <v>5</v>
      </c>
      <c r="H234" s="188">
        <v>1</v>
      </c>
      <c r="I234" s="189">
        <v>0.5</v>
      </c>
      <c r="J234" s="309">
        <f>IF(M234&lt;&gt;0,(IFERROR(IF($Y234&gt;50,MROUND($Y234*M234,2.5),IF($Y234&lt;15,MROUND($Y234*M234,0.1),MROUND($Y234*M234,1))),)),"")</f>
        <v>102.5</v>
      </c>
      <c r="K234" s="188">
        <v>4</v>
      </c>
      <c r="L234" s="188">
        <v>1</v>
      </c>
      <c r="M234" s="189">
        <v>0.6</v>
      </c>
      <c r="N234" s="309">
        <f>IF(Q234&lt;&gt;0,(IFERROR(IF($Y234&gt;50,MROUND($Y234*Q234,2.5),IF($Y234&lt;15,MROUND($Y234*Q234,0.1),MROUND($Y234*Q234,1))),)),"")</f>
        <v>117.5</v>
      </c>
      <c r="O234" s="188">
        <v>3</v>
      </c>
      <c r="P234" s="188">
        <v>3</v>
      </c>
      <c r="Q234" s="189">
        <v>0.7</v>
      </c>
      <c r="R234" s="309" t="str">
        <f>IF(U234&lt;&gt;0,(IFERROR(IF($Y234&gt;50,MROUND($Y234*U234,2.5),IF($Y234&lt;15,MROUND($Y234*U234,0.1),MROUND($Y234*U234,1))),)),"")</f>
        <v/>
      </c>
      <c r="S234" s="188"/>
      <c r="T234" s="188"/>
      <c r="U234" s="189">
        <v>0</v>
      </c>
      <c r="V234" s="101">
        <f t="shared" si="359"/>
        <v>1892.5</v>
      </c>
      <c r="W234" s="102">
        <f t="shared" si="363"/>
        <v>105.13888888888889</v>
      </c>
      <c r="X234" s="103">
        <f t="shared" si="364"/>
        <v>0.62</v>
      </c>
      <c r="Y234" s="203">
        <f t="shared" si="349"/>
        <v>168.98191154057753</v>
      </c>
      <c r="Z234" s="20">
        <f>(IF(I234&lt;30%,0,IF(I234&lt;35%,F234*G234*H234*F!$B$33,IF(I234&lt;40%,F234*G234*H234*F!$B$38,IF(I234&lt;45%,F234*G234*H234*F!$B$43,IF(I234&lt;50%,F234*G234*H234*F!$B$48,IF(I234=50%,F234*G234*H234*F!$B$50,IF(I234=51%,F234*G234*H234*F!$B$51,IF(I234=52%,F234*G234*H234*F!$B$52,IF(I234=53%,F234*G234*H234*F!$B$53,IF(I234=54%,F234*G234*H234*F!$B$54,IF(I234=55%,F234*G234*H234*F!$B$55,IF(I234=56%,F234*G234*H234*F!$B$56,IF(I234=57%,F234*G234*H234*F!$B$57,IF(I234=58%,F234*G234*H234*F!$B$58,IF(I234=59%,F234*G234*H234*F!$B$59,IF(I234=60%,F234*G234*H234*F!$B$60,IF(I234=61%,F234*G234*H234*F!$B$61,IF(I234=62%,F234*G234*H234*F!$B$62,IF(I234=63%,F234*G234*H234*F!$B$63,IF(I234=64%,F234*G234*H234*F!$B$64,IF(I234=65%,F234*G234*H234*F!$B$65,IF(I234=66%,F234*G234*H234*F!$B$66,IF(I234=67%,F234*G234*H234*F!$B$67,IF(I234=68%,F234*G234*H234*F!$B$68,IF(I234=69%,F234*G234*H234*F!$B$69,IF(I234=70%,F234*G234*H234*F!$B$70,IF(I234=71%,F234*G234*H234*F!$B$71,IF(I234=72%,F234*G234*H234*F!$B$72,IF(I234=73%,F234*G234*H234*F!$B$73,IF(I234=74%,F234*G234*H234*F!$B$74,IF(I234=75%,F234*G234*H234*F!$B$75,IF(I234=76%,F234*G234*H234*F!$B$76,IF(I234=77%,F234*G234*H234*F!$B$77,IF(I234=78%,F234*G234*H234*F!$B$78,IF(I234=79%,F234*G234*H234*F!$B$79,IF(I234=80%,F234*G234*H234*F!$B$80,IF(I234=81%,F234*G234*H234*F!$B$81,IF(I234=82%,F234*G234*H234*F!$B$82,IF(I234=83%,F234*G234*H234*F!$B$83,IF(I234=84%,F234*G234*H234*F!$B$84,IF(I234=85%,F234*G234*H234*F!$B$85,IF(I234=86%,F234*G234*H234*F!$B$86,IF(I234=87%,F234*G234*H234*F!$B$87,IF(I234=88%,F234*G234*H234*F!$B$88,IF(I234=89%,F234*G234*H234*F!$B$89,IF(I234=90%,F234*G234*H234*F!$B$90,IF(I234=91%,F234*G234*H234*F!$B$91,IF(I234=92%,F234*G234*H234*F!$B$92,IF(I234=93%,F234*G234*H234*F!$B$93,IF(I234=94%,F234*G234*H234*F!$B$94,IF(I234=95%,F234*G234*H234*F!$B$95,IF(I234=96%,F234*G234*H234*F!$B$96,IF(I234=97%,F234*G234*H234*F!$B$97,IF(I234=98%,F234*G234*H234*F!$B$98,IF(I234=99%,F234*G234*H234*F!$B$99,IF(I234&gt;99%,F234*G234*H234*F!$B$100,))))))))))))))))))))))))))))))))))))))))))))))))))))))))+IF(M234&lt;30%,0,IF(M234&lt;35%,J234*K234*L234*F!$B$33,IF(M234&lt;40%,J234*K234*L234*F!$B$38,IF(M234&lt;45%,J234*K234*L234*F!$B$43,IF(M234&lt;50%,J234*K234*L234*F!$B$48,IF(M234=50%,J234*K234*L234*F!$B$50,IF(M234=51%,J234*K234*L234*F!$B$51,IF(M234=52%,J234*K234*L234*F!$B$52,IF(M234=53%,J234*K234*L234*F!$B$53,IF(M234=54%,J234*K234*L234*F!$B$54,IF(M234=55%,J234*K234*L234*F!$B$55,IF(M234=56%,J234*K234*L234*F!$B$56,IF(M234=57%,J234*K234*L234*F!$B$57,IF(M234=58%,J234*K234*L234*F!$B$58,IF(M234=59%,J234*K234*L234*F!$B$59,IF(M234=60%,J234*K234*L234*F!$B$60,IF(M234=61%,J234*K234*L234*F!$B$61,IF(M234=62%,J234*K234*L234*F!$B$62,IF(M234=63%,J234*K234*L234*F!$B$63,IF(M234=64%,J234*K234*L234*F!$B$64,IF(M234=65%,J234*K234*L234*F!$B$65,IF(M234=66%,J234*K234*L234*F!$B$66,IF(M234=67%,J234*K234*L234*F!$B$67,IF(M234=68%,J234*K234*L234*F!$B$68,IF(M234=69%,J234*K234*L234*F!$B$69,IF(M234=70%,J234*K234*L234*F!$B$70,IF(M234=71%,J234*K234*L234*F!$B$71,IF(M234=72%,J234*K234*L234*F!$B$72,IF(M234=73%,J234*K234*L234*F!$B$73,IF(M234=74%,J234*K234*L234*F!$B$74,IF(M234=75%,J234*K234*L234*F!$B$75,IF(M234=76%,J234*K234*L234*F!$B$76,IF(M234=77%,J234*K234*L234*F!$B$77,IF(M234=78%,J234*K234*L234*F!$B$78,IF(M234=79%,J234*K234*L234*F!$B$79,IF(M234=80%,J234*K234*L234*F!$B$80,IF(M234=81%,J234*K234*L234*F!$B$81,IF(M234=82%,J234*K234*L234*F!$B$82,IF(M234=83%,J234*K234*L234*F!$B$83,IF(M234=84%,J234*K234*L234*F!$B$84,IF(M234=85%,J234*K234*L234*F!$B$85,IF(M234=86%,J234*K234*L234*F!$B$86,IF(M234=87%,J234*K234*L234*F!$B$87,IF(M234=88%,J234*K234*L234*F!$B$88,IF(M234=89%,J234*K234*L234*F!$B$89,IF(M234=90%,J234*K234*L234*F!$B$90,IF(M234=91%,J234*K234*L234*F!$B$91,IF(M234=92%,J234*K234*L234*F!$B$92,IF(M234=93%,J234*K234*L234*F!$B$93,IF(M234=94%,J234*K234*L234*F!$B$94,IF(M234=95%,J234*K234*L234*F!$B$95,IF(M234=96%,J234*K234*L234*F!$B$96,IF(M234=97%,J234*K234*L234*F!$B$97,IF(M234=98%,J234*K234*L234*F!$B$98,IF(M234=99%,J234*K234*L234*F!$B$99,IF(M234&gt;99%,J234*K234*L234*F!$B$100,))))))))))))))))))))))))))))))))))))))))))))))))))))))))+IF(Q234&lt;30%,0,IF(Q234&lt;35%,N234*O234*P234*F!$B$33,IF(Q234&lt;40%,N234*O234*P234*F!$B$38,IF(Q234&lt;45%,N234*O234*P234*F!$B$43,IF(Q234&lt;50%,N234*O234*P234*F!$B$48,IF(Q234=50%,N234*O234*P234*F!$B$50,IF(Q234=51%,N234*O234*P234*F!$B$51,IF(Q234=52%,N234*O234*P234*F!$B$52,IF(Q234=53%,N234*O234*P234*F!$B$53,IF(Q234=54%,N234*O234*P234*F!$B$54,IF(Q234=55%,N234*O234*P234*F!$B$55,IF(Q234=56%,N234*O234*P234*F!$B$56,IF(Q234=57%,N234*O234*P234*F!$B$57,IF(Q234=58%,N234*O234*P234*F!$B$58,IF(Q234=59%,N234*O234*P234*F!$B$59,IF(Q234=60%,N234*O234*P234*F!$B$60,IF(Q234=61%,N234*O234*P234*F!$B$61,IF(Q234=62%,N234*O234*P234*F!$B$62,IF(Q234=63%,N234*O234*P234*F!$B$63,IF(Q234=64%,N234*O234*P234*F!$B$64,IF(Q234=65%,N234*O234*P234*F!$B$65,IF(Q234=66%,N234*O234*P234*F!$B$66,IF(Q234=67%,N234*O234*P234*F!$B$67,IF(Q234=68%,N234*O234*P234*F!$B$68,IF(Q234=69%,N234*O234*P234*F!$B$69,IF(Q234=70%,N234*O234*P234*F!$B$70,IF(Q234=71%,N234*O234*P234*F!$B$71,IF(Q234=72%,N234*O234*P234*F!$B$72,IF(Q234=73%,N234*O234*P234*F!$B$73,IF(Q234=74%,N234*O234*P234*F!$B$74,IF(Q234=75%,N234*O234*P234*F!$B$75,IF(Q234=76%,N234*O234*P234*F!$B$76,IF(Q234=77%,N234*O234*P234*F!$B$77,IF(Q234=78%,N234*O234*P234*F!$B$78,IF(Q234=79%,N234*O234*P234*F!$B$79,IF(Q234=80%,N234*O234*P234*F!$B$80,IF(Q234=81%,N234*O234*P234*F!$B$81,IF(Q234=82%,N234*O234*P234*F!$B$82,IF(Q234=83%,N234*O234*P234*F!$B$83,IF(Q234=84%,N234*O234*P234*F!$B$84,IF(Q234=85%,N234*O234*P234*F!$B$85,IF(Q234=86%,N234*O234*P234*F!$B$86,IF(Q234=87%,N234*O234*P234*F!$B$87,IF(Q234=88%,N234*O234*P234*F!$B$88,IF(Q234=89%,N234*O234*P234*F!$B$89,IF(Q234=90%,N234*O234*P234*F!$B$90,IF(Q234=91%,N234*O234*P234*F!$B$91,IF(Q234=92%,N234*O234*P234*F!$B$92,IF(Q234=93%,N234*O234*P234*F!$B$93,IF(Q234=94%,N234*O234*P234*F!$B$94,IF(Q234=95%,N234*O234*P234*F!$B$95,IF(Q234=96%,N234*O234*P234*F!$B$96,IF(Q234=97%,N234*O234*P234*F!$B$97,IF(Q234=98%,N234*O234*P234*F!$B$98,IF(Q234=99%,N234*O234*P234*F!$B$99,IF(Q234&gt;99%,N234*O234*P234*F!$B$100,))))))))))))))))))))))))))))))))))))))))))))))))))))))))+IF(U234&lt;30%,0,IF(U234&lt;35%,R234*S234*T234*F!$B$33,IF(U234&lt;40%,R234*S234*T234*F!$B$38,IF(U234&lt;45%,R234*S234*T234*F!$B$43,IF(U234&lt;50%,R234*S234*T234*F!$B$48,IF(U234=50%,R234*S234*T234*F!$B$50,IF(U234=51%,R234*S234*T234*F!$B$51,IF(U234=52%,R234*S234*T234*F!$B$52,IF(U234=53%,R234*S234*T234*F!$B$53,IF(U234=54%,R234*S234*T234*F!$B$54,IF(U234=55%,R234*S234*T234*F!$B$55,IF(U234=56%,R234*S234*T234*F!$B$56,IF(U234=57%,R234*S234*T234*F!$B$57,IF(U234=58%,R234*S234*T234*F!$B$58,IF(U234=59%,R234*S234*T234*F!$B$59,IF(U234=60%,R234*S234*T234*F!$B$60,IF(U234=61%,R234*S234*T234*F!$B$61,IF(U234=62%,R234*S234*T234*F!$B$62,IF(U234=63%,R234*S234*T234*F!$B$63,IF(U234=64%,R234*S234*T234*F!$B$64,IF(U234=65%,R234*S234*T234*F!$B$65,IF(U234=66%,R234*S234*T234*F!$B$66,IF(U234=67%,R234*S234*T234*F!$B$67,IF(U234=68%,R234*S234*T234*F!$B$68,IF(U234=69%,R234*S234*T234*F!$B$69,IF(U234=70%,R234*S234*T234*F!$B$70,IF(U234=71%,R234*S234*T234*F!$B$71,IF(U234=72%,R234*S234*T234*F!$B$72,IF(U234=73%,R234*S234*T234*F!$B$73,IF(U234=74%,R234*S234*T234*F!$B$74,IF(U234=75%,R234*S234*T234*F!$B$75,IF(U234=76%,R234*S234*T234*F!$B$76,IF(U234=77%,R234*S234*T234*F!$B$77,IF(U234=78%,R234*S234*T234*F!$B$78,IF(U234=79%,R234*S234*T234*F!$B$79,IF(U234=80%,R234*S234*T234*F!$B$80,IF(U234=81%,R234*S234*T234*F!$B$81,IF(U234=82%,R234*S234*T234*F!$B$82,IF(U234=83%,R234*S234*T234*F!$B$83,IF(U234=84%,R234*S234*T234*F!$B$84,IF(U234=85%,R234*S234*T234*F!$B$85,IF(U234=86%,R234*S234*T234*F!$B$86,IF(U234=87%,R234*S234*T234*F!$B$87,IF(U234=88%,R234*S234*T234*F!$B$88,IF(U234=89%,R234*S234*T234*F!$B$89,IF(U234=90%,R234*S234*T234*F!$B$90,IF(U234=91%,R234*S234*T234*F!$B$91,IF(U234=92%,R234*S234*T234*F!$B$92,IF(U234=93%,R234*S234*T234*F!$B$93,IF(U234=94%,R234*S234*T234*F!$B$94,IF(U234=95%,R234*S234*T234*F!$B$95,IF(U234=96%,R234*S234*T234*F!$B$96,IF(U234=97%,R234*S234*T234*F!$B$97,IF(U234=98%,R234*S234*T234*F!$B$98,IF(U234=99%,R234*S234*T234*F!$B$99,IF(U234&gt;99%,R234*S234*T234*F!$B$100)))))))))))))))))))))))))))))))))))))))))))))))))))))))))*IF(ISNUMBER(E234),E234,1)*IF(ISNUMBER(D234),D234,1)</f>
        <v>1451.25</v>
      </c>
      <c r="AA234" s="104">
        <f t="shared" si="360"/>
        <v>18</v>
      </c>
      <c r="AB234" s="105">
        <f t="shared" si="361"/>
        <v>28.200000000000003</v>
      </c>
      <c r="AC234" s="23"/>
      <c r="AF234" s="106"/>
      <c r="AG234" s="28"/>
    </row>
    <row r="235" spans="1:48" x14ac:dyDescent="0.25">
      <c r="A235" s="325"/>
      <c r="B235" s="183" t="str">
        <f t="shared" si="345"/>
        <v>Легкая</v>
      </c>
      <c r="C235" s="184" t="str">
        <f t="shared" si="345"/>
        <v>Французский жим</v>
      </c>
      <c r="D235" s="167">
        <f t="shared" si="362"/>
        <v>0.4</v>
      </c>
      <c r="E235" s="185" t="str">
        <f t="shared" si="345"/>
        <v/>
      </c>
      <c r="F235" s="308">
        <f>IF(I235&lt;&gt;0,(IFERROR(IF($Y235&gt;50,MROUND($Y235*I235,2.5),IF($Y235&lt;15,MROUND($Y235*I235,0.1),MROUND($Y235*I235,1))),)),"")</f>
        <v>22.5</v>
      </c>
      <c r="G235" s="186">
        <v>6</v>
      </c>
      <c r="H235" s="186">
        <v>6</v>
      </c>
      <c r="I235" s="174">
        <v>0.3</v>
      </c>
      <c r="J235" s="308" t="str">
        <f>IF(M235&lt;&gt;0,(IFERROR(IF($Y235&gt;50,MROUND($Y235*M235,2.5),IF($Y235&lt;15,MROUND($Y235*M235,0.1),MROUND($Y235*M235,1))),)),"")</f>
        <v/>
      </c>
      <c r="K235" s="186"/>
      <c r="L235" s="186"/>
      <c r="M235" s="174">
        <v>0</v>
      </c>
      <c r="N235" s="308" t="str">
        <f>IF(Q235&lt;&gt;0,(IFERROR(IF($Y235&gt;50,MROUND($Y235*Q235,2.5),IF($Y235&lt;15,MROUND($Y235*Q235,0.1),MROUND($Y235*Q235,1))),)),"")</f>
        <v/>
      </c>
      <c r="O235" s="186"/>
      <c r="P235" s="186"/>
      <c r="Q235" s="174">
        <v>0</v>
      </c>
      <c r="R235" s="308" t="str">
        <f>IF(U235&lt;&gt;0,(IFERROR(IF($Y235&gt;50,MROUND($Y235*U235,2.5),IF($Y235&lt;15,MROUND($Y235*U235,0.1),MROUND($Y235*U235,1))),)),"")</f>
        <v/>
      </c>
      <c r="S235" s="186"/>
      <c r="T235" s="186"/>
      <c r="U235" s="174">
        <v>0</v>
      </c>
      <c r="V235" s="98">
        <f t="shared" si="359"/>
        <v>810</v>
      </c>
      <c r="W235" s="99">
        <f t="shared" si="363"/>
        <v>22.5</v>
      </c>
      <c r="X235" s="68">
        <f>ROUND(IFERROR((W235/(Y235*IF(ISNUMBER(E235),E235,1))),0),2)</f>
        <v>0.28999999999999998</v>
      </c>
      <c r="Y235" s="203">
        <f t="shared" si="349"/>
        <v>78.154134087517122</v>
      </c>
      <c r="Z235" s="18">
        <f>(IF(I235&lt;30%,0,IF(I235&lt;35%,F235*G235*H235*F!$B$33,IF(I235&lt;40%,F235*G235*H235*F!$B$38,IF(I235&lt;45%,F235*G235*H235*F!$B$43,IF(I235&lt;50%,F235*G235*H235*F!$B$48,IF(I235=50%,F235*G235*H235*F!$B$50,IF(I235=51%,F235*G235*H235*F!$B$51,IF(I235=52%,F235*G235*H235*F!$B$52,IF(I235=53%,F235*G235*H235*F!$B$53,IF(I235=54%,F235*G235*H235*F!$B$54,IF(I235=55%,F235*G235*H235*F!$B$55,IF(I235=56%,F235*G235*H235*F!$B$56,IF(I235=57%,F235*G235*H235*F!$B$57,IF(I235=58%,F235*G235*H235*F!$B$58,IF(I235=59%,F235*G235*H235*F!$B$59,IF(I235=60%,F235*G235*H235*F!$B$60,IF(I235=61%,F235*G235*H235*F!$B$61,IF(I235=62%,F235*G235*H235*F!$B$62,IF(I235=63%,F235*G235*H235*F!$B$63,IF(I235=64%,F235*G235*H235*F!$B$64,IF(I235=65%,F235*G235*H235*F!$B$65,IF(I235=66%,F235*G235*H235*F!$B$66,IF(I235=67%,F235*G235*H235*F!$B$67,IF(I235=68%,F235*G235*H235*F!$B$68,IF(I235=69%,F235*G235*H235*F!$B$69,IF(I235=70%,F235*G235*H235*F!$B$70,IF(I235=71%,F235*G235*H235*F!$B$71,IF(I235=72%,F235*G235*H235*F!$B$72,IF(I235=73%,F235*G235*H235*F!$B$73,IF(I235=74%,F235*G235*H235*F!$B$74,IF(I235=75%,F235*G235*H235*F!$B$75,IF(I235=76%,F235*G235*H235*F!$B$76,IF(I235=77%,F235*G235*H235*F!$B$77,IF(I235=78%,F235*G235*H235*F!$B$78,IF(I235=79%,F235*G235*H235*F!$B$79,IF(I235=80%,F235*G235*H235*F!$B$80,IF(I235=81%,F235*G235*H235*F!$B$81,IF(I235=82%,F235*G235*H235*F!$B$82,IF(I235=83%,F235*G235*H235*F!$B$83,IF(I235=84%,F235*G235*H235*F!$B$84,IF(I235=85%,F235*G235*H235*F!$B$85,IF(I235=86%,F235*G235*H235*F!$B$86,IF(I235=87%,F235*G235*H235*F!$B$87,IF(I235=88%,F235*G235*H235*F!$B$88,IF(I235=89%,F235*G235*H235*F!$B$89,IF(I235=90%,F235*G235*H235*F!$B$90,IF(I235=91%,F235*G235*H235*F!$B$91,IF(I235=92%,F235*G235*H235*F!$B$92,IF(I235=93%,F235*G235*H235*F!$B$93,IF(I235=94%,F235*G235*H235*F!$B$94,IF(I235=95%,F235*G235*H235*F!$B$95,IF(I235=96%,F235*G235*H235*F!$B$96,IF(I235=97%,F235*G235*H235*F!$B$97,IF(I235=98%,F235*G235*H235*F!$B$98,IF(I235=99%,F235*G235*H235*F!$B$99,IF(I235&gt;99%,F235*G235*H235*F!$B$100,))))))))))))))))))))))))))))))))))))))))))))))))))))))))+IF(M235&lt;30%,0,IF(M235&lt;35%,J235*K235*L235*F!$B$33,IF(M235&lt;40%,J235*K235*L235*F!$B$38,IF(M235&lt;45%,J235*K235*L235*F!$B$43,IF(M235&lt;50%,J235*K235*L235*F!$B$48,IF(M235=50%,J235*K235*L235*F!$B$50,IF(M235=51%,J235*K235*L235*F!$B$51,IF(M235=52%,J235*K235*L235*F!$B$52,IF(M235=53%,J235*K235*L235*F!$B$53,IF(M235=54%,J235*K235*L235*F!$B$54,IF(M235=55%,J235*K235*L235*F!$B$55,IF(M235=56%,J235*K235*L235*F!$B$56,IF(M235=57%,J235*K235*L235*F!$B$57,IF(M235=58%,J235*K235*L235*F!$B$58,IF(M235=59%,J235*K235*L235*F!$B$59,IF(M235=60%,J235*K235*L235*F!$B$60,IF(M235=61%,J235*K235*L235*F!$B$61,IF(M235=62%,J235*K235*L235*F!$B$62,IF(M235=63%,J235*K235*L235*F!$B$63,IF(M235=64%,J235*K235*L235*F!$B$64,IF(M235=65%,J235*K235*L235*F!$B$65,IF(M235=66%,J235*K235*L235*F!$B$66,IF(M235=67%,J235*K235*L235*F!$B$67,IF(M235=68%,J235*K235*L235*F!$B$68,IF(M235=69%,J235*K235*L235*F!$B$69,IF(M235=70%,J235*K235*L235*F!$B$70,IF(M235=71%,J235*K235*L235*F!$B$71,IF(M235=72%,J235*K235*L235*F!$B$72,IF(M235=73%,J235*K235*L235*F!$B$73,IF(M235=74%,J235*K235*L235*F!$B$74,IF(M235=75%,J235*K235*L235*F!$B$75,IF(M235=76%,J235*K235*L235*F!$B$76,IF(M235=77%,J235*K235*L235*F!$B$77,IF(M235=78%,J235*K235*L235*F!$B$78,IF(M235=79%,J235*K235*L235*F!$B$79,IF(M235=80%,J235*K235*L235*F!$B$80,IF(M235=81%,J235*K235*L235*F!$B$81,IF(M235=82%,J235*K235*L235*F!$B$82,IF(M235=83%,J235*K235*L235*F!$B$83,IF(M235=84%,J235*K235*L235*F!$B$84,IF(M235=85%,J235*K235*L235*F!$B$85,IF(M235=86%,J235*K235*L235*F!$B$86,IF(M235=87%,J235*K235*L235*F!$B$87,IF(M235=88%,J235*K235*L235*F!$B$88,IF(M235=89%,J235*K235*L235*F!$B$89,IF(M235=90%,J235*K235*L235*F!$B$90,IF(M235=91%,J235*K235*L235*F!$B$91,IF(M235=92%,J235*K235*L235*F!$B$92,IF(M235=93%,J235*K235*L235*F!$B$93,IF(M235=94%,J235*K235*L235*F!$B$94,IF(M235=95%,J235*K235*L235*F!$B$95,IF(M235=96%,J235*K235*L235*F!$B$96,IF(M235=97%,J235*K235*L235*F!$B$97,IF(M235=98%,J235*K235*L235*F!$B$98,IF(M235=99%,J235*K235*L235*F!$B$99,IF(M235&gt;99%,J235*K235*L235*F!$B$100,))))))))))))))))))))))))))))))))))))))))))))))))))))))))+IF(Q235&lt;30%,0,IF(Q235&lt;35%,N235*O235*P235*F!$B$33,IF(Q235&lt;40%,N235*O235*P235*F!$B$38,IF(Q235&lt;45%,N235*O235*P235*F!$B$43,IF(Q235&lt;50%,N235*O235*P235*F!$B$48,IF(Q235=50%,N235*O235*P235*F!$B$50,IF(Q235=51%,N235*O235*P235*F!$B$51,IF(Q235=52%,N235*O235*P235*F!$B$52,IF(Q235=53%,N235*O235*P235*F!$B$53,IF(Q235=54%,N235*O235*P235*F!$B$54,IF(Q235=55%,N235*O235*P235*F!$B$55,IF(Q235=56%,N235*O235*P235*F!$B$56,IF(Q235=57%,N235*O235*P235*F!$B$57,IF(Q235=58%,N235*O235*P235*F!$B$58,IF(Q235=59%,N235*O235*P235*F!$B$59,IF(Q235=60%,N235*O235*P235*F!$B$60,IF(Q235=61%,N235*O235*P235*F!$B$61,IF(Q235=62%,N235*O235*P235*F!$B$62,IF(Q235=63%,N235*O235*P235*F!$B$63,IF(Q235=64%,N235*O235*P235*F!$B$64,IF(Q235=65%,N235*O235*P235*F!$B$65,IF(Q235=66%,N235*O235*P235*F!$B$66,IF(Q235=67%,N235*O235*P235*F!$B$67,IF(Q235=68%,N235*O235*P235*F!$B$68,IF(Q235=69%,N235*O235*P235*F!$B$69,IF(Q235=70%,N235*O235*P235*F!$B$70,IF(Q235=71%,N235*O235*P235*F!$B$71,IF(Q235=72%,N235*O235*P235*F!$B$72,IF(Q235=73%,N235*O235*P235*F!$B$73,IF(Q235=74%,N235*O235*P235*F!$B$74,IF(Q235=75%,N235*O235*P235*F!$B$75,IF(Q235=76%,N235*O235*P235*F!$B$76,IF(Q235=77%,N235*O235*P235*F!$B$77,IF(Q235=78%,N235*O235*P235*F!$B$78,IF(Q235=79%,N235*O235*P235*F!$B$79,IF(Q235=80%,N235*O235*P235*F!$B$80,IF(Q235=81%,N235*O235*P235*F!$B$81,IF(Q235=82%,N235*O235*P235*F!$B$82,IF(Q235=83%,N235*O235*P235*F!$B$83,IF(Q235=84%,N235*O235*P235*F!$B$84,IF(Q235=85%,N235*O235*P235*F!$B$85,IF(Q235=86%,N235*O235*P235*F!$B$86,IF(Q235=87%,N235*O235*P235*F!$B$87,IF(Q235=88%,N235*O235*P235*F!$B$88,IF(Q235=89%,N235*O235*P235*F!$B$89,IF(Q235=90%,N235*O235*P235*F!$B$90,IF(Q235=91%,N235*O235*P235*F!$B$91,IF(Q235=92%,N235*O235*P235*F!$B$92,IF(Q235=93%,N235*O235*P235*F!$B$93,IF(Q235=94%,N235*O235*P235*F!$B$94,IF(Q235=95%,N235*O235*P235*F!$B$95,IF(Q235=96%,N235*O235*P235*F!$B$96,IF(Q235=97%,N235*O235*P235*F!$B$97,IF(Q235=98%,N235*O235*P235*F!$B$98,IF(Q235=99%,N235*O235*P235*F!$B$99,IF(Q235&gt;99%,N235*O235*P235*F!$B$100,))))))))))))))))))))))))))))))))))))))))))))))))))))))))+IF(U235&lt;30%,0,IF(U235&lt;35%,R235*S235*T235*F!$B$33,IF(U235&lt;40%,R235*S235*T235*F!$B$38,IF(U235&lt;45%,R235*S235*T235*F!$B$43,IF(U235&lt;50%,R235*S235*T235*F!$B$48,IF(U235=50%,R235*S235*T235*F!$B$50,IF(U235=51%,R235*S235*T235*F!$B$51,IF(U235=52%,R235*S235*T235*F!$B$52,IF(U235=53%,R235*S235*T235*F!$B$53,IF(U235=54%,R235*S235*T235*F!$B$54,IF(U235=55%,R235*S235*T235*F!$B$55,IF(U235=56%,R235*S235*T235*F!$B$56,IF(U235=57%,R235*S235*T235*F!$B$57,IF(U235=58%,R235*S235*T235*F!$B$58,IF(U235=59%,R235*S235*T235*F!$B$59,IF(U235=60%,R235*S235*T235*F!$B$60,IF(U235=61%,R235*S235*T235*F!$B$61,IF(U235=62%,R235*S235*T235*F!$B$62,IF(U235=63%,R235*S235*T235*F!$B$63,IF(U235=64%,R235*S235*T235*F!$B$64,IF(U235=65%,R235*S235*T235*F!$B$65,IF(U235=66%,R235*S235*T235*F!$B$66,IF(U235=67%,R235*S235*T235*F!$B$67,IF(U235=68%,R235*S235*T235*F!$B$68,IF(U235=69%,R235*S235*T235*F!$B$69,IF(U235=70%,R235*S235*T235*F!$B$70,IF(U235=71%,R235*S235*T235*F!$B$71,IF(U235=72%,R235*S235*T235*F!$B$72,IF(U235=73%,R235*S235*T235*F!$B$73,IF(U235=74%,R235*S235*T235*F!$B$74,IF(U235=75%,R235*S235*T235*F!$B$75,IF(U235=76%,R235*S235*T235*F!$B$76,IF(U235=77%,R235*S235*T235*F!$B$77,IF(U235=78%,R235*S235*T235*F!$B$78,IF(U235=79%,R235*S235*T235*F!$B$79,IF(U235=80%,R235*S235*T235*F!$B$80,IF(U235=81%,R235*S235*T235*F!$B$81,IF(U235=82%,R235*S235*T235*F!$B$82,IF(U235=83%,R235*S235*T235*F!$B$83,IF(U235=84%,R235*S235*T235*F!$B$84,IF(U235=85%,R235*S235*T235*F!$B$85,IF(U235=86%,R235*S235*T235*F!$B$86,IF(U235=87%,R235*S235*T235*F!$B$87,IF(U235=88%,R235*S235*T235*F!$B$88,IF(U235=89%,R235*S235*T235*F!$B$89,IF(U235=90%,R235*S235*T235*F!$B$90,IF(U235=91%,R235*S235*T235*F!$B$91,IF(U235=92%,R235*S235*T235*F!$B$92,IF(U235=93%,R235*S235*T235*F!$B$93,IF(U235=94%,R235*S235*T235*F!$B$94,IF(U235=95%,R235*S235*T235*F!$B$95,IF(U235=96%,R235*S235*T235*F!$B$96,IF(U235=97%,R235*S235*T235*F!$B$97,IF(U235=98%,R235*S235*T235*F!$B$98,IF(U235=99%,R235*S235*T235*F!$B$99,IF(U235&gt;99%,R235*S235*T235*F!$B$100)))))))))))))))))))))))))))))))))))))))))))))))))))))))))*IF(ISNUMBER(E235),E235,1)*IF(ISNUMBER(D235),D235,1)</f>
        <v>58.319999999999993</v>
      </c>
      <c r="AA235" s="69">
        <f t="shared" si="360"/>
        <v>36</v>
      </c>
      <c r="AB235" s="70">
        <f t="shared" si="361"/>
        <v>4.5</v>
      </c>
      <c r="AC235" s="23"/>
      <c r="AF235" s="106"/>
      <c r="AG235" s="28"/>
    </row>
    <row r="236" spans="1:48" x14ac:dyDescent="0.25">
      <c r="A236" s="325"/>
      <c r="B236" s="183" t="s">
        <v>71</v>
      </c>
      <c r="C236" s="190" t="str">
        <f t="shared" si="345"/>
        <v>Разгибания на блоке</v>
      </c>
      <c r="D236" s="167">
        <f t="shared" si="362"/>
        <v>0.3</v>
      </c>
      <c r="E236" s="191">
        <f t="shared" si="345"/>
        <v>5</v>
      </c>
      <c r="F236" s="310">
        <f>IF(I236&lt;&gt;0,(IFERROR(IF($Y236&gt;50,MROUND($Y236*I236,2.5),IF($Y236&lt;15,MROUND($Y236*I236,0.1),MROUND($Y236*I236,1))),)),"")</f>
        <v>10</v>
      </c>
      <c r="G236" s="188">
        <v>6</v>
      </c>
      <c r="H236" s="188">
        <v>6</v>
      </c>
      <c r="I236" s="189">
        <v>0.48</v>
      </c>
      <c r="J236" s="310" t="str">
        <f>IF(M236&lt;&gt;0,(IFERROR(IF($Y236&gt;50,MROUND($Y236*M236,2.5),IF($Y236&lt;15,MROUND($Y236*M236,0.1),MROUND($Y236*M236,1))),)),"")</f>
        <v/>
      </c>
      <c r="K236" s="188"/>
      <c r="L236" s="188"/>
      <c r="M236" s="189">
        <v>0</v>
      </c>
      <c r="N236" s="310" t="str">
        <f>IF(Q236&lt;&gt;0,(IFERROR(IF($Y236&gt;50,MROUND($Y236*Q236,2.5),IF($Y236&lt;15,MROUND($Y236*Q236,0.1),MROUND($Y236*Q236,1))),)),"")</f>
        <v/>
      </c>
      <c r="O236" s="188"/>
      <c r="P236" s="188"/>
      <c r="Q236" s="189">
        <v>0</v>
      </c>
      <c r="R236" s="310" t="str">
        <f>IF(U236&lt;&gt;0,(IFERROR(IF($Y236&gt;50,MROUND($Y236*U236,2.5),IF($Y236&lt;15,MROUND($Y236*U236,0.1),MROUND($Y236*U236,1))),)),"")</f>
        <v/>
      </c>
      <c r="S236" s="188"/>
      <c r="T236" s="188"/>
      <c r="U236" s="189">
        <v>0</v>
      </c>
      <c r="V236" s="101">
        <f t="shared" si="359"/>
        <v>1800</v>
      </c>
      <c r="W236" s="102">
        <f t="shared" si="363"/>
        <v>50</v>
      </c>
      <c r="X236" s="114">
        <f t="shared" ref="X236:X237" si="365">ROUND(IFERROR((W236/(Y236*IF(ISNUMBER(E236),E236,1))),0),2)</f>
        <v>0.49</v>
      </c>
      <c r="Y236" s="203">
        <f t="shared" si="349"/>
        <v>20.607550187875315</v>
      </c>
      <c r="Z236" s="20">
        <f>(IF(I236&lt;30%,0,IF(I236&lt;35%,F236*G236*H236*F!$B$33,IF(I236&lt;40%,F236*G236*H236*F!$B$38,IF(I236&lt;45%,F236*G236*H236*F!$B$43,IF(I236&lt;50%,F236*G236*H236*F!$B$48,IF(I236=50%,F236*G236*H236*F!$B$50,IF(I236=51%,F236*G236*H236*F!$B$51,IF(I236=52%,F236*G236*H236*F!$B$52,IF(I236=53%,F236*G236*H236*F!$B$53,IF(I236=54%,F236*G236*H236*F!$B$54,IF(I236=55%,F236*G236*H236*F!$B$55,IF(I236=56%,F236*G236*H236*F!$B$56,IF(I236=57%,F236*G236*H236*F!$B$57,IF(I236=58%,F236*G236*H236*F!$B$58,IF(I236=59%,F236*G236*H236*F!$B$59,IF(I236=60%,F236*G236*H236*F!$B$60,IF(I236=61%,F236*G236*H236*F!$B$61,IF(I236=62%,F236*G236*H236*F!$B$62,IF(I236=63%,F236*G236*H236*F!$B$63,IF(I236=64%,F236*G236*H236*F!$B$64,IF(I236=65%,F236*G236*H236*F!$B$65,IF(I236=66%,F236*G236*H236*F!$B$66,IF(I236=67%,F236*G236*H236*F!$B$67,IF(I236=68%,F236*G236*H236*F!$B$68,IF(I236=69%,F236*G236*H236*F!$B$69,IF(I236=70%,F236*G236*H236*F!$B$70,IF(I236=71%,F236*G236*H236*F!$B$71,IF(I236=72%,F236*G236*H236*F!$B$72,IF(I236=73%,F236*G236*H236*F!$B$73,IF(I236=74%,F236*G236*H236*F!$B$74,IF(I236=75%,F236*G236*H236*F!$B$75,IF(I236=76%,F236*G236*H236*F!$B$76,IF(I236=77%,F236*G236*H236*F!$B$77,IF(I236=78%,F236*G236*H236*F!$B$78,IF(I236=79%,F236*G236*H236*F!$B$79,IF(I236=80%,F236*G236*H236*F!$B$80,IF(I236=81%,F236*G236*H236*F!$B$81,IF(I236=82%,F236*G236*H236*F!$B$82,IF(I236=83%,F236*G236*H236*F!$B$83,IF(I236=84%,F236*G236*H236*F!$B$84,IF(I236=85%,F236*G236*H236*F!$B$85,IF(I236=86%,F236*G236*H236*F!$B$86,IF(I236=87%,F236*G236*H236*F!$B$87,IF(I236=88%,F236*G236*H236*F!$B$88,IF(I236=89%,F236*G236*H236*F!$B$89,IF(I236=90%,F236*G236*H236*F!$B$90,IF(I236=91%,F236*G236*H236*F!$B$91,IF(I236=92%,F236*G236*H236*F!$B$92,IF(I236=93%,F236*G236*H236*F!$B$93,IF(I236=94%,F236*G236*H236*F!$B$94,IF(I236=95%,F236*G236*H236*F!$B$95,IF(I236=96%,F236*G236*H236*F!$B$96,IF(I236=97%,F236*G236*H236*F!$B$97,IF(I236=98%,F236*G236*H236*F!$B$98,IF(I236=99%,F236*G236*H236*F!$B$99,IF(I236&gt;99%,F236*G236*H236*F!$B$100,))))))))))))))))))))))))))))))))))))))))))))))))))))))))+IF(M236&lt;30%,0,IF(M236&lt;35%,J236*K236*L236*F!$B$33,IF(M236&lt;40%,J236*K236*L236*F!$B$38,IF(M236&lt;45%,J236*K236*L236*F!$B$43,IF(M236&lt;50%,J236*K236*L236*F!$B$48,IF(M236=50%,J236*K236*L236*F!$B$50,IF(M236=51%,J236*K236*L236*F!$B$51,IF(M236=52%,J236*K236*L236*F!$B$52,IF(M236=53%,J236*K236*L236*F!$B$53,IF(M236=54%,J236*K236*L236*F!$B$54,IF(M236=55%,J236*K236*L236*F!$B$55,IF(M236=56%,J236*K236*L236*F!$B$56,IF(M236=57%,J236*K236*L236*F!$B$57,IF(M236=58%,J236*K236*L236*F!$B$58,IF(M236=59%,J236*K236*L236*F!$B$59,IF(M236=60%,J236*K236*L236*F!$B$60,IF(M236=61%,J236*K236*L236*F!$B$61,IF(M236=62%,J236*K236*L236*F!$B$62,IF(M236=63%,J236*K236*L236*F!$B$63,IF(M236=64%,J236*K236*L236*F!$B$64,IF(M236=65%,J236*K236*L236*F!$B$65,IF(M236=66%,J236*K236*L236*F!$B$66,IF(M236=67%,J236*K236*L236*F!$B$67,IF(M236=68%,J236*K236*L236*F!$B$68,IF(M236=69%,J236*K236*L236*F!$B$69,IF(M236=70%,J236*K236*L236*F!$B$70,IF(M236=71%,J236*K236*L236*F!$B$71,IF(M236=72%,J236*K236*L236*F!$B$72,IF(M236=73%,J236*K236*L236*F!$B$73,IF(M236=74%,J236*K236*L236*F!$B$74,IF(M236=75%,J236*K236*L236*F!$B$75,IF(M236=76%,J236*K236*L236*F!$B$76,IF(M236=77%,J236*K236*L236*F!$B$77,IF(M236=78%,J236*K236*L236*F!$B$78,IF(M236=79%,J236*K236*L236*F!$B$79,IF(M236=80%,J236*K236*L236*F!$B$80,IF(M236=81%,J236*K236*L236*F!$B$81,IF(M236=82%,J236*K236*L236*F!$B$82,IF(M236=83%,J236*K236*L236*F!$B$83,IF(M236=84%,J236*K236*L236*F!$B$84,IF(M236=85%,J236*K236*L236*F!$B$85,IF(M236=86%,J236*K236*L236*F!$B$86,IF(M236=87%,J236*K236*L236*F!$B$87,IF(M236=88%,J236*K236*L236*F!$B$88,IF(M236=89%,J236*K236*L236*F!$B$89,IF(M236=90%,J236*K236*L236*F!$B$90,IF(M236=91%,J236*K236*L236*F!$B$91,IF(M236=92%,J236*K236*L236*F!$B$92,IF(M236=93%,J236*K236*L236*F!$B$93,IF(M236=94%,J236*K236*L236*F!$B$94,IF(M236=95%,J236*K236*L236*F!$B$95,IF(M236=96%,J236*K236*L236*F!$B$96,IF(M236=97%,J236*K236*L236*F!$B$97,IF(M236=98%,J236*K236*L236*F!$B$98,IF(M236=99%,J236*K236*L236*F!$B$99,IF(M236&gt;99%,J236*K236*L236*F!$B$100,))))))))))))))))))))))))))))))))))))))))))))))))))))))))+IF(Q236&lt;30%,0,IF(Q236&lt;35%,N236*O236*P236*F!$B$33,IF(Q236&lt;40%,N236*O236*P236*F!$B$38,IF(Q236&lt;45%,N236*O236*P236*F!$B$43,IF(Q236&lt;50%,N236*O236*P236*F!$B$48,IF(Q236=50%,N236*O236*P236*F!$B$50,IF(Q236=51%,N236*O236*P236*F!$B$51,IF(Q236=52%,N236*O236*P236*F!$B$52,IF(Q236=53%,N236*O236*P236*F!$B$53,IF(Q236=54%,N236*O236*P236*F!$B$54,IF(Q236=55%,N236*O236*P236*F!$B$55,IF(Q236=56%,N236*O236*P236*F!$B$56,IF(Q236=57%,N236*O236*P236*F!$B$57,IF(Q236=58%,N236*O236*P236*F!$B$58,IF(Q236=59%,N236*O236*P236*F!$B$59,IF(Q236=60%,N236*O236*P236*F!$B$60,IF(Q236=61%,N236*O236*P236*F!$B$61,IF(Q236=62%,N236*O236*P236*F!$B$62,IF(Q236=63%,N236*O236*P236*F!$B$63,IF(Q236=64%,N236*O236*P236*F!$B$64,IF(Q236=65%,N236*O236*P236*F!$B$65,IF(Q236=66%,N236*O236*P236*F!$B$66,IF(Q236=67%,N236*O236*P236*F!$B$67,IF(Q236=68%,N236*O236*P236*F!$B$68,IF(Q236=69%,N236*O236*P236*F!$B$69,IF(Q236=70%,N236*O236*P236*F!$B$70,IF(Q236=71%,N236*O236*P236*F!$B$71,IF(Q236=72%,N236*O236*P236*F!$B$72,IF(Q236=73%,N236*O236*P236*F!$B$73,IF(Q236=74%,N236*O236*P236*F!$B$74,IF(Q236=75%,N236*O236*P236*F!$B$75,IF(Q236=76%,N236*O236*P236*F!$B$76,IF(Q236=77%,N236*O236*P236*F!$B$77,IF(Q236=78%,N236*O236*P236*F!$B$78,IF(Q236=79%,N236*O236*P236*F!$B$79,IF(Q236=80%,N236*O236*P236*F!$B$80,IF(Q236=81%,N236*O236*P236*F!$B$81,IF(Q236=82%,N236*O236*P236*F!$B$82,IF(Q236=83%,N236*O236*P236*F!$B$83,IF(Q236=84%,N236*O236*P236*F!$B$84,IF(Q236=85%,N236*O236*P236*F!$B$85,IF(Q236=86%,N236*O236*P236*F!$B$86,IF(Q236=87%,N236*O236*P236*F!$B$87,IF(Q236=88%,N236*O236*P236*F!$B$88,IF(Q236=89%,N236*O236*P236*F!$B$89,IF(Q236=90%,N236*O236*P236*F!$B$90,IF(Q236=91%,N236*O236*P236*F!$B$91,IF(Q236=92%,N236*O236*P236*F!$B$92,IF(Q236=93%,N236*O236*P236*F!$B$93,IF(Q236=94%,N236*O236*P236*F!$B$94,IF(Q236=95%,N236*O236*P236*F!$B$95,IF(Q236=96%,N236*O236*P236*F!$B$96,IF(Q236=97%,N236*O236*P236*F!$B$97,IF(Q236=98%,N236*O236*P236*F!$B$98,IF(Q236=99%,N236*O236*P236*F!$B$99,IF(Q236&gt;99%,N236*O236*P236*F!$B$100,))))))))))))))))))))))))))))))))))))))))))))))))))))))))+IF(U236&lt;30%,0,IF(U236&lt;35%,R236*S236*T236*F!$B$33,IF(U236&lt;40%,R236*S236*T236*F!$B$38,IF(U236&lt;45%,R236*S236*T236*F!$B$43,IF(U236&lt;50%,R236*S236*T236*F!$B$48,IF(U236=50%,R236*S236*T236*F!$B$50,IF(U236=51%,R236*S236*T236*F!$B$51,IF(U236=52%,R236*S236*T236*F!$B$52,IF(U236=53%,R236*S236*T236*F!$B$53,IF(U236=54%,R236*S236*T236*F!$B$54,IF(U236=55%,R236*S236*T236*F!$B$55,IF(U236=56%,R236*S236*T236*F!$B$56,IF(U236=57%,R236*S236*T236*F!$B$57,IF(U236=58%,R236*S236*T236*F!$B$58,IF(U236=59%,R236*S236*T236*F!$B$59,IF(U236=60%,R236*S236*T236*F!$B$60,IF(U236=61%,R236*S236*T236*F!$B$61,IF(U236=62%,R236*S236*T236*F!$B$62,IF(U236=63%,R236*S236*T236*F!$B$63,IF(U236=64%,R236*S236*T236*F!$B$64,IF(U236=65%,R236*S236*T236*F!$B$65,IF(U236=66%,R236*S236*T236*F!$B$66,IF(U236=67%,R236*S236*T236*F!$B$67,IF(U236=68%,R236*S236*T236*F!$B$68,IF(U236=69%,R236*S236*T236*F!$B$69,IF(U236=70%,R236*S236*T236*F!$B$70,IF(U236=71%,R236*S236*T236*F!$B$71,IF(U236=72%,R236*S236*T236*F!$B$72,IF(U236=73%,R236*S236*T236*F!$B$73,IF(U236=74%,R236*S236*T236*F!$B$74,IF(U236=75%,R236*S236*T236*F!$B$75,IF(U236=76%,R236*S236*T236*F!$B$76,IF(U236=77%,R236*S236*T236*F!$B$77,IF(U236=78%,R236*S236*T236*F!$B$78,IF(U236=79%,R236*S236*T236*F!$B$79,IF(U236=80%,R236*S236*T236*F!$B$80,IF(U236=81%,R236*S236*T236*F!$B$81,IF(U236=82%,R236*S236*T236*F!$B$82,IF(U236=83%,R236*S236*T236*F!$B$83,IF(U236=84%,R236*S236*T236*F!$B$84,IF(U236=85%,R236*S236*T236*F!$B$85,IF(U236=86%,R236*S236*T236*F!$B$86,IF(U236=87%,R236*S236*T236*F!$B$87,IF(U236=88%,R236*S236*T236*F!$B$88,IF(U236=89%,R236*S236*T236*F!$B$89,IF(U236=90%,R236*S236*T236*F!$B$90,IF(U236=91%,R236*S236*T236*F!$B$91,IF(U236=92%,R236*S236*T236*F!$B$92,IF(U236=93%,R236*S236*T236*F!$B$93,IF(U236=94%,R236*S236*T236*F!$B$94,IF(U236=95%,R236*S236*T236*F!$B$95,IF(U236=96%,R236*S236*T236*F!$B$96,IF(U236=97%,R236*S236*T236*F!$B$97,IF(U236=98%,R236*S236*T236*F!$B$98,IF(U236=99%,R236*S236*T236*F!$B$99,IF(U236&gt;99%,R236*S236*T236*F!$B$100)))))))))))))))))))))))))))))))))))))))))))))))))))))))))*IF(ISNUMBER(E236),E236,1)*IF(ISNUMBER(D236),D236,1)</f>
        <v>253.79999999999998</v>
      </c>
      <c r="AA236" s="104">
        <f t="shared" si="360"/>
        <v>36</v>
      </c>
      <c r="AB236" s="105">
        <f t="shared" si="361"/>
        <v>7.2000000000000011</v>
      </c>
      <c r="AC236" s="23"/>
      <c r="AF236" s="106"/>
      <c r="AG236" s="28"/>
    </row>
    <row r="237" spans="1:48" x14ac:dyDescent="0.25">
      <c r="A237" s="325"/>
      <c r="B237" s="183" t="str">
        <f t="shared" si="345"/>
        <v/>
      </c>
      <c r="C237" s="190" t="str">
        <f t="shared" si="345"/>
        <v/>
      </c>
      <c r="D237" s="167">
        <f t="shared" si="362"/>
        <v>0</v>
      </c>
      <c r="E237" s="191" t="str">
        <f t="shared" si="345"/>
        <v/>
      </c>
      <c r="F237" s="308"/>
      <c r="G237" s="186"/>
      <c r="H237" s="186"/>
      <c r="I237" s="174">
        <f t="shared" ref="I237" si="366">IFERROR(ROUND(F237/$Y237,2),)</f>
        <v>0</v>
      </c>
      <c r="J237" s="308"/>
      <c r="K237" s="186"/>
      <c r="L237" s="186"/>
      <c r="M237" s="174">
        <f t="shared" ref="M237" si="367">IFERROR(ROUND(J237/$Y237,2),)</f>
        <v>0</v>
      </c>
      <c r="N237" s="308"/>
      <c r="O237" s="186"/>
      <c r="P237" s="186"/>
      <c r="Q237" s="174">
        <f t="shared" ref="Q237" si="368">IFERROR(ROUND(N237/$Y237,2),)</f>
        <v>0</v>
      </c>
      <c r="R237" s="308"/>
      <c r="S237" s="186"/>
      <c r="T237" s="186"/>
      <c r="U237" s="174">
        <f t="shared" ref="U237" si="369">IFERROR(ROUND(R237/$Y237,2),)</f>
        <v>0</v>
      </c>
      <c r="V237" s="98">
        <f t="shared" si="359"/>
        <v>0</v>
      </c>
      <c r="W237" s="99">
        <f t="shared" si="363"/>
        <v>0</v>
      </c>
      <c r="X237" s="68">
        <f t="shared" si="365"/>
        <v>0</v>
      </c>
      <c r="Y237" s="203" t="str">
        <f t="shared" si="349"/>
        <v/>
      </c>
      <c r="Z237" s="18">
        <f>(IF(I237&lt;30%,0,IF(I237&lt;35%,F237*G237*H237*F!$B$33,IF(I237&lt;40%,F237*G237*H237*F!$B$38,IF(I237&lt;45%,F237*G237*H237*F!$B$43,IF(I237&lt;50%,F237*G237*H237*F!$B$48,IF(I237=50%,F237*G237*H237*F!$B$50,IF(I237=51%,F237*G237*H237*F!$B$51,IF(I237=52%,F237*G237*H237*F!$B$52,IF(I237=53%,F237*G237*H237*F!$B$53,IF(I237=54%,F237*G237*H237*F!$B$54,IF(I237=55%,F237*G237*H237*F!$B$55,IF(I237=56%,F237*G237*H237*F!$B$56,IF(I237=57%,F237*G237*H237*F!$B$57,IF(I237=58%,F237*G237*H237*F!$B$58,IF(I237=59%,F237*G237*H237*F!$B$59,IF(I237=60%,F237*G237*H237*F!$B$60,IF(I237=61%,F237*G237*H237*F!$B$61,IF(I237=62%,F237*G237*H237*F!$B$62,IF(I237=63%,F237*G237*H237*F!$B$63,IF(I237=64%,F237*G237*H237*F!$B$64,IF(I237=65%,F237*G237*H237*F!$B$65,IF(I237=66%,F237*G237*H237*F!$B$66,IF(I237=67%,F237*G237*H237*F!$B$67,IF(I237=68%,F237*G237*H237*F!$B$68,IF(I237=69%,F237*G237*H237*F!$B$69,IF(I237=70%,F237*G237*H237*F!$B$70,IF(I237=71%,F237*G237*H237*F!$B$71,IF(I237=72%,F237*G237*H237*F!$B$72,IF(I237=73%,F237*G237*H237*F!$B$73,IF(I237=74%,F237*G237*H237*F!$B$74,IF(I237=75%,F237*G237*H237*F!$B$75,IF(I237=76%,F237*G237*H237*F!$B$76,IF(I237=77%,F237*G237*H237*F!$B$77,IF(I237=78%,F237*G237*H237*F!$B$78,IF(I237=79%,F237*G237*H237*F!$B$79,IF(I237=80%,F237*G237*H237*F!$B$80,IF(I237=81%,F237*G237*H237*F!$B$81,IF(I237=82%,F237*G237*H237*F!$B$82,IF(I237=83%,F237*G237*H237*F!$B$83,IF(I237=84%,F237*G237*H237*F!$B$84,IF(I237=85%,F237*G237*H237*F!$B$85,IF(I237=86%,F237*G237*H237*F!$B$86,IF(I237=87%,F237*G237*H237*F!$B$87,IF(I237=88%,F237*G237*H237*F!$B$88,IF(I237=89%,F237*G237*H237*F!$B$89,IF(I237=90%,F237*G237*H237*F!$B$90,IF(I237=91%,F237*G237*H237*F!$B$91,IF(I237=92%,F237*G237*H237*F!$B$92,IF(I237=93%,F237*G237*H237*F!$B$93,IF(I237=94%,F237*G237*H237*F!$B$94,IF(I237=95%,F237*G237*H237*F!$B$95,IF(I237=96%,F237*G237*H237*F!$B$96,IF(I237=97%,F237*G237*H237*F!$B$97,IF(I237=98%,F237*G237*H237*F!$B$98,IF(I237=99%,F237*G237*H237*F!$B$99,IF(I237&gt;99%,F237*G237*H237*F!$B$100,))))))))))))))))))))))))))))))))))))))))))))))))))))))))+IF(M237&lt;30%,0,IF(M237&lt;35%,J237*K237*L237*F!$B$33,IF(M237&lt;40%,J237*K237*L237*F!$B$38,IF(M237&lt;45%,J237*K237*L237*F!$B$43,IF(M237&lt;50%,J237*K237*L237*F!$B$48,IF(M237=50%,J237*K237*L237*F!$B$50,IF(M237=51%,J237*K237*L237*F!$B$51,IF(M237=52%,J237*K237*L237*F!$B$52,IF(M237=53%,J237*K237*L237*F!$B$53,IF(M237=54%,J237*K237*L237*F!$B$54,IF(M237=55%,J237*K237*L237*F!$B$55,IF(M237=56%,J237*K237*L237*F!$B$56,IF(M237=57%,J237*K237*L237*F!$B$57,IF(M237=58%,J237*K237*L237*F!$B$58,IF(M237=59%,J237*K237*L237*F!$B$59,IF(M237=60%,J237*K237*L237*F!$B$60,IF(M237=61%,J237*K237*L237*F!$B$61,IF(M237=62%,J237*K237*L237*F!$B$62,IF(M237=63%,J237*K237*L237*F!$B$63,IF(M237=64%,J237*K237*L237*F!$B$64,IF(M237=65%,J237*K237*L237*F!$B$65,IF(M237=66%,J237*K237*L237*F!$B$66,IF(M237=67%,J237*K237*L237*F!$B$67,IF(M237=68%,J237*K237*L237*F!$B$68,IF(M237=69%,J237*K237*L237*F!$B$69,IF(M237=70%,J237*K237*L237*F!$B$70,IF(M237=71%,J237*K237*L237*F!$B$71,IF(M237=72%,J237*K237*L237*F!$B$72,IF(M237=73%,J237*K237*L237*F!$B$73,IF(M237=74%,J237*K237*L237*F!$B$74,IF(M237=75%,J237*K237*L237*F!$B$75,IF(M237=76%,J237*K237*L237*F!$B$76,IF(M237=77%,J237*K237*L237*F!$B$77,IF(M237=78%,J237*K237*L237*F!$B$78,IF(M237=79%,J237*K237*L237*F!$B$79,IF(M237=80%,J237*K237*L237*F!$B$80,IF(M237=81%,J237*K237*L237*F!$B$81,IF(M237=82%,J237*K237*L237*F!$B$82,IF(M237=83%,J237*K237*L237*F!$B$83,IF(M237=84%,J237*K237*L237*F!$B$84,IF(M237=85%,J237*K237*L237*F!$B$85,IF(M237=86%,J237*K237*L237*F!$B$86,IF(M237=87%,J237*K237*L237*F!$B$87,IF(M237=88%,J237*K237*L237*F!$B$88,IF(M237=89%,J237*K237*L237*F!$B$89,IF(M237=90%,J237*K237*L237*F!$B$90,IF(M237=91%,J237*K237*L237*F!$B$91,IF(M237=92%,J237*K237*L237*F!$B$92,IF(M237=93%,J237*K237*L237*F!$B$93,IF(M237=94%,J237*K237*L237*F!$B$94,IF(M237=95%,J237*K237*L237*F!$B$95,IF(M237=96%,J237*K237*L237*F!$B$96,IF(M237=97%,J237*K237*L237*F!$B$97,IF(M237=98%,J237*K237*L237*F!$B$98,IF(M237=99%,J237*K237*L237*F!$B$99,IF(M237&gt;99%,J237*K237*L237*F!$B$100,))))))))))))))))))))))))))))))))))))))))))))))))))))))))+IF(Q237&lt;30%,0,IF(Q237&lt;35%,N237*O237*P237*F!$B$33,IF(Q237&lt;40%,N237*O237*P237*F!$B$38,IF(Q237&lt;45%,N237*O237*P237*F!$B$43,IF(Q237&lt;50%,N237*O237*P237*F!$B$48,IF(Q237=50%,N237*O237*P237*F!$B$50,IF(Q237=51%,N237*O237*P237*F!$B$51,IF(Q237=52%,N237*O237*P237*F!$B$52,IF(Q237=53%,N237*O237*P237*F!$B$53,IF(Q237=54%,N237*O237*P237*F!$B$54,IF(Q237=55%,N237*O237*P237*F!$B$55,IF(Q237=56%,N237*O237*P237*F!$B$56,IF(Q237=57%,N237*O237*P237*F!$B$57,IF(Q237=58%,N237*O237*P237*F!$B$58,IF(Q237=59%,N237*O237*P237*F!$B$59,IF(Q237=60%,N237*O237*P237*F!$B$60,IF(Q237=61%,N237*O237*P237*F!$B$61,IF(Q237=62%,N237*O237*P237*F!$B$62,IF(Q237=63%,N237*O237*P237*F!$B$63,IF(Q237=64%,N237*O237*P237*F!$B$64,IF(Q237=65%,N237*O237*P237*F!$B$65,IF(Q237=66%,N237*O237*P237*F!$B$66,IF(Q237=67%,N237*O237*P237*F!$B$67,IF(Q237=68%,N237*O237*P237*F!$B$68,IF(Q237=69%,N237*O237*P237*F!$B$69,IF(Q237=70%,N237*O237*P237*F!$B$70,IF(Q237=71%,N237*O237*P237*F!$B$71,IF(Q237=72%,N237*O237*P237*F!$B$72,IF(Q237=73%,N237*O237*P237*F!$B$73,IF(Q237=74%,N237*O237*P237*F!$B$74,IF(Q237=75%,N237*O237*P237*F!$B$75,IF(Q237=76%,N237*O237*P237*F!$B$76,IF(Q237=77%,N237*O237*P237*F!$B$77,IF(Q237=78%,N237*O237*P237*F!$B$78,IF(Q237=79%,N237*O237*P237*F!$B$79,IF(Q237=80%,N237*O237*P237*F!$B$80,IF(Q237=81%,N237*O237*P237*F!$B$81,IF(Q237=82%,N237*O237*P237*F!$B$82,IF(Q237=83%,N237*O237*P237*F!$B$83,IF(Q237=84%,N237*O237*P237*F!$B$84,IF(Q237=85%,N237*O237*P237*F!$B$85,IF(Q237=86%,N237*O237*P237*F!$B$86,IF(Q237=87%,N237*O237*P237*F!$B$87,IF(Q237=88%,N237*O237*P237*F!$B$88,IF(Q237=89%,N237*O237*P237*F!$B$89,IF(Q237=90%,N237*O237*P237*F!$B$90,IF(Q237=91%,N237*O237*P237*F!$B$91,IF(Q237=92%,N237*O237*P237*F!$B$92,IF(Q237=93%,N237*O237*P237*F!$B$93,IF(Q237=94%,N237*O237*P237*F!$B$94,IF(Q237=95%,N237*O237*P237*F!$B$95,IF(Q237=96%,N237*O237*P237*F!$B$96,IF(Q237=97%,N237*O237*P237*F!$B$97,IF(Q237=98%,N237*O237*P237*F!$B$98,IF(Q237=99%,N237*O237*P237*F!$B$99,IF(Q237&gt;99%,N237*O237*P237*F!$B$100,))))))))))))))))))))))))))))))))))))))))))))))))))))))))+IF(U237&lt;30%,0,IF(U237&lt;35%,R237*S237*T237*F!$B$33,IF(U237&lt;40%,R237*S237*T237*F!$B$38,IF(U237&lt;45%,R237*S237*T237*F!$B$43,IF(U237&lt;50%,R237*S237*T237*F!$B$48,IF(U237=50%,R237*S237*T237*F!$B$50,IF(U237=51%,R237*S237*T237*F!$B$51,IF(U237=52%,R237*S237*T237*F!$B$52,IF(U237=53%,R237*S237*T237*F!$B$53,IF(U237=54%,R237*S237*T237*F!$B$54,IF(U237=55%,R237*S237*T237*F!$B$55,IF(U237=56%,R237*S237*T237*F!$B$56,IF(U237=57%,R237*S237*T237*F!$B$57,IF(U237=58%,R237*S237*T237*F!$B$58,IF(U237=59%,R237*S237*T237*F!$B$59,IF(U237=60%,R237*S237*T237*F!$B$60,IF(U237=61%,R237*S237*T237*F!$B$61,IF(U237=62%,R237*S237*T237*F!$B$62,IF(U237=63%,R237*S237*T237*F!$B$63,IF(U237=64%,R237*S237*T237*F!$B$64,IF(U237=65%,R237*S237*T237*F!$B$65,IF(U237=66%,R237*S237*T237*F!$B$66,IF(U237=67%,R237*S237*T237*F!$B$67,IF(U237=68%,R237*S237*T237*F!$B$68,IF(U237=69%,R237*S237*T237*F!$B$69,IF(U237=70%,R237*S237*T237*F!$B$70,IF(U237=71%,R237*S237*T237*F!$B$71,IF(U237=72%,R237*S237*T237*F!$B$72,IF(U237=73%,R237*S237*T237*F!$B$73,IF(U237=74%,R237*S237*T237*F!$B$74,IF(U237=75%,R237*S237*T237*F!$B$75,IF(U237=76%,R237*S237*T237*F!$B$76,IF(U237=77%,R237*S237*T237*F!$B$77,IF(U237=78%,R237*S237*T237*F!$B$78,IF(U237=79%,R237*S237*T237*F!$B$79,IF(U237=80%,R237*S237*T237*F!$B$80,IF(U237=81%,R237*S237*T237*F!$B$81,IF(U237=82%,R237*S237*T237*F!$B$82,IF(U237=83%,R237*S237*T237*F!$B$83,IF(U237=84%,R237*S237*T237*F!$B$84,IF(U237=85%,R237*S237*T237*F!$B$85,IF(U237=86%,R237*S237*T237*F!$B$86,IF(U237=87%,R237*S237*T237*F!$B$87,IF(U237=88%,R237*S237*T237*F!$B$88,IF(U237=89%,R237*S237*T237*F!$B$89,IF(U237=90%,R237*S237*T237*F!$B$90,IF(U237=91%,R237*S237*T237*F!$B$91,IF(U237=92%,R237*S237*T237*F!$B$92,IF(U237=93%,R237*S237*T237*F!$B$93,IF(U237=94%,R237*S237*T237*F!$B$94,IF(U237=95%,R237*S237*T237*F!$B$95,IF(U237=96%,R237*S237*T237*F!$B$96,IF(U237=97%,R237*S237*T237*F!$B$97,IF(U237=98%,R237*S237*T237*F!$B$98,IF(U237=99%,R237*S237*T237*F!$B$99,IF(U237&gt;99%,R237*S237*T237*F!$B$100)))))))))))))))))))))))))))))))))))))))))))))))))))))))))*IF(ISNUMBER(E237),E237,1)*IF(ISNUMBER(D237),D237,1)</f>
        <v>0</v>
      </c>
      <c r="AA237" s="69">
        <f t="shared" si="360"/>
        <v>0</v>
      </c>
      <c r="AB237" s="70">
        <f t="shared" si="361"/>
        <v>0</v>
      </c>
      <c r="AC237" s="23"/>
      <c r="AF237" s="106"/>
      <c r="AG237" s="28"/>
    </row>
    <row r="238" spans="1:48" ht="15.75" thickBot="1" x14ac:dyDescent="0.3">
      <c r="A238" s="326"/>
      <c r="B238" s="219" t="str">
        <f t="shared" si="345"/>
        <v/>
      </c>
      <c r="C238" s="228" t="str">
        <f t="shared" si="345"/>
        <v/>
      </c>
      <c r="D238" s="299">
        <f>ROUND(IFERROR((D232*(G232*H232+K232*L232+O232*P232+S232*T232)+D233*(G233*H233+K233*L233+O233*P233+S233*T233)+D234*(G234*H234+K234*L234+O234*P234+S234*T234)+D235*(G235*H235+K235*L235+O235*P235+S235*T235)+D236*(G236*H236+K236*L236+O236*P236+S236*T236)+D237*(G237*H237+K237*L237+O237*P237+S237*T237))/((G232*H232+K232*L232+O232*P232+S232*T232)+(G233*H233+K233*L233+O233*P233+S233*T233)+(G234*H234+K234*L234+O234*P234+S234*T234)+(G235*H235+K235*L235+O235*P235+S235*T235)+(G236*H236+K236*L236+O236*P236+S236*T236)+(G237*H237+K237*L237+O237*P237+S237*T237)),0),2)</f>
        <v>0.71</v>
      </c>
      <c r="E238" s="222" t="str">
        <f t="shared" si="345"/>
        <v/>
      </c>
      <c r="F238" s="311"/>
      <c r="G238" s="229"/>
      <c r="H238" s="229"/>
      <c r="I238" s="225"/>
      <c r="J238" s="311"/>
      <c r="K238" s="229"/>
      <c r="L238" s="229"/>
      <c r="M238" s="225"/>
      <c r="N238" s="311"/>
      <c r="O238" s="229"/>
      <c r="P238" s="229"/>
      <c r="Q238" s="225"/>
      <c r="R238" s="311"/>
      <c r="S238" s="229"/>
      <c r="T238" s="229"/>
      <c r="U238" s="225"/>
      <c r="V238" s="79">
        <f>SUM(V232:V237)</f>
        <v>11952.5</v>
      </c>
      <c r="W238" s="21">
        <f>IFERROR(V238/AA238,0)</f>
        <v>73.328220858895705</v>
      </c>
      <c r="X238" s="80">
        <f>ROUND(IFERROR(((I232*G232*H232+M232*K232*L232+Q232*O232*P232+U232*S232*T232)+(I233*G233*H233+M233*K233*L233+Q233*O233*P233+U233*S233*T233)+(I234*G234*H234+M234*K234*L234+Q234*O234*P234+U234*S234*T234)+(I235*G235*H235+M235*K235*L235+Q235*O235*P235+U235*S235*T235)+(I236*G236*H236+M236*K236*L236+Q236*O236*P236+U236*S236*T236)+(I237*G237*H237+M237*K237*L237+Q237*O237*P237+U237*S237*T237))/((G232*H232+K232*L232+O232*P232+S232*T232)+(G233*H233+K233*L233+O233*P233+S233*T233)+(G234*H234+K234*L234+O234*P234+S234*T234)+(G235*H235+K235*L235+O235*P235+S235*T235)+(G236*H236+K236*L236+O236*P236+S236*T236)+(G237*H237+K237*L237+O237*P237+S237*T237)),0),3)</f>
        <v>0.503</v>
      </c>
      <c r="Y238" s="81"/>
      <c r="Z238" s="21">
        <f>SUM(Z232:Z237)</f>
        <v>6760.87</v>
      </c>
      <c r="AA238" s="82">
        <f>SUM(AA232:AA237)</f>
        <v>163</v>
      </c>
      <c r="AB238" s="83">
        <f>IF(SUM(AB232:AB237)=0,TIME(,0,),TIME(,SUM(AB232:AB237)+30,))</f>
        <v>0.10347222222222223</v>
      </c>
      <c r="AC238" s="23"/>
      <c r="AF238" s="106"/>
      <c r="AG238" s="28"/>
    </row>
    <row r="239" spans="1:48" x14ac:dyDescent="0.25">
      <c r="A239" s="318">
        <f>A240</f>
        <v>42250</v>
      </c>
      <c r="B239" s="192" t="str">
        <f t="shared" si="345"/>
        <v>Тяжелая</v>
      </c>
      <c r="C239" s="193" t="str">
        <f t="shared" si="345"/>
        <v>Становая тяга</v>
      </c>
      <c r="D239" s="160">
        <f>D202</f>
        <v>1.3</v>
      </c>
      <c r="E239" s="194" t="str">
        <f t="shared" si="345"/>
        <v/>
      </c>
      <c r="F239" s="302">
        <f>IF(I239&lt;&gt;0,(IFERROR(IF($Y239&gt;50,MROUND($Y239*I239,2.5),IF($Y239&lt;15,MROUND($Y239*I239,0.1),MROUND($Y239*I239,1))),)),"")</f>
        <v>135</v>
      </c>
      <c r="G239" s="162">
        <v>5</v>
      </c>
      <c r="H239" s="162">
        <v>1</v>
      </c>
      <c r="I239" s="163">
        <v>0.55000000000000004</v>
      </c>
      <c r="J239" s="302">
        <f>IF(M239&lt;&gt;0,(IFERROR(IF($Y239&gt;50,MROUND($Y239*M239,2.5),IF($Y239&lt;15,MROUND($Y239*M239,0.1),MROUND($Y239*M239,1))),)),"")</f>
        <v>152.5</v>
      </c>
      <c r="K239" s="162">
        <v>4</v>
      </c>
      <c r="L239" s="162">
        <v>4</v>
      </c>
      <c r="M239" s="163">
        <v>0.62</v>
      </c>
      <c r="N239" s="302">
        <f>IF(Q239&lt;&gt;0,(IFERROR(IF($Y239&gt;50,MROUND($Y239*Q239,2.5),IF($Y239&lt;15,MROUND($Y239*Q239,0.1),MROUND($Y239*Q239,1))),)),"")</f>
        <v>165</v>
      </c>
      <c r="O239" s="162">
        <v>3</v>
      </c>
      <c r="P239" s="162">
        <v>4</v>
      </c>
      <c r="Q239" s="163">
        <v>0.67</v>
      </c>
      <c r="R239" s="302">
        <f>IF(U239&lt;&gt;0,(IFERROR(IF($Y239&gt;50,MROUND($Y239*U239,2.5),IF($Y239&lt;15,MROUND($Y239*U239,0.1),MROUND($Y239*U239,1))),)),"")</f>
        <v>180</v>
      </c>
      <c r="S239" s="162">
        <v>2</v>
      </c>
      <c r="T239" s="162">
        <v>4</v>
      </c>
      <c r="U239" s="164">
        <v>0.73</v>
      </c>
      <c r="V239" s="120">
        <f t="shared" si="359"/>
        <v>6535</v>
      </c>
      <c r="W239" s="48">
        <f>IFERROR((IF(ISNUMBER(F239),F239,1)*G239*H239+IF(ISNUMBER(J239),J239,1)*K239*L239+IF(ISNUMBER(N239),N239,1)*O239*P239+IF(ISNUMBER(R239),R239,1)*S239*T239)*IF(ISNUMBER(E239),E239,1)/(G239*H239+K239*L239+O239*P239+S239*T239),0)</f>
        <v>159.39024390243901</v>
      </c>
      <c r="X239" s="49">
        <f>ROUND(IFERROR((W239/(Y239*IF(ISNUMBER(E239),E239,1))),0),2)</f>
        <v>0.64</v>
      </c>
      <c r="Y239" s="202">
        <f t="shared" si="349"/>
        <v>247.29060225450371</v>
      </c>
      <c r="Z239" s="16">
        <f>(IF(I239&lt;30%,0,IF(I239&lt;35%,F239*G239*H239*F!$B$33,IF(I239&lt;40%,F239*G239*H239*F!$B$38,IF(I239&lt;45%,F239*G239*H239*F!$B$43,IF(I239&lt;50%,F239*G239*H239*F!$B$48,IF(I239=50%,F239*G239*H239*F!$B$50,IF(I239=51%,F239*G239*H239*F!$B$51,IF(I239=52%,F239*G239*H239*F!$B$52,IF(I239=53%,F239*G239*H239*F!$B$53,IF(I239=54%,F239*G239*H239*F!$B$54,IF(I239=55%,F239*G239*H239*F!$B$55,IF(I239=56%,F239*G239*H239*F!$B$56,IF(I239=57%,F239*G239*H239*F!$B$57,IF(I239=58%,F239*G239*H239*F!$B$58,IF(I239=59%,F239*G239*H239*F!$B$59,IF(I239=60%,F239*G239*H239*F!$B$60,IF(I239=61%,F239*G239*H239*F!$B$61,IF(I239=62%,F239*G239*H239*F!$B$62,IF(I239=63%,F239*G239*H239*F!$B$63,IF(I239=64%,F239*G239*H239*F!$B$64,IF(I239=65%,F239*G239*H239*F!$B$65,IF(I239=66%,F239*G239*H239*F!$B$66,IF(I239=67%,F239*G239*H239*F!$B$67,IF(I239=68%,F239*G239*H239*F!$B$68,IF(I239=69%,F239*G239*H239*F!$B$69,IF(I239=70%,F239*G239*H239*F!$B$70,IF(I239=71%,F239*G239*H239*F!$B$71,IF(I239=72%,F239*G239*H239*F!$B$72,IF(I239=73%,F239*G239*H239*F!$B$73,IF(I239=74%,F239*G239*H239*F!$B$74,IF(I239=75%,F239*G239*H239*F!$B$75,IF(I239=76%,F239*G239*H239*F!$B$76,IF(I239=77%,F239*G239*H239*F!$B$77,IF(I239=78%,F239*G239*H239*F!$B$78,IF(I239=79%,F239*G239*H239*F!$B$79,IF(I239=80%,F239*G239*H239*F!$B$80,IF(I239=81%,F239*G239*H239*F!$B$81,IF(I239=82%,F239*G239*H239*F!$B$82,IF(I239=83%,F239*G239*H239*F!$B$83,IF(I239=84%,F239*G239*H239*F!$B$84,IF(I239=85%,F239*G239*H239*F!$B$85,IF(I239=86%,F239*G239*H239*F!$B$86,IF(I239=87%,F239*G239*H239*F!$B$87,IF(I239=88%,F239*G239*H239*F!$B$88,IF(I239=89%,F239*G239*H239*F!$B$89,IF(I239=90%,F239*G239*H239*F!$B$90,IF(I239=91%,F239*G239*H239*F!$B$91,IF(I239=92%,F239*G239*H239*F!$B$92,IF(I239=93%,F239*G239*H239*F!$B$93,IF(I239=94%,F239*G239*H239*F!$B$94,IF(I239=95%,F239*G239*H239*F!$B$95,IF(I239=96%,F239*G239*H239*F!$B$96,IF(I239=97%,F239*G239*H239*F!$B$97,IF(I239=98%,F239*G239*H239*F!$B$98,IF(I239=99%,F239*G239*H239*F!$B$99,IF(I239&gt;99%,F239*G239*H239*F!$B$100,))))))))))))))))))))))))))))))))))))))))))))))))))))))))+IF(M239&lt;30%,0,IF(M239&lt;35%,J239*K239*L239*F!$B$33,IF(M239&lt;40%,J239*K239*L239*F!$B$38,IF(M239&lt;45%,J239*K239*L239*F!$B$43,IF(M239&lt;50%,J239*K239*L239*F!$B$48,IF(M239=50%,J239*K239*L239*F!$B$50,IF(M239=51%,J239*K239*L239*F!$B$51,IF(M239=52%,J239*K239*L239*F!$B$52,IF(M239=53%,J239*K239*L239*F!$B$53,IF(M239=54%,J239*K239*L239*F!$B$54,IF(M239=55%,J239*K239*L239*F!$B$55,IF(M239=56%,J239*K239*L239*F!$B$56,IF(M239=57%,J239*K239*L239*F!$B$57,IF(M239=58%,J239*K239*L239*F!$B$58,IF(M239=59%,J239*K239*L239*F!$B$59,IF(M239=60%,J239*K239*L239*F!$B$60,IF(M239=61%,J239*K239*L239*F!$B$61,IF(M239=62%,J239*K239*L239*F!$B$62,IF(M239=63%,J239*K239*L239*F!$B$63,IF(M239=64%,J239*K239*L239*F!$B$64,IF(M239=65%,J239*K239*L239*F!$B$65,IF(M239=66%,J239*K239*L239*F!$B$66,IF(M239=67%,J239*K239*L239*F!$B$67,IF(M239=68%,J239*K239*L239*F!$B$68,IF(M239=69%,J239*K239*L239*F!$B$69,IF(M239=70%,J239*K239*L239*F!$B$70,IF(M239=71%,J239*K239*L239*F!$B$71,IF(M239=72%,J239*K239*L239*F!$B$72,IF(M239=73%,J239*K239*L239*F!$B$73,IF(M239=74%,J239*K239*L239*F!$B$74,IF(M239=75%,J239*K239*L239*F!$B$75,IF(M239=76%,J239*K239*L239*F!$B$76,IF(M239=77%,J239*K239*L239*F!$B$77,IF(M239=78%,J239*K239*L239*F!$B$78,IF(M239=79%,J239*K239*L239*F!$B$79,IF(M239=80%,J239*K239*L239*F!$B$80,IF(M239=81%,J239*K239*L239*F!$B$81,IF(M239=82%,J239*K239*L239*F!$B$82,IF(M239=83%,J239*K239*L239*F!$B$83,IF(M239=84%,J239*K239*L239*F!$B$84,IF(M239=85%,J239*K239*L239*F!$B$85,IF(M239=86%,J239*K239*L239*F!$B$86,IF(M239=87%,J239*K239*L239*F!$B$87,IF(M239=88%,J239*K239*L239*F!$B$88,IF(M239=89%,J239*K239*L239*F!$B$89,IF(M239=90%,J239*K239*L239*F!$B$90,IF(M239=91%,J239*K239*L239*F!$B$91,IF(M239=92%,J239*K239*L239*F!$B$92,IF(M239=93%,J239*K239*L239*F!$B$93,IF(M239=94%,J239*K239*L239*F!$B$94,IF(M239=95%,J239*K239*L239*F!$B$95,IF(M239=96%,J239*K239*L239*F!$B$96,IF(M239=97%,J239*K239*L239*F!$B$97,IF(M239=98%,J239*K239*L239*F!$B$98,IF(M239=99%,J239*K239*L239*F!$B$99,IF(M239&gt;99%,J239*K239*L239*F!$B$100,))))))))))))))))))))))))))))))))))))))))))))))))))))))))+IF(Q239&lt;30%,0,IF(Q239&lt;35%,N239*O239*P239*F!$B$33,IF(Q239&lt;40%,N239*O239*P239*F!$B$38,IF(Q239&lt;45%,N239*O239*P239*F!$B$43,IF(Q239&lt;50%,N239*O239*P239*F!$B$48,IF(Q239=50%,N239*O239*P239*F!$B$50,IF(Q239=51%,N239*O239*P239*F!$B$51,IF(Q239=52%,N239*O239*P239*F!$B$52,IF(Q239=53%,N239*O239*P239*F!$B$53,IF(Q239=54%,N239*O239*P239*F!$B$54,IF(Q239=55%,N239*O239*P239*F!$B$55,IF(Q239=56%,N239*O239*P239*F!$B$56,IF(Q239=57%,N239*O239*P239*F!$B$57,IF(Q239=58%,N239*O239*P239*F!$B$58,IF(Q239=59%,N239*O239*P239*F!$B$59,IF(Q239=60%,N239*O239*P239*F!$B$60,IF(Q239=61%,N239*O239*P239*F!$B$61,IF(Q239=62%,N239*O239*P239*F!$B$62,IF(Q239=63%,N239*O239*P239*F!$B$63,IF(Q239=64%,N239*O239*P239*F!$B$64,IF(Q239=65%,N239*O239*P239*F!$B$65,IF(Q239=66%,N239*O239*P239*F!$B$66,IF(Q239=67%,N239*O239*P239*F!$B$67,IF(Q239=68%,N239*O239*P239*F!$B$68,IF(Q239=69%,N239*O239*P239*F!$B$69,IF(Q239=70%,N239*O239*P239*F!$B$70,IF(Q239=71%,N239*O239*P239*F!$B$71,IF(Q239=72%,N239*O239*P239*F!$B$72,IF(Q239=73%,N239*O239*P239*F!$B$73,IF(Q239=74%,N239*O239*P239*F!$B$74,IF(Q239=75%,N239*O239*P239*F!$B$75,IF(Q239=76%,N239*O239*P239*F!$B$76,IF(Q239=77%,N239*O239*P239*F!$B$77,IF(Q239=78%,N239*O239*P239*F!$B$78,IF(Q239=79%,N239*O239*P239*F!$B$79,IF(Q239=80%,N239*O239*P239*F!$B$80,IF(Q239=81%,N239*O239*P239*F!$B$81,IF(Q239=82%,N239*O239*P239*F!$B$82,IF(Q239=83%,N239*O239*P239*F!$B$83,IF(Q239=84%,N239*O239*P239*F!$B$84,IF(Q239=85%,N239*O239*P239*F!$B$85,IF(Q239=86%,N239*O239*P239*F!$B$86,IF(Q239=87%,N239*O239*P239*F!$B$87,IF(Q239=88%,N239*O239*P239*F!$B$88,IF(Q239=89%,N239*O239*P239*F!$B$89,IF(Q239=90%,N239*O239*P239*F!$B$90,IF(Q239=91%,N239*O239*P239*F!$B$91,IF(Q239=92%,N239*O239*P239*F!$B$92,IF(Q239=93%,N239*O239*P239*F!$B$93,IF(Q239=94%,N239*O239*P239*F!$B$94,IF(Q239=95%,N239*O239*P239*F!$B$95,IF(Q239=96%,N239*O239*P239*F!$B$96,IF(Q239=97%,N239*O239*P239*F!$B$97,IF(Q239=98%,N239*O239*P239*F!$B$98,IF(Q239=99%,N239*O239*P239*F!$B$99,IF(Q239&gt;99%,N239*O239*P239*F!$B$100,))))))))))))))))))))))))))))))))))))))))))))))))))))))))+IF(U239&lt;30%,0,IF(U239&lt;35%,R239*S239*T239*F!$B$33,IF(U239&lt;40%,R239*S239*T239*F!$B$38,IF(U239&lt;45%,R239*S239*T239*F!$B$43,IF(U239&lt;50%,R239*S239*T239*F!$B$48,IF(U239=50%,R239*S239*T239*F!$B$50,IF(U239=51%,R239*S239*T239*F!$B$51,IF(U239=52%,R239*S239*T239*F!$B$52,IF(U239=53%,R239*S239*T239*F!$B$53,IF(U239=54%,R239*S239*T239*F!$B$54,IF(U239=55%,R239*S239*T239*F!$B$55,IF(U239=56%,R239*S239*T239*F!$B$56,IF(U239=57%,R239*S239*T239*F!$B$57,IF(U239=58%,R239*S239*T239*F!$B$58,IF(U239=59%,R239*S239*T239*F!$B$59,IF(U239=60%,R239*S239*T239*F!$B$60,IF(U239=61%,R239*S239*T239*F!$B$61,IF(U239=62%,R239*S239*T239*F!$B$62,IF(U239=63%,R239*S239*T239*F!$B$63,IF(U239=64%,R239*S239*T239*F!$B$64,IF(U239=65%,R239*S239*T239*F!$B$65,IF(U239=66%,R239*S239*T239*F!$B$66,IF(U239=67%,R239*S239*T239*F!$B$67,IF(U239=68%,R239*S239*T239*F!$B$68,IF(U239=69%,R239*S239*T239*F!$B$69,IF(U239=70%,R239*S239*T239*F!$B$70,IF(U239=71%,R239*S239*T239*F!$B$71,IF(U239=72%,R239*S239*T239*F!$B$72,IF(U239=73%,R239*S239*T239*F!$B$73,IF(U239=74%,R239*S239*T239*F!$B$74,IF(U239=75%,R239*S239*T239*F!$B$75,IF(U239=76%,R239*S239*T239*F!$B$76,IF(U239=77%,R239*S239*T239*F!$B$77,IF(U239=78%,R239*S239*T239*F!$B$78,IF(U239=79%,R239*S239*T239*F!$B$79,IF(U239=80%,R239*S239*T239*F!$B$80,IF(U239=81%,R239*S239*T239*F!$B$81,IF(U239=82%,R239*S239*T239*F!$B$82,IF(U239=83%,R239*S239*T239*F!$B$83,IF(U239=84%,R239*S239*T239*F!$B$84,IF(U239=85%,R239*S239*T239*F!$B$85,IF(U239=86%,R239*S239*T239*F!$B$86,IF(U239=87%,R239*S239*T239*F!$B$87,IF(U239=88%,R239*S239*T239*F!$B$88,IF(U239=89%,R239*S239*T239*F!$B$89,IF(U239=90%,R239*S239*T239*F!$B$90,IF(U239=91%,R239*S239*T239*F!$B$91,IF(U239=92%,R239*S239*T239*F!$B$92,IF(U239=93%,R239*S239*T239*F!$B$93,IF(U239=94%,R239*S239*T239*F!$B$94,IF(U239=95%,R239*S239*T239*F!$B$95,IF(U239=96%,R239*S239*T239*F!$B$96,IF(U239=97%,R239*S239*T239*F!$B$97,IF(U239=98%,R239*S239*T239*F!$B$98,IF(U239=99%,R239*S239*T239*F!$B$99,IF(U239&gt;99%,R239*S239*T239*F!$B$100)))))))))))))))))))))))))))))))))))))))))))))))))))))))))*IF(ISNUMBER(E239),E239,1)*IF(ISNUMBER(D239),D239,1)</f>
        <v>6989.71</v>
      </c>
      <c r="AA239" s="50">
        <f t="shared" ref="AA239:AA244" si="370">G239*H239+K239*L239+O239*P239+S239*T239</f>
        <v>41</v>
      </c>
      <c r="AB239" s="51">
        <f t="shared" ref="AB239:AB244" si="371">(H239*(IF(I239&lt;45%,0.5,IF(I239&lt;55%,0.8,IF(I239&lt;65%,0.9,IF(I239&lt;75%,1,IF(I239&lt;85%,1.1,1.2))))))+L239*(IF(M239&lt;45%,0.5,IF(M239&lt;55%,0.8,IF(M239&lt;65%,0.9,IF(M239&lt;75%,1,IF(M239&lt;85%,1.1,1.2))))))+P239*(IF(Q239&lt;45%,0.5,IF(Q239&lt;55%,0.8,IF(Q239&lt;65%,0.9,IF(Q239&lt;75%,1,IF(Q239&lt;85%,1.1,1.2))))))+T239*(IF(U239&lt;45%,0.5,IF(U239&lt;55%,0.8,IF(U239&lt;65%,0.9,IF(U239&lt;75%,1,IF(U239&lt;85%,1.1,1.2)))))))*IF(D239&gt;=0.8,6,IF(D239&lt;=0.4,1.5,3))</f>
        <v>75</v>
      </c>
      <c r="AC239" s="23"/>
      <c r="AF239" s="106"/>
      <c r="AG239" s="28"/>
    </row>
    <row r="240" spans="1:48" ht="15" customHeight="1" x14ac:dyDescent="0.25">
      <c r="A240" s="325">
        <f>A233+2</f>
        <v>42250</v>
      </c>
      <c r="B240" s="195" t="str">
        <f t="shared" si="345"/>
        <v>Легкая</v>
      </c>
      <c r="C240" s="196" t="str">
        <f t="shared" si="345"/>
        <v>Тяга на прямых ногах</v>
      </c>
      <c r="D240" s="167">
        <f t="shared" ref="D240:D244" si="372">D203</f>
        <v>1.3</v>
      </c>
      <c r="E240" s="197" t="str">
        <f t="shared" si="345"/>
        <v/>
      </c>
      <c r="F240" s="303">
        <f>IF(I240&lt;&gt;0,(IFERROR(IF($Y240&gt;50,MROUND($Y240*I240,2.5),IF($Y240&lt;15,MROUND($Y240*I240,0.1),MROUND($Y240*I240,1))),)),"")</f>
        <v>70</v>
      </c>
      <c r="G240" s="170">
        <v>6</v>
      </c>
      <c r="H240" s="170">
        <v>5</v>
      </c>
      <c r="I240" s="171">
        <v>0.35</v>
      </c>
      <c r="J240" s="303" t="str">
        <f>IF(M240&lt;&gt;0,(IFERROR(IF($Y240&gt;50,MROUND($Y240*M240,2.5),IF($Y240&lt;15,MROUND($Y240*M240,0.1),MROUND($Y240*M240,1))),)),"")</f>
        <v/>
      </c>
      <c r="K240" s="170"/>
      <c r="L240" s="170"/>
      <c r="M240" s="171">
        <v>0</v>
      </c>
      <c r="N240" s="303" t="str">
        <f>IF(Q240&lt;&gt;0,(IFERROR(IF($Y240&gt;50,MROUND($Y240*Q240,2.5),IF($Y240&lt;15,MROUND($Y240*Q240,0.1),MROUND($Y240*Q240,1))),)),"")</f>
        <v/>
      </c>
      <c r="O240" s="170"/>
      <c r="P240" s="170"/>
      <c r="Q240" s="171">
        <v>0</v>
      </c>
      <c r="R240" s="303" t="str">
        <f>IF(U240&lt;&gt;0,(IFERROR(IF($Y240&gt;50,MROUND($Y240*U240,2.5),IF($Y240&lt;15,MROUND($Y240*U240,0.1),MROUND($Y240*U240,1))),)),"")</f>
        <v/>
      </c>
      <c r="S240" s="170"/>
      <c r="T240" s="170"/>
      <c r="U240" s="172">
        <v>0</v>
      </c>
      <c r="V240" s="121">
        <f t="shared" si="359"/>
        <v>2100</v>
      </c>
      <c r="W240" s="60">
        <f t="shared" ref="W240:W244" si="373">IFERROR((IF(ISNUMBER(F240),F240,1)*G240*H240+IF(ISNUMBER(J240),J240,1)*K240*L240+IF(ISNUMBER(N240),N240,1)*O240*P240+IF(ISNUMBER(R240),R240,1)*S240*T240)*IF(ISNUMBER(E240),E240,1)/(G240*H240+K240*L240+O240*P240+S240*T240),0)</f>
        <v>70</v>
      </c>
      <c r="X240" s="61">
        <f t="shared" ref="X240:X241" si="374">ROUND(IFERROR((W240/(Y240*IF(ISNUMBER(E240),E240,1))),0),2)</f>
        <v>0.35</v>
      </c>
      <c r="Y240" s="203">
        <f t="shared" si="349"/>
        <v>197.832481803603</v>
      </c>
      <c r="Z240" s="17">
        <f>(IF(I240&lt;30%,0,IF(I240&lt;35%,F240*G240*H240*F!$B$33,IF(I240&lt;40%,F240*G240*H240*F!$B$38,IF(I240&lt;45%,F240*G240*H240*F!$B$43,IF(I240&lt;50%,F240*G240*H240*F!$B$48,IF(I240=50%,F240*G240*H240*F!$B$50,IF(I240=51%,F240*G240*H240*F!$B$51,IF(I240=52%,F240*G240*H240*F!$B$52,IF(I240=53%,F240*G240*H240*F!$B$53,IF(I240=54%,F240*G240*H240*F!$B$54,IF(I240=55%,F240*G240*H240*F!$B$55,IF(I240=56%,F240*G240*H240*F!$B$56,IF(I240=57%,F240*G240*H240*F!$B$57,IF(I240=58%,F240*G240*H240*F!$B$58,IF(I240=59%,F240*G240*H240*F!$B$59,IF(I240=60%,F240*G240*H240*F!$B$60,IF(I240=61%,F240*G240*H240*F!$B$61,IF(I240=62%,F240*G240*H240*F!$B$62,IF(I240=63%,F240*G240*H240*F!$B$63,IF(I240=64%,F240*G240*H240*F!$B$64,IF(I240=65%,F240*G240*H240*F!$B$65,IF(I240=66%,F240*G240*H240*F!$B$66,IF(I240=67%,F240*G240*H240*F!$B$67,IF(I240=68%,F240*G240*H240*F!$B$68,IF(I240=69%,F240*G240*H240*F!$B$69,IF(I240=70%,F240*G240*H240*F!$B$70,IF(I240=71%,F240*G240*H240*F!$B$71,IF(I240=72%,F240*G240*H240*F!$B$72,IF(I240=73%,F240*G240*H240*F!$B$73,IF(I240=74%,F240*G240*H240*F!$B$74,IF(I240=75%,F240*G240*H240*F!$B$75,IF(I240=76%,F240*G240*H240*F!$B$76,IF(I240=77%,F240*G240*H240*F!$B$77,IF(I240=78%,F240*G240*H240*F!$B$78,IF(I240=79%,F240*G240*H240*F!$B$79,IF(I240=80%,F240*G240*H240*F!$B$80,IF(I240=81%,F240*G240*H240*F!$B$81,IF(I240=82%,F240*G240*H240*F!$B$82,IF(I240=83%,F240*G240*H240*F!$B$83,IF(I240=84%,F240*G240*H240*F!$B$84,IF(I240=85%,F240*G240*H240*F!$B$85,IF(I240=86%,F240*G240*H240*F!$B$86,IF(I240=87%,F240*G240*H240*F!$B$87,IF(I240=88%,F240*G240*H240*F!$B$88,IF(I240=89%,F240*G240*H240*F!$B$89,IF(I240=90%,F240*G240*H240*F!$B$90,IF(I240=91%,F240*G240*H240*F!$B$91,IF(I240=92%,F240*G240*H240*F!$B$92,IF(I240=93%,F240*G240*H240*F!$B$93,IF(I240=94%,F240*G240*H240*F!$B$94,IF(I240=95%,F240*G240*H240*F!$B$95,IF(I240=96%,F240*G240*H240*F!$B$96,IF(I240=97%,F240*G240*H240*F!$B$97,IF(I240=98%,F240*G240*H240*F!$B$98,IF(I240=99%,F240*G240*H240*F!$B$99,IF(I240&gt;99%,F240*G240*H240*F!$B$100,))))))))))))))))))))))))))))))))))))))))))))))))))))))))+IF(M240&lt;30%,0,IF(M240&lt;35%,J240*K240*L240*F!$B$33,IF(M240&lt;40%,J240*K240*L240*F!$B$38,IF(M240&lt;45%,J240*K240*L240*F!$B$43,IF(M240&lt;50%,J240*K240*L240*F!$B$48,IF(M240=50%,J240*K240*L240*F!$B$50,IF(M240=51%,J240*K240*L240*F!$B$51,IF(M240=52%,J240*K240*L240*F!$B$52,IF(M240=53%,J240*K240*L240*F!$B$53,IF(M240=54%,J240*K240*L240*F!$B$54,IF(M240=55%,J240*K240*L240*F!$B$55,IF(M240=56%,J240*K240*L240*F!$B$56,IF(M240=57%,J240*K240*L240*F!$B$57,IF(M240=58%,J240*K240*L240*F!$B$58,IF(M240=59%,J240*K240*L240*F!$B$59,IF(M240=60%,J240*K240*L240*F!$B$60,IF(M240=61%,J240*K240*L240*F!$B$61,IF(M240=62%,J240*K240*L240*F!$B$62,IF(M240=63%,J240*K240*L240*F!$B$63,IF(M240=64%,J240*K240*L240*F!$B$64,IF(M240=65%,J240*K240*L240*F!$B$65,IF(M240=66%,J240*K240*L240*F!$B$66,IF(M240=67%,J240*K240*L240*F!$B$67,IF(M240=68%,J240*K240*L240*F!$B$68,IF(M240=69%,J240*K240*L240*F!$B$69,IF(M240=70%,J240*K240*L240*F!$B$70,IF(M240=71%,J240*K240*L240*F!$B$71,IF(M240=72%,J240*K240*L240*F!$B$72,IF(M240=73%,J240*K240*L240*F!$B$73,IF(M240=74%,J240*K240*L240*F!$B$74,IF(M240=75%,J240*K240*L240*F!$B$75,IF(M240=76%,J240*K240*L240*F!$B$76,IF(M240=77%,J240*K240*L240*F!$B$77,IF(M240=78%,J240*K240*L240*F!$B$78,IF(M240=79%,J240*K240*L240*F!$B$79,IF(M240=80%,J240*K240*L240*F!$B$80,IF(M240=81%,J240*K240*L240*F!$B$81,IF(M240=82%,J240*K240*L240*F!$B$82,IF(M240=83%,J240*K240*L240*F!$B$83,IF(M240=84%,J240*K240*L240*F!$B$84,IF(M240=85%,J240*K240*L240*F!$B$85,IF(M240=86%,J240*K240*L240*F!$B$86,IF(M240=87%,J240*K240*L240*F!$B$87,IF(M240=88%,J240*K240*L240*F!$B$88,IF(M240=89%,J240*K240*L240*F!$B$89,IF(M240=90%,J240*K240*L240*F!$B$90,IF(M240=91%,J240*K240*L240*F!$B$91,IF(M240=92%,J240*K240*L240*F!$B$92,IF(M240=93%,J240*K240*L240*F!$B$93,IF(M240=94%,J240*K240*L240*F!$B$94,IF(M240=95%,J240*K240*L240*F!$B$95,IF(M240=96%,J240*K240*L240*F!$B$96,IF(M240=97%,J240*K240*L240*F!$B$97,IF(M240=98%,J240*K240*L240*F!$B$98,IF(M240=99%,J240*K240*L240*F!$B$99,IF(M240&gt;99%,J240*K240*L240*F!$B$100,))))))))))))))))))))))))))))))))))))))))))))))))))))))))+IF(Q240&lt;30%,0,IF(Q240&lt;35%,N240*O240*P240*F!$B$33,IF(Q240&lt;40%,N240*O240*P240*F!$B$38,IF(Q240&lt;45%,N240*O240*P240*F!$B$43,IF(Q240&lt;50%,N240*O240*P240*F!$B$48,IF(Q240=50%,N240*O240*P240*F!$B$50,IF(Q240=51%,N240*O240*P240*F!$B$51,IF(Q240=52%,N240*O240*P240*F!$B$52,IF(Q240=53%,N240*O240*P240*F!$B$53,IF(Q240=54%,N240*O240*P240*F!$B$54,IF(Q240=55%,N240*O240*P240*F!$B$55,IF(Q240=56%,N240*O240*P240*F!$B$56,IF(Q240=57%,N240*O240*P240*F!$B$57,IF(Q240=58%,N240*O240*P240*F!$B$58,IF(Q240=59%,N240*O240*P240*F!$B$59,IF(Q240=60%,N240*O240*P240*F!$B$60,IF(Q240=61%,N240*O240*P240*F!$B$61,IF(Q240=62%,N240*O240*P240*F!$B$62,IF(Q240=63%,N240*O240*P240*F!$B$63,IF(Q240=64%,N240*O240*P240*F!$B$64,IF(Q240=65%,N240*O240*P240*F!$B$65,IF(Q240=66%,N240*O240*P240*F!$B$66,IF(Q240=67%,N240*O240*P240*F!$B$67,IF(Q240=68%,N240*O240*P240*F!$B$68,IF(Q240=69%,N240*O240*P240*F!$B$69,IF(Q240=70%,N240*O240*P240*F!$B$70,IF(Q240=71%,N240*O240*P240*F!$B$71,IF(Q240=72%,N240*O240*P240*F!$B$72,IF(Q240=73%,N240*O240*P240*F!$B$73,IF(Q240=74%,N240*O240*P240*F!$B$74,IF(Q240=75%,N240*O240*P240*F!$B$75,IF(Q240=76%,N240*O240*P240*F!$B$76,IF(Q240=77%,N240*O240*P240*F!$B$77,IF(Q240=78%,N240*O240*P240*F!$B$78,IF(Q240=79%,N240*O240*P240*F!$B$79,IF(Q240=80%,N240*O240*P240*F!$B$80,IF(Q240=81%,N240*O240*P240*F!$B$81,IF(Q240=82%,N240*O240*P240*F!$B$82,IF(Q240=83%,N240*O240*P240*F!$B$83,IF(Q240=84%,N240*O240*P240*F!$B$84,IF(Q240=85%,N240*O240*P240*F!$B$85,IF(Q240=86%,N240*O240*P240*F!$B$86,IF(Q240=87%,N240*O240*P240*F!$B$87,IF(Q240=88%,N240*O240*P240*F!$B$88,IF(Q240=89%,N240*O240*P240*F!$B$89,IF(Q240=90%,N240*O240*P240*F!$B$90,IF(Q240=91%,N240*O240*P240*F!$B$91,IF(Q240=92%,N240*O240*P240*F!$B$92,IF(Q240=93%,N240*O240*P240*F!$B$93,IF(Q240=94%,N240*O240*P240*F!$B$94,IF(Q240=95%,N240*O240*P240*F!$B$95,IF(Q240=96%,N240*O240*P240*F!$B$96,IF(Q240=97%,N240*O240*P240*F!$B$97,IF(Q240=98%,N240*O240*P240*F!$B$98,IF(Q240=99%,N240*O240*P240*F!$B$99,IF(Q240&gt;99%,N240*O240*P240*F!$B$100,))))))))))))))))))))))))))))))))))))))))))))))))))))))))+IF(U240&lt;30%,0,IF(U240&lt;35%,R240*S240*T240*F!$B$33,IF(U240&lt;40%,R240*S240*T240*F!$B$38,IF(U240&lt;45%,R240*S240*T240*F!$B$43,IF(U240&lt;50%,R240*S240*T240*F!$B$48,IF(U240=50%,R240*S240*T240*F!$B$50,IF(U240=51%,R240*S240*T240*F!$B$51,IF(U240=52%,R240*S240*T240*F!$B$52,IF(U240=53%,R240*S240*T240*F!$B$53,IF(U240=54%,R240*S240*T240*F!$B$54,IF(U240=55%,R240*S240*T240*F!$B$55,IF(U240=56%,R240*S240*T240*F!$B$56,IF(U240=57%,R240*S240*T240*F!$B$57,IF(U240=58%,R240*S240*T240*F!$B$58,IF(U240=59%,R240*S240*T240*F!$B$59,IF(U240=60%,R240*S240*T240*F!$B$60,IF(U240=61%,R240*S240*T240*F!$B$61,IF(U240=62%,R240*S240*T240*F!$B$62,IF(U240=63%,R240*S240*T240*F!$B$63,IF(U240=64%,R240*S240*T240*F!$B$64,IF(U240=65%,R240*S240*T240*F!$B$65,IF(U240=66%,R240*S240*T240*F!$B$66,IF(U240=67%,R240*S240*T240*F!$B$67,IF(U240=68%,R240*S240*T240*F!$B$68,IF(U240=69%,R240*S240*T240*F!$B$69,IF(U240=70%,R240*S240*T240*F!$B$70,IF(U240=71%,R240*S240*T240*F!$B$71,IF(U240=72%,R240*S240*T240*F!$B$72,IF(U240=73%,R240*S240*T240*F!$B$73,IF(U240=74%,R240*S240*T240*F!$B$74,IF(U240=75%,R240*S240*T240*F!$B$75,IF(U240=76%,R240*S240*T240*F!$B$76,IF(U240=77%,R240*S240*T240*F!$B$77,IF(U240=78%,R240*S240*T240*F!$B$78,IF(U240=79%,R240*S240*T240*F!$B$79,IF(U240=80%,R240*S240*T240*F!$B$80,IF(U240=81%,R240*S240*T240*F!$B$81,IF(U240=82%,R240*S240*T240*F!$B$82,IF(U240=83%,R240*S240*T240*F!$B$83,IF(U240=84%,R240*S240*T240*F!$B$84,IF(U240=85%,R240*S240*T240*F!$B$85,IF(U240=86%,R240*S240*T240*F!$B$86,IF(U240=87%,R240*S240*T240*F!$B$87,IF(U240=88%,R240*S240*T240*F!$B$88,IF(U240=89%,R240*S240*T240*F!$B$89,IF(U240=90%,R240*S240*T240*F!$B$90,IF(U240=91%,R240*S240*T240*F!$B$91,IF(U240=92%,R240*S240*T240*F!$B$92,IF(U240=93%,R240*S240*T240*F!$B$93,IF(U240=94%,R240*S240*T240*F!$B$94,IF(U240=95%,R240*S240*T240*F!$B$95,IF(U240=96%,R240*S240*T240*F!$B$96,IF(U240=97%,R240*S240*T240*F!$B$97,IF(U240=98%,R240*S240*T240*F!$B$98,IF(U240=99%,R240*S240*T240*F!$B$99,IF(U240&gt;99%,R240*S240*T240*F!$B$100)))))))))))))))))))))))))))))))))))))))))))))))))))))))))*IF(ISNUMBER(E240),E240,1)*IF(ISNUMBER(D240),D240,1)</f>
        <v>764.4</v>
      </c>
      <c r="AA240" s="62">
        <f t="shared" si="370"/>
        <v>30</v>
      </c>
      <c r="AB240" s="63">
        <f t="shared" si="371"/>
        <v>15</v>
      </c>
      <c r="AC240" s="23"/>
      <c r="AF240" s="106"/>
      <c r="AG240" s="28"/>
    </row>
    <row r="241" spans="1:33" x14ac:dyDescent="0.25">
      <c r="A241" s="325"/>
      <c r="B241" s="198" t="str">
        <f t="shared" si="345"/>
        <v>Легкая</v>
      </c>
      <c r="C241" s="196" t="str">
        <f t="shared" si="345"/>
        <v>Присед в широкой постановке</v>
      </c>
      <c r="D241" s="167">
        <f t="shared" si="372"/>
        <v>1.2</v>
      </c>
      <c r="E241" s="197" t="str">
        <f t="shared" si="345"/>
        <v/>
      </c>
      <c r="F241" s="304">
        <f>IF(I241&lt;&gt;0,(IFERROR(IF($Y241&gt;50,MROUND($Y241*I241,2.5),IF($Y241&lt;15,MROUND($Y241*I241,0.1),MROUND($Y241*I241,1))),)),"")</f>
        <v>85</v>
      </c>
      <c r="G241" s="173">
        <v>6</v>
      </c>
      <c r="H241" s="173">
        <v>5</v>
      </c>
      <c r="I241" s="174">
        <v>0.4</v>
      </c>
      <c r="J241" s="304" t="str">
        <f>IF(M241&lt;&gt;0,(IFERROR(IF($Y241&gt;50,MROUND($Y241*M241,2.5),IF($Y241&lt;15,MROUND($Y241*M241,0.1),MROUND($Y241*M241,1))),)),"")</f>
        <v/>
      </c>
      <c r="K241" s="173"/>
      <c r="L241" s="173"/>
      <c r="M241" s="174">
        <v>0</v>
      </c>
      <c r="N241" s="304" t="str">
        <f>IF(Q241&lt;&gt;0,(IFERROR(IF($Y241&gt;50,MROUND($Y241*Q241,2.5),IF($Y241&lt;15,MROUND($Y241*Q241,0.1),MROUND($Y241*Q241,1))),)),"")</f>
        <v/>
      </c>
      <c r="O241" s="173"/>
      <c r="P241" s="173"/>
      <c r="Q241" s="174">
        <v>0</v>
      </c>
      <c r="R241" s="304" t="str">
        <f>IF(U241&lt;&gt;0,(IFERROR(IF($Y241&gt;50,MROUND($Y241*U241,2.5),IF($Y241&lt;15,MROUND($Y241*U241,0.1),MROUND($Y241*U241,1))),)),"")</f>
        <v/>
      </c>
      <c r="S241" s="173"/>
      <c r="T241" s="173"/>
      <c r="U241" s="175">
        <v>0</v>
      </c>
      <c r="V241" s="98">
        <f t="shared" si="359"/>
        <v>2550</v>
      </c>
      <c r="W241" s="67">
        <f t="shared" si="373"/>
        <v>85</v>
      </c>
      <c r="X241" s="68">
        <f t="shared" si="374"/>
        <v>0.4</v>
      </c>
      <c r="Y241" s="203">
        <f t="shared" si="349"/>
        <v>214.3185219539032</v>
      </c>
      <c r="Z241" s="18">
        <f>(IF(I241&lt;30%,0,IF(I241&lt;35%,F241*G241*H241*F!$B$33,IF(I241&lt;40%,F241*G241*H241*F!$B$38,IF(I241&lt;45%,F241*G241*H241*F!$B$43,IF(I241&lt;50%,F241*G241*H241*F!$B$48,IF(I241=50%,F241*G241*H241*F!$B$50,IF(I241=51%,F241*G241*H241*F!$B$51,IF(I241=52%,F241*G241*H241*F!$B$52,IF(I241=53%,F241*G241*H241*F!$B$53,IF(I241=54%,F241*G241*H241*F!$B$54,IF(I241=55%,F241*G241*H241*F!$B$55,IF(I241=56%,F241*G241*H241*F!$B$56,IF(I241=57%,F241*G241*H241*F!$B$57,IF(I241=58%,F241*G241*H241*F!$B$58,IF(I241=59%,F241*G241*H241*F!$B$59,IF(I241=60%,F241*G241*H241*F!$B$60,IF(I241=61%,F241*G241*H241*F!$B$61,IF(I241=62%,F241*G241*H241*F!$B$62,IF(I241=63%,F241*G241*H241*F!$B$63,IF(I241=64%,F241*G241*H241*F!$B$64,IF(I241=65%,F241*G241*H241*F!$B$65,IF(I241=66%,F241*G241*H241*F!$B$66,IF(I241=67%,F241*G241*H241*F!$B$67,IF(I241=68%,F241*G241*H241*F!$B$68,IF(I241=69%,F241*G241*H241*F!$B$69,IF(I241=70%,F241*G241*H241*F!$B$70,IF(I241=71%,F241*G241*H241*F!$B$71,IF(I241=72%,F241*G241*H241*F!$B$72,IF(I241=73%,F241*G241*H241*F!$B$73,IF(I241=74%,F241*G241*H241*F!$B$74,IF(I241=75%,F241*G241*H241*F!$B$75,IF(I241=76%,F241*G241*H241*F!$B$76,IF(I241=77%,F241*G241*H241*F!$B$77,IF(I241=78%,F241*G241*H241*F!$B$78,IF(I241=79%,F241*G241*H241*F!$B$79,IF(I241=80%,F241*G241*H241*F!$B$80,IF(I241=81%,F241*G241*H241*F!$B$81,IF(I241=82%,F241*G241*H241*F!$B$82,IF(I241=83%,F241*G241*H241*F!$B$83,IF(I241=84%,F241*G241*H241*F!$B$84,IF(I241=85%,F241*G241*H241*F!$B$85,IF(I241=86%,F241*G241*H241*F!$B$86,IF(I241=87%,F241*G241*H241*F!$B$87,IF(I241=88%,F241*G241*H241*F!$B$88,IF(I241=89%,F241*G241*H241*F!$B$89,IF(I241=90%,F241*G241*H241*F!$B$90,IF(I241=91%,F241*G241*H241*F!$B$91,IF(I241=92%,F241*G241*H241*F!$B$92,IF(I241=93%,F241*G241*H241*F!$B$93,IF(I241=94%,F241*G241*H241*F!$B$94,IF(I241=95%,F241*G241*H241*F!$B$95,IF(I241=96%,F241*G241*H241*F!$B$96,IF(I241=97%,F241*G241*H241*F!$B$97,IF(I241=98%,F241*G241*H241*F!$B$98,IF(I241=99%,F241*G241*H241*F!$B$99,IF(I241&gt;99%,F241*G241*H241*F!$B$100,))))))))))))))))))))))))))))))))))))))))))))))))))))))))+IF(M241&lt;30%,0,IF(M241&lt;35%,J241*K241*L241*F!$B$33,IF(M241&lt;40%,J241*K241*L241*F!$B$38,IF(M241&lt;45%,J241*K241*L241*F!$B$43,IF(M241&lt;50%,J241*K241*L241*F!$B$48,IF(M241=50%,J241*K241*L241*F!$B$50,IF(M241=51%,J241*K241*L241*F!$B$51,IF(M241=52%,J241*K241*L241*F!$B$52,IF(M241=53%,J241*K241*L241*F!$B$53,IF(M241=54%,J241*K241*L241*F!$B$54,IF(M241=55%,J241*K241*L241*F!$B$55,IF(M241=56%,J241*K241*L241*F!$B$56,IF(M241=57%,J241*K241*L241*F!$B$57,IF(M241=58%,J241*K241*L241*F!$B$58,IF(M241=59%,J241*K241*L241*F!$B$59,IF(M241=60%,J241*K241*L241*F!$B$60,IF(M241=61%,J241*K241*L241*F!$B$61,IF(M241=62%,J241*K241*L241*F!$B$62,IF(M241=63%,J241*K241*L241*F!$B$63,IF(M241=64%,J241*K241*L241*F!$B$64,IF(M241=65%,J241*K241*L241*F!$B$65,IF(M241=66%,J241*K241*L241*F!$B$66,IF(M241=67%,J241*K241*L241*F!$B$67,IF(M241=68%,J241*K241*L241*F!$B$68,IF(M241=69%,J241*K241*L241*F!$B$69,IF(M241=70%,J241*K241*L241*F!$B$70,IF(M241=71%,J241*K241*L241*F!$B$71,IF(M241=72%,J241*K241*L241*F!$B$72,IF(M241=73%,J241*K241*L241*F!$B$73,IF(M241=74%,J241*K241*L241*F!$B$74,IF(M241=75%,J241*K241*L241*F!$B$75,IF(M241=76%,J241*K241*L241*F!$B$76,IF(M241=77%,J241*K241*L241*F!$B$77,IF(M241=78%,J241*K241*L241*F!$B$78,IF(M241=79%,J241*K241*L241*F!$B$79,IF(M241=80%,J241*K241*L241*F!$B$80,IF(M241=81%,J241*K241*L241*F!$B$81,IF(M241=82%,J241*K241*L241*F!$B$82,IF(M241=83%,J241*K241*L241*F!$B$83,IF(M241=84%,J241*K241*L241*F!$B$84,IF(M241=85%,J241*K241*L241*F!$B$85,IF(M241=86%,J241*K241*L241*F!$B$86,IF(M241=87%,J241*K241*L241*F!$B$87,IF(M241=88%,J241*K241*L241*F!$B$88,IF(M241=89%,J241*K241*L241*F!$B$89,IF(M241=90%,J241*K241*L241*F!$B$90,IF(M241=91%,J241*K241*L241*F!$B$91,IF(M241=92%,J241*K241*L241*F!$B$92,IF(M241=93%,J241*K241*L241*F!$B$93,IF(M241=94%,J241*K241*L241*F!$B$94,IF(M241=95%,J241*K241*L241*F!$B$95,IF(M241=96%,J241*K241*L241*F!$B$96,IF(M241=97%,J241*K241*L241*F!$B$97,IF(M241=98%,J241*K241*L241*F!$B$98,IF(M241=99%,J241*K241*L241*F!$B$99,IF(M241&gt;99%,J241*K241*L241*F!$B$100,))))))))))))))))))))))))))))))))))))))))))))))))))))))))+IF(Q241&lt;30%,0,IF(Q241&lt;35%,N241*O241*P241*F!$B$33,IF(Q241&lt;40%,N241*O241*P241*F!$B$38,IF(Q241&lt;45%,N241*O241*P241*F!$B$43,IF(Q241&lt;50%,N241*O241*P241*F!$B$48,IF(Q241=50%,N241*O241*P241*F!$B$50,IF(Q241=51%,N241*O241*P241*F!$B$51,IF(Q241=52%,N241*O241*P241*F!$B$52,IF(Q241=53%,N241*O241*P241*F!$B$53,IF(Q241=54%,N241*O241*P241*F!$B$54,IF(Q241=55%,N241*O241*P241*F!$B$55,IF(Q241=56%,N241*O241*P241*F!$B$56,IF(Q241=57%,N241*O241*P241*F!$B$57,IF(Q241=58%,N241*O241*P241*F!$B$58,IF(Q241=59%,N241*O241*P241*F!$B$59,IF(Q241=60%,N241*O241*P241*F!$B$60,IF(Q241=61%,N241*O241*P241*F!$B$61,IF(Q241=62%,N241*O241*P241*F!$B$62,IF(Q241=63%,N241*O241*P241*F!$B$63,IF(Q241=64%,N241*O241*P241*F!$B$64,IF(Q241=65%,N241*O241*P241*F!$B$65,IF(Q241=66%,N241*O241*P241*F!$B$66,IF(Q241=67%,N241*O241*P241*F!$B$67,IF(Q241=68%,N241*O241*P241*F!$B$68,IF(Q241=69%,N241*O241*P241*F!$B$69,IF(Q241=70%,N241*O241*P241*F!$B$70,IF(Q241=71%,N241*O241*P241*F!$B$71,IF(Q241=72%,N241*O241*P241*F!$B$72,IF(Q241=73%,N241*O241*P241*F!$B$73,IF(Q241=74%,N241*O241*P241*F!$B$74,IF(Q241=75%,N241*O241*P241*F!$B$75,IF(Q241=76%,N241*O241*P241*F!$B$76,IF(Q241=77%,N241*O241*P241*F!$B$77,IF(Q241=78%,N241*O241*P241*F!$B$78,IF(Q241=79%,N241*O241*P241*F!$B$79,IF(Q241=80%,N241*O241*P241*F!$B$80,IF(Q241=81%,N241*O241*P241*F!$B$81,IF(Q241=82%,N241*O241*P241*F!$B$82,IF(Q241=83%,N241*O241*P241*F!$B$83,IF(Q241=84%,N241*O241*P241*F!$B$84,IF(Q241=85%,N241*O241*P241*F!$B$85,IF(Q241=86%,N241*O241*P241*F!$B$86,IF(Q241=87%,N241*O241*P241*F!$B$87,IF(Q241=88%,N241*O241*P241*F!$B$88,IF(Q241=89%,N241*O241*P241*F!$B$89,IF(Q241=90%,N241*O241*P241*F!$B$90,IF(Q241=91%,N241*O241*P241*F!$B$91,IF(Q241=92%,N241*O241*P241*F!$B$92,IF(Q241=93%,N241*O241*P241*F!$B$93,IF(Q241=94%,N241*O241*P241*F!$B$94,IF(Q241=95%,N241*O241*P241*F!$B$95,IF(Q241=96%,N241*O241*P241*F!$B$96,IF(Q241=97%,N241*O241*P241*F!$B$97,IF(Q241=98%,N241*O241*P241*F!$B$98,IF(Q241=99%,N241*O241*P241*F!$B$99,IF(Q241&gt;99%,N241*O241*P241*F!$B$100,))))))))))))))))))))))))))))))))))))))))))))))))))))))))+IF(U241&lt;30%,0,IF(U241&lt;35%,R241*S241*T241*F!$B$33,IF(U241&lt;40%,R241*S241*T241*F!$B$38,IF(U241&lt;45%,R241*S241*T241*F!$B$43,IF(U241&lt;50%,R241*S241*T241*F!$B$48,IF(U241=50%,R241*S241*T241*F!$B$50,IF(U241=51%,R241*S241*T241*F!$B$51,IF(U241=52%,R241*S241*T241*F!$B$52,IF(U241=53%,R241*S241*T241*F!$B$53,IF(U241=54%,R241*S241*T241*F!$B$54,IF(U241=55%,R241*S241*T241*F!$B$55,IF(U241=56%,R241*S241*T241*F!$B$56,IF(U241=57%,R241*S241*T241*F!$B$57,IF(U241=58%,R241*S241*T241*F!$B$58,IF(U241=59%,R241*S241*T241*F!$B$59,IF(U241=60%,R241*S241*T241*F!$B$60,IF(U241=61%,R241*S241*T241*F!$B$61,IF(U241=62%,R241*S241*T241*F!$B$62,IF(U241=63%,R241*S241*T241*F!$B$63,IF(U241=64%,R241*S241*T241*F!$B$64,IF(U241=65%,R241*S241*T241*F!$B$65,IF(U241=66%,R241*S241*T241*F!$B$66,IF(U241=67%,R241*S241*T241*F!$B$67,IF(U241=68%,R241*S241*T241*F!$B$68,IF(U241=69%,R241*S241*T241*F!$B$69,IF(U241=70%,R241*S241*T241*F!$B$70,IF(U241=71%,R241*S241*T241*F!$B$71,IF(U241=72%,R241*S241*T241*F!$B$72,IF(U241=73%,R241*S241*T241*F!$B$73,IF(U241=74%,R241*S241*T241*F!$B$74,IF(U241=75%,R241*S241*T241*F!$B$75,IF(U241=76%,R241*S241*T241*F!$B$76,IF(U241=77%,R241*S241*T241*F!$B$77,IF(U241=78%,R241*S241*T241*F!$B$78,IF(U241=79%,R241*S241*T241*F!$B$79,IF(U241=80%,R241*S241*T241*F!$B$80,IF(U241=81%,R241*S241*T241*F!$B$81,IF(U241=82%,R241*S241*T241*F!$B$82,IF(U241=83%,R241*S241*T241*F!$B$83,IF(U241=84%,R241*S241*T241*F!$B$84,IF(U241=85%,R241*S241*T241*F!$B$85,IF(U241=86%,R241*S241*T241*F!$B$86,IF(U241=87%,R241*S241*T241*F!$B$87,IF(U241=88%,R241*S241*T241*F!$B$88,IF(U241=89%,R241*S241*T241*F!$B$89,IF(U241=90%,R241*S241*T241*F!$B$90,IF(U241=91%,R241*S241*T241*F!$B$91,IF(U241=92%,R241*S241*T241*F!$B$92,IF(U241=93%,R241*S241*T241*F!$B$93,IF(U241=94%,R241*S241*T241*F!$B$94,IF(U241=95%,R241*S241*T241*F!$B$95,IF(U241=96%,R241*S241*T241*F!$B$96,IF(U241=97%,R241*S241*T241*F!$B$97,IF(U241=98%,R241*S241*T241*F!$B$98,IF(U241=99%,R241*S241*T241*F!$B$99,IF(U241&gt;99%,R241*S241*T241*F!$B$100)))))))))))))))))))))))))))))))))))))))))))))))))))))))))*IF(ISNUMBER(E241),E241,1)*IF(ISNUMBER(D241),D241,1)</f>
        <v>1162.8</v>
      </c>
      <c r="AA241" s="69">
        <f t="shared" si="370"/>
        <v>30</v>
      </c>
      <c r="AB241" s="70">
        <f t="shared" si="371"/>
        <v>15</v>
      </c>
      <c r="AC241" s="23"/>
      <c r="AF241" s="106"/>
      <c r="AG241" s="28"/>
    </row>
    <row r="242" spans="1:33" x14ac:dyDescent="0.25">
      <c r="A242" s="325"/>
      <c r="B242" s="198" t="s">
        <v>71</v>
      </c>
      <c r="C242" s="196" t="str">
        <f t="shared" ref="B242:E257" si="375">IF(C205="","",C205)</f>
        <v>Наклоны</v>
      </c>
      <c r="D242" s="167">
        <f t="shared" si="372"/>
        <v>1</v>
      </c>
      <c r="E242" s="197" t="str">
        <f t="shared" si="375"/>
        <v/>
      </c>
      <c r="F242" s="305">
        <f>IF(I242&lt;&gt;0,(IFERROR(IF($Y242&gt;50,MROUND($Y242*I242,2.5),IF($Y242&lt;15,MROUND($Y242*I242,0.1),MROUND($Y242*I242,1))),)),"")</f>
        <v>47.5</v>
      </c>
      <c r="G242" s="170">
        <v>6</v>
      </c>
      <c r="H242" s="170">
        <v>4</v>
      </c>
      <c r="I242" s="171">
        <v>0.35</v>
      </c>
      <c r="J242" s="305">
        <f>IF(M242&lt;&gt;0,(IFERROR(IF($Y242&gt;50,MROUND($Y242*M242,2.5),IF($Y242&lt;15,MROUND($Y242*M242,0.1),MROUND($Y242*M242,1))),)),"")</f>
        <v>57.5</v>
      </c>
      <c r="K242" s="170">
        <v>5</v>
      </c>
      <c r="L242" s="170">
        <v>4</v>
      </c>
      <c r="M242" s="171">
        <v>0.42</v>
      </c>
      <c r="N242" s="305" t="str">
        <f>IF(Q242&lt;&gt;0,(IFERROR(IF($Y242&gt;50,MROUND($Y242*Q242,2.5),IF($Y242&lt;15,MROUND($Y242*Q242,0.1),MROUND($Y242*Q242,1))),)),"")</f>
        <v/>
      </c>
      <c r="O242" s="170"/>
      <c r="P242" s="170"/>
      <c r="Q242" s="171">
        <v>0</v>
      </c>
      <c r="R242" s="305" t="str">
        <f>IF(U242&lt;&gt;0,(IFERROR(IF($Y242&gt;50,MROUND($Y242*U242,2.5),IF($Y242&lt;15,MROUND($Y242*U242,0.1),MROUND($Y242*U242,1))),)),"")</f>
        <v/>
      </c>
      <c r="S242" s="170"/>
      <c r="T242" s="170"/>
      <c r="U242" s="172">
        <v>0</v>
      </c>
      <c r="V242" s="121">
        <f t="shared" si="359"/>
        <v>2290</v>
      </c>
      <c r="W242" s="60">
        <f t="shared" si="373"/>
        <v>52.045454545454547</v>
      </c>
      <c r="X242" s="61">
        <f>ROUND(IFERROR((W242/(Y242*IF(ISNUMBER(E242),E242,1))),0),2)</f>
        <v>0.38</v>
      </c>
      <c r="Y242" s="203">
        <f t="shared" si="349"/>
        <v>136.00983123997707</v>
      </c>
      <c r="Z242" s="17">
        <f>(IF(I242&lt;30%,0,IF(I242&lt;35%,F242*G242*H242*F!$B$33,IF(I242&lt;40%,F242*G242*H242*F!$B$38,IF(I242&lt;45%,F242*G242*H242*F!$B$43,IF(I242&lt;50%,F242*G242*H242*F!$B$48,IF(I242=50%,F242*G242*H242*F!$B$50,IF(I242=51%,F242*G242*H242*F!$B$51,IF(I242=52%,F242*G242*H242*F!$B$52,IF(I242=53%,F242*G242*H242*F!$B$53,IF(I242=54%,F242*G242*H242*F!$B$54,IF(I242=55%,F242*G242*H242*F!$B$55,IF(I242=56%,F242*G242*H242*F!$B$56,IF(I242=57%,F242*G242*H242*F!$B$57,IF(I242=58%,F242*G242*H242*F!$B$58,IF(I242=59%,F242*G242*H242*F!$B$59,IF(I242=60%,F242*G242*H242*F!$B$60,IF(I242=61%,F242*G242*H242*F!$B$61,IF(I242=62%,F242*G242*H242*F!$B$62,IF(I242=63%,F242*G242*H242*F!$B$63,IF(I242=64%,F242*G242*H242*F!$B$64,IF(I242=65%,F242*G242*H242*F!$B$65,IF(I242=66%,F242*G242*H242*F!$B$66,IF(I242=67%,F242*G242*H242*F!$B$67,IF(I242=68%,F242*G242*H242*F!$B$68,IF(I242=69%,F242*G242*H242*F!$B$69,IF(I242=70%,F242*G242*H242*F!$B$70,IF(I242=71%,F242*G242*H242*F!$B$71,IF(I242=72%,F242*G242*H242*F!$B$72,IF(I242=73%,F242*G242*H242*F!$B$73,IF(I242=74%,F242*G242*H242*F!$B$74,IF(I242=75%,F242*G242*H242*F!$B$75,IF(I242=76%,F242*G242*H242*F!$B$76,IF(I242=77%,F242*G242*H242*F!$B$77,IF(I242=78%,F242*G242*H242*F!$B$78,IF(I242=79%,F242*G242*H242*F!$B$79,IF(I242=80%,F242*G242*H242*F!$B$80,IF(I242=81%,F242*G242*H242*F!$B$81,IF(I242=82%,F242*G242*H242*F!$B$82,IF(I242=83%,F242*G242*H242*F!$B$83,IF(I242=84%,F242*G242*H242*F!$B$84,IF(I242=85%,F242*G242*H242*F!$B$85,IF(I242=86%,F242*G242*H242*F!$B$86,IF(I242=87%,F242*G242*H242*F!$B$87,IF(I242=88%,F242*G242*H242*F!$B$88,IF(I242=89%,F242*G242*H242*F!$B$89,IF(I242=90%,F242*G242*H242*F!$B$90,IF(I242=91%,F242*G242*H242*F!$B$91,IF(I242=92%,F242*G242*H242*F!$B$92,IF(I242=93%,F242*G242*H242*F!$B$93,IF(I242=94%,F242*G242*H242*F!$B$94,IF(I242=95%,F242*G242*H242*F!$B$95,IF(I242=96%,F242*G242*H242*F!$B$96,IF(I242=97%,F242*G242*H242*F!$B$97,IF(I242=98%,F242*G242*H242*F!$B$98,IF(I242=99%,F242*G242*H242*F!$B$99,IF(I242&gt;99%,F242*G242*H242*F!$B$100,))))))))))))))))))))))))))))))))))))))))))))))))))))))))+IF(M242&lt;30%,0,IF(M242&lt;35%,J242*K242*L242*F!$B$33,IF(M242&lt;40%,J242*K242*L242*F!$B$38,IF(M242&lt;45%,J242*K242*L242*F!$B$43,IF(M242&lt;50%,J242*K242*L242*F!$B$48,IF(M242=50%,J242*K242*L242*F!$B$50,IF(M242=51%,J242*K242*L242*F!$B$51,IF(M242=52%,J242*K242*L242*F!$B$52,IF(M242=53%,J242*K242*L242*F!$B$53,IF(M242=54%,J242*K242*L242*F!$B$54,IF(M242=55%,J242*K242*L242*F!$B$55,IF(M242=56%,J242*K242*L242*F!$B$56,IF(M242=57%,J242*K242*L242*F!$B$57,IF(M242=58%,J242*K242*L242*F!$B$58,IF(M242=59%,J242*K242*L242*F!$B$59,IF(M242=60%,J242*K242*L242*F!$B$60,IF(M242=61%,J242*K242*L242*F!$B$61,IF(M242=62%,J242*K242*L242*F!$B$62,IF(M242=63%,J242*K242*L242*F!$B$63,IF(M242=64%,J242*K242*L242*F!$B$64,IF(M242=65%,J242*K242*L242*F!$B$65,IF(M242=66%,J242*K242*L242*F!$B$66,IF(M242=67%,J242*K242*L242*F!$B$67,IF(M242=68%,J242*K242*L242*F!$B$68,IF(M242=69%,J242*K242*L242*F!$B$69,IF(M242=70%,J242*K242*L242*F!$B$70,IF(M242=71%,J242*K242*L242*F!$B$71,IF(M242=72%,J242*K242*L242*F!$B$72,IF(M242=73%,J242*K242*L242*F!$B$73,IF(M242=74%,J242*K242*L242*F!$B$74,IF(M242=75%,J242*K242*L242*F!$B$75,IF(M242=76%,J242*K242*L242*F!$B$76,IF(M242=77%,J242*K242*L242*F!$B$77,IF(M242=78%,J242*K242*L242*F!$B$78,IF(M242=79%,J242*K242*L242*F!$B$79,IF(M242=80%,J242*K242*L242*F!$B$80,IF(M242=81%,J242*K242*L242*F!$B$81,IF(M242=82%,J242*K242*L242*F!$B$82,IF(M242=83%,J242*K242*L242*F!$B$83,IF(M242=84%,J242*K242*L242*F!$B$84,IF(M242=85%,J242*K242*L242*F!$B$85,IF(M242=86%,J242*K242*L242*F!$B$86,IF(M242=87%,J242*K242*L242*F!$B$87,IF(M242=88%,J242*K242*L242*F!$B$88,IF(M242=89%,J242*K242*L242*F!$B$89,IF(M242=90%,J242*K242*L242*F!$B$90,IF(M242=91%,J242*K242*L242*F!$B$91,IF(M242=92%,J242*K242*L242*F!$B$92,IF(M242=93%,J242*K242*L242*F!$B$93,IF(M242=94%,J242*K242*L242*F!$B$94,IF(M242=95%,J242*K242*L242*F!$B$95,IF(M242=96%,J242*K242*L242*F!$B$96,IF(M242=97%,J242*K242*L242*F!$B$97,IF(M242=98%,J242*K242*L242*F!$B$98,IF(M242=99%,J242*K242*L242*F!$B$99,IF(M242&gt;99%,J242*K242*L242*F!$B$100,))))))))))))))))))))))))))))))))))))))))))))))))))))))))+IF(Q242&lt;30%,0,IF(Q242&lt;35%,N242*O242*P242*F!$B$33,IF(Q242&lt;40%,N242*O242*P242*F!$B$38,IF(Q242&lt;45%,N242*O242*P242*F!$B$43,IF(Q242&lt;50%,N242*O242*P242*F!$B$48,IF(Q242=50%,N242*O242*P242*F!$B$50,IF(Q242=51%,N242*O242*P242*F!$B$51,IF(Q242=52%,N242*O242*P242*F!$B$52,IF(Q242=53%,N242*O242*P242*F!$B$53,IF(Q242=54%,N242*O242*P242*F!$B$54,IF(Q242=55%,N242*O242*P242*F!$B$55,IF(Q242=56%,N242*O242*P242*F!$B$56,IF(Q242=57%,N242*O242*P242*F!$B$57,IF(Q242=58%,N242*O242*P242*F!$B$58,IF(Q242=59%,N242*O242*P242*F!$B$59,IF(Q242=60%,N242*O242*P242*F!$B$60,IF(Q242=61%,N242*O242*P242*F!$B$61,IF(Q242=62%,N242*O242*P242*F!$B$62,IF(Q242=63%,N242*O242*P242*F!$B$63,IF(Q242=64%,N242*O242*P242*F!$B$64,IF(Q242=65%,N242*O242*P242*F!$B$65,IF(Q242=66%,N242*O242*P242*F!$B$66,IF(Q242=67%,N242*O242*P242*F!$B$67,IF(Q242=68%,N242*O242*P242*F!$B$68,IF(Q242=69%,N242*O242*P242*F!$B$69,IF(Q242=70%,N242*O242*P242*F!$B$70,IF(Q242=71%,N242*O242*P242*F!$B$71,IF(Q242=72%,N242*O242*P242*F!$B$72,IF(Q242=73%,N242*O242*P242*F!$B$73,IF(Q242=74%,N242*O242*P242*F!$B$74,IF(Q242=75%,N242*O242*P242*F!$B$75,IF(Q242=76%,N242*O242*P242*F!$B$76,IF(Q242=77%,N242*O242*P242*F!$B$77,IF(Q242=78%,N242*O242*P242*F!$B$78,IF(Q242=79%,N242*O242*P242*F!$B$79,IF(Q242=80%,N242*O242*P242*F!$B$80,IF(Q242=81%,N242*O242*P242*F!$B$81,IF(Q242=82%,N242*O242*P242*F!$B$82,IF(Q242=83%,N242*O242*P242*F!$B$83,IF(Q242=84%,N242*O242*P242*F!$B$84,IF(Q242=85%,N242*O242*P242*F!$B$85,IF(Q242=86%,N242*O242*P242*F!$B$86,IF(Q242=87%,N242*O242*P242*F!$B$87,IF(Q242=88%,N242*O242*P242*F!$B$88,IF(Q242=89%,N242*O242*P242*F!$B$89,IF(Q242=90%,N242*O242*P242*F!$B$90,IF(Q242=91%,N242*O242*P242*F!$B$91,IF(Q242=92%,N242*O242*P242*F!$B$92,IF(Q242=93%,N242*O242*P242*F!$B$93,IF(Q242=94%,N242*O242*P242*F!$B$94,IF(Q242=95%,N242*O242*P242*F!$B$95,IF(Q242=96%,N242*O242*P242*F!$B$96,IF(Q242=97%,N242*O242*P242*F!$B$97,IF(Q242=98%,N242*O242*P242*F!$B$98,IF(Q242=99%,N242*O242*P242*F!$B$99,IF(Q242&gt;99%,N242*O242*P242*F!$B$100,))))))))))))))))))))))))))))))))))))))))))))))))))))))))+IF(U242&lt;30%,0,IF(U242&lt;35%,R242*S242*T242*F!$B$33,IF(U242&lt;40%,R242*S242*T242*F!$B$38,IF(U242&lt;45%,R242*S242*T242*F!$B$43,IF(U242&lt;50%,R242*S242*T242*F!$B$48,IF(U242=50%,R242*S242*T242*F!$B$50,IF(U242=51%,R242*S242*T242*F!$B$51,IF(U242=52%,R242*S242*T242*F!$B$52,IF(U242=53%,R242*S242*T242*F!$B$53,IF(U242=54%,R242*S242*T242*F!$B$54,IF(U242=55%,R242*S242*T242*F!$B$55,IF(U242=56%,R242*S242*T242*F!$B$56,IF(U242=57%,R242*S242*T242*F!$B$57,IF(U242=58%,R242*S242*T242*F!$B$58,IF(U242=59%,R242*S242*T242*F!$B$59,IF(U242=60%,R242*S242*T242*F!$B$60,IF(U242=61%,R242*S242*T242*F!$B$61,IF(U242=62%,R242*S242*T242*F!$B$62,IF(U242=63%,R242*S242*T242*F!$B$63,IF(U242=64%,R242*S242*T242*F!$B$64,IF(U242=65%,R242*S242*T242*F!$B$65,IF(U242=66%,R242*S242*T242*F!$B$66,IF(U242=67%,R242*S242*T242*F!$B$67,IF(U242=68%,R242*S242*T242*F!$B$68,IF(U242=69%,R242*S242*T242*F!$B$69,IF(U242=70%,R242*S242*T242*F!$B$70,IF(U242=71%,R242*S242*T242*F!$B$71,IF(U242=72%,R242*S242*T242*F!$B$72,IF(U242=73%,R242*S242*T242*F!$B$73,IF(U242=74%,R242*S242*T242*F!$B$74,IF(U242=75%,R242*S242*T242*F!$B$75,IF(U242=76%,R242*S242*T242*F!$B$76,IF(U242=77%,R242*S242*T242*F!$B$77,IF(U242=78%,R242*S242*T242*F!$B$78,IF(U242=79%,R242*S242*T242*F!$B$79,IF(U242=80%,R242*S242*T242*F!$B$80,IF(U242=81%,R242*S242*T242*F!$B$81,IF(U242=82%,R242*S242*T242*F!$B$82,IF(U242=83%,R242*S242*T242*F!$B$83,IF(U242=84%,R242*S242*T242*F!$B$84,IF(U242=85%,R242*S242*T242*F!$B$85,IF(U242=86%,R242*S242*T242*F!$B$86,IF(U242=87%,R242*S242*T242*F!$B$87,IF(U242=88%,R242*S242*T242*F!$B$88,IF(U242=89%,R242*S242*T242*F!$B$89,IF(U242=90%,R242*S242*T242*F!$B$90,IF(U242=91%,R242*S242*T242*F!$B$91,IF(U242=92%,R242*S242*T242*F!$B$92,IF(U242=93%,R242*S242*T242*F!$B$93,IF(U242=94%,R242*S242*T242*F!$B$94,IF(U242=95%,R242*S242*T242*F!$B$95,IF(U242=96%,R242*S242*T242*F!$B$96,IF(U242=97%,R242*S242*T242*F!$B$97,IF(U242=98%,R242*S242*T242*F!$B$98,IF(U242=99%,R242*S242*T242*F!$B$99,IF(U242&gt;99%,R242*S242*T242*F!$B$100)))))))))))))))))))))))))))))))))))))))))))))))))))))))))*IF(ISNUMBER(E242),E242,1)*IF(ISNUMBER(D242),D242,1)</f>
        <v>756.2</v>
      </c>
      <c r="AA242" s="62">
        <f t="shared" si="370"/>
        <v>44</v>
      </c>
      <c r="AB242" s="63">
        <f t="shared" si="371"/>
        <v>24</v>
      </c>
      <c r="AC242" s="23"/>
      <c r="AF242" s="106"/>
      <c r="AG242" s="28"/>
    </row>
    <row r="243" spans="1:33" x14ac:dyDescent="0.25">
      <c r="A243" s="325"/>
      <c r="B243" s="198" t="str">
        <f t="shared" si="375"/>
        <v>Средняя</v>
      </c>
      <c r="C243" s="196" t="str">
        <f t="shared" si="375"/>
        <v>Сгибания ног</v>
      </c>
      <c r="D243" s="167">
        <f t="shared" si="372"/>
        <v>0.4</v>
      </c>
      <c r="E243" s="199">
        <f t="shared" si="375"/>
        <v>5</v>
      </c>
      <c r="F243" s="304">
        <f>IF(I243&lt;&gt;0,(IFERROR(IF($Y243&gt;50,MROUND($Y243*I243,2.5),IF($Y243&lt;15,MROUND($Y243*I243,0.1),MROUND($Y243*I243,1))),)),"")</f>
        <v>13</v>
      </c>
      <c r="G243" s="173">
        <v>6</v>
      </c>
      <c r="H243" s="173">
        <v>1</v>
      </c>
      <c r="I243" s="174">
        <v>0.5</v>
      </c>
      <c r="J243" s="304">
        <f>IF(M243&lt;&gt;0,(IFERROR(IF($Y243&gt;50,MROUND($Y243*M243,2.5),IF($Y243&lt;15,MROUND($Y243*M243,0.1),MROUND($Y243*M243,1))),)),"")</f>
        <v>16</v>
      </c>
      <c r="K243" s="173">
        <v>5</v>
      </c>
      <c r="L243" s="173">
        <v>5</v>
      </c>
      <c r="M243" s="174">
        <v>0.62</v>
      </c>
      <c r="N243" s="304" t="str">
        <f>IF(Q243&lt;&gt;0,(IFERROR(IF($Y243&gt;50,MROUND($Y243*Q243,2.5),IF($Y243&lt;15,MROUND($Y243*Q243,0.1),MROUND($Y243*Q243,1))),)),"")</f>
        <v/>
      </c>
      <c r="O243" s="173"/>
      <c r="P243" s="173"/>
      <c r="Q243" s="174">
        <v>0</v>
      </c>
      <c r="R243" s="304" t="str">
        <f>IF(U243&lt;&gt;0,(IFERROR(IF($Y243&gt;50,MROUND($Y243*U243,2.5),IF($Y243&lt;15,MROUND($Y243*U243,0.1),MROUND($Y243*U243,1))),)),"")</f>
        <v/>
      </c>
      <c r="S243" s="173"/>
      <c r="T243" s="173"/>
      <c r="U243" s="175">
        <v>0</v>
      </c>
      <c r="V243" s="98">
        <f t="shared" si="359"/>
        <v>2390</v>
      </c>
      <c r="W243" s="67">
        <f t="shared" si="373"/>
        <v>77.096774193548384</v>
      </c>
      <c r="X243" s="72">
        <f t="shared" ref="X243:X244" si="376">ROUND(IFERROR((W243/(Y243*IF(ISNUMBER(E243),E243,1))),0),2)</f>
        <v>0.6</v>
      </c>
      <c r="Y243" s="203">
        <f t="shared" si="349"/>
        <v>25.759437734844141</v>
      </c>
      <c r="Z243" s="18">
        <f>(IF(I243&lt;30%,0,IF(I243&lt;35%,F243*G243*H243*F!$B$33,IF(I243&lt;40%,F243*G243*H243*F!$B$38,IF(I243&lt;45%,F243*G243*H243*F!$B$43,IF(I243&lt;50%,F243*G243*H243*F!$B$48,IF(I243=50%,F243*G243*H243*F!$B$50,IF(I243=51%,F243*G243*H243*F!$B$51,IF(I243=52%,F243*G243*H243*F!$B$52,IF(I243=53%,F243*G243*H243*F!$B$53,IF(I243=54%,F243*G243*H243*F!$B$54,IF(I243=55%,F243*G243*H243*F!$B$55,IF(I243=56%,F243*G243*H243*F!$B$56,IF(I243=57%,F243*G243*H243*F!$B$57,IF(I243=58%,F243*G243*H243*F!$B$58,IF(I243=59%,F243*G243*H243*F!$B$59,IF(I243=60%,F243*G243*H243*F!$B$60,IF(I243=61%,F243*G243*H243*F!$B$61,IF(I243=62%,F243*G243*H243*F!$B$62,IF(I243=63%,F243*G243*H243*F!$B$63,IF(I243=64%,F243*G243*H243*F!$B$64,IF(I243=65%,F243*G243*H243*F!$B$65,IF(I243=66%,F243*G243*H243*F!$B$66,IF(I243=67%,F243*G243*H243*F!$B$67,IF(I243=68%,F243*G243*H243*F!$B$68,IF(I243=69%,F243*G243*H243*F!$B$69,IF(I243=70%,F243*G243*H243*F!$B$70,IF(I243=71%,F243*G243*H243*F!$B$71,IF(I243=72%,F243*G243*H243*F!$B$72,IF(I243=73%,F243*G243*H243*F!$B$73,IF(I243=74%,F243*G243*H243*F!$B$74,IF(I243=75%,F243*G243*H243*F!$B$75,IF(I243=76%,F243*G243*H243*F!$B$76,IF(I243=77%,F243*G243*H243*F!$B$77,IF(I243=78%,F243*G243*H243*F!$B$78,IF(I243=79%,F243*G243*H243*F!$B$79,IF(I243=80%,F243*G243*H243*F!$B$80,IF(I243=81%,F243*G243*H243*F!$B$81,IF(I243=82%,F243*G243*H243*F!$B$82,IF(I243=83%,F243*G243*H243*F!$B$83,IF(I243=84%,F243*G243*H243*F!$B$84,IF(I243=85%,F243*G243*H243*F!$B$85,IF(I243=86%,F243*G243*H243*F!$B$86,IF(I243=87%,F243*G243*H243*F!$B$87,IF(I243=88%,F243*G243*H243*F!$B$88,IF(I243=89%,F243*G243*H243*F!$B$89,IF(I243=90%,F243*G243*H243*F!$B$90,IF(I243=91%,F243*G243*H243*F!$B$91,IF(I243=92%,F243*G243*H243*F!$B$92,IF(I243=93%,F243*G243*H243*F!$B$93,IF(I243=94%,F243*G243*H243*F!$B$94,IF(I243=95%,F243*G243*H243*F!$B$95,IF(I243=96%,F243*G243*H243*F!$B$96,IF(I243=97%,F243*G243*H243*F!$B$97,IF(I243=98%,F243*G243*H243*F!$B$98,IF(I243=99%,F243*G243*H243*F!$B$99,IF(I243&gt;99%,F243*G243*H243*F!$B$100,))))))))))))))))))))))))))))))))))))))))))))))))))))))))+IF(M243&lt;30%,0,IF(M243&lt;35%,J243*K243*L243*F!$B$33,IF(M243&lt;40%,J243*K243*L243*F!$B$38,IF(M243&lt;45%,J243*K243*L243*F!$B$43,IF(M243&lt;50%,J243*K243*L243*F!$B$48,IF(M243=50%,J243*K243*L243*F!$B$50,IF(M243=51%,J243*K243*L243*F!$B$51,IF(M243=52%,J243*K243*L243*F!$B$52,IF(M243=53%,J243*K243*L243*F!$B$53,IF(M243=54%,J243*K243*L243*F!$B$54,IF(M243=55%,J243*K243*L243*F!$B$55,IF(M243=56%,J243*K243*L243*F!$B$56,IF(M243=57%,J243*K243*L243*F!$B$57,IF(M243=58%,J243*K243*L243*F!$B$58,IF(M243=59%,J243*K243*L243*F!$B$59,IF(M243=60%,J243*K243*L243*F!$B$60,IF(M243=61%,J243*K243*L243*F!$B$61,IF(M243=62%,J243*K243*L243*F!$B$62,IF(M243=63%,J243*K243*L243*F!$B$63,IF(M243=64%,J243*K243*L243*F!$B$64,IF(M243=65%,J243*K243*L243*F!$B$65,IF(M243=66%,J243*K243*L243*F!$B$66,IF(M243=67%,J243*K243*L243*F!$B$67,IF(M243=68%,J243*K243*L243*F!$B$68,IF(M243=69%,J243*K243*L243*F!$B$69,IF(M243=70%,J243*K243*L243*F!$B$70,IF(M243=71%,J243*K243*L243*F!$B$71,IF(M243=72%,J243*K243*L243*F!$B$72,IF(M243=73%,J243*K243*L243*F!$B$73,IF(M243=74%,J243*K243*L243*F!$B$74,IF(M243=75%,J243*K243*L243*F!$B$75,IF(M243=76%,J243*K243*L243*F!$B$76,IF(M243=77%,J243*K243*L243*F!$B$77,IF(M243=78%,J243*K243*L243*F!$B$78,IF(M243=79%,J243*K243*L243*F!$B$79,IF(M243=80%,J243*K243*L243*F!$B$80,IF(M243=81%,J243*K243*L243*F!$B$81,IF(M243=82%,J243*K243*L243*F!$B$82,IF(M243=83%,J243*K243*L243*F!$B$83,IF(M243=84%,J243*K243*L243*F!$B$84,IF(M243=85%,J243*K243*L243*F!$B$85,IF(M243=86%,J243*K243*L243*F!$B$86,IF(M243=87%,J243*K243*L243*F!$B$87,IF(M243=88%,J243*K243*L243*F!$B$88,IF(M243=89%,J243*K243*L243*F!$B$89,IF(M243=90%,J243*K243*L243*F!$B$90,IF(M243=91%,J243*K243*L243*F!$B$91,IF(M243=92%,J243*K243*L243*F!$B$92,IF(M243=93%,J243*K243*L243*F!$B$93,IF(M243=94%,J243*K243*L243*F!$B$94,IF(M243=95%,J243*K243*L243*F!$B$95,IF(M243=96%,J243*K243*L243*F!$B$96,IF(M243=97%,J243*K243*L243*F!$B$97,IF(M243=98%,J243*K243*L243*F!$B$98,IF(M243=99%,J243*K243*L243*F!$B$99,IF(M243&gt;99%,J243*K243*L243*F!$B$100,))))))))))))))))))))))))))))))))))))))))))))))))))))))))+IF(Q243&lt;30%,0,IF(Q243&lt;35%,N243*O243*P243*F!$B$33,IF(Q243&lt;40%,N243*O243*P243*F!$B$38,IF(Q243&lt;45%,N243*O243*P243*F!$B$43,IF(Q243&lt;50%,N243*O243*P243*F!$B$48,IF(Q243=50%,N243*O243*P243*F!$B$50,IF(Q243=51%,N243*O243*P243*F!$B$51,IF(Q243=52%,N243*O243*P243*F!$B$52,IF(Q243=53%,N243*O243*P243*F!$B$53,IF(Q243=54%,N243*O243*P243*F!$B$54,IF(Q243=55%,N243*O243*P243*F!$B$55,IF(Q243=56%,N243*O243*P243*F!$B$56,IF(Q243=57%,N243*O243*P243*F!$B$57,IF(Q243=58%,N243*O243*P243*F!$B$58,IF(Q243=59%,N243*O243*P243*F!$B$59,IF(Q243=60%,N243*O243*P243*F!$B$60,IF(Q243=61%,N243*O243*P243*F!$B$61,IF(Q243=62%,N243*O243*P243*F!$B$62,IF(Q243=63%,N243*O243*P243*F!$B$63,IF(Q243=64%,N243*O243*P243*F!$B$64,IF(Q243=65%,N243*O243*P243*F!$B$65,IF(Q243=66%,N243*O243*P243*F!$B$66,IF(Q243=67%,N243*O243*P243*F!$B$67,IF(Q243=68%,N243*O243*P243*F!$B$68,IF(Q243=69%,N243*O243*P243*F!$B$69,IF(Q243=70%,N243*O243*P243*F!$B$70,IF(Q243=71%,N243*O243*P243*F!$B$71,IF(Q243=72%,N243*O243*P243*F!$B$72,IF(Q243=73%,N243*O243*P243*F!$B$73,IF(Q243=74%,N243*O243*P243*F!$B$74,IF(Q243=75%,N243*O243*P243*F!$B$75,IF(Q243=76%,N243*O243*P243*F!$B$76,IF(Q243=77%,N243*O243*P243*F!$B$77,IF(Q243=78%,N243*O243*P243*F!$B$78,IF(Q243=79%,N243*O243*P243*F!$B$79,IF(Q243=80%,N243*O243*P243*F!$B$80,IF(Q243=81%,N243*O243*P243*F!$B$81,IF(Q243=82%,N243*O243*P243*F!$B$82,IF(Q243=83%,N243*O243*P243*F!$B$83,IF(Q243=84%,N243*O243*P243*F!$B$84,IF(Q243=85%,N243*O243*P243*F!$B$85,IF(Q243=86%,N243*O243*P243*F!$B$86,IF(Q243=87%,N243*O243*P243*F!$B$87,IF(Q243=88%,N243*O243*P243*F!$B$88,IF(Q243=89%,N243*O243*P243*F!$B$89,IF(Q243=90%,N243*O243*P243*F!$B$90,IF(Q243=91%,N243*O243*P243*F!$B$91,IF(Q243=92%,N243*O243*P243*F!$B$92,IF(Q243=93%,N243*O243*P243*F!$B$93,IF(Q243=94%,N243*O243*P243*F!$B$94,IF(Q243=95%,N243*O243*P243*F!$B$95,IF(Q243=96%,N243*O243*P243*F!$B$96,IF(Q243=97%,N243*O243*P243*F!$B$97,IF(Q243=98%,N243*O243*P243*F!$B$98,IF(Q243=99%,N243*O243*P243*F!$B$99,IF(Q243&gt;99%,N243*O243*P243*F!$B$100,))))))))))))))))))))))))))))))))))))))))))))))))))))))))+IF(U243&lt;30%,0,IF(U243&lt;35%,R243*S243*T243*F!$B$33,IF(U243&lt;40%,R243*S243*T243*F!$B$38,IF(U243&lt;45%,R243*S243*T243*F!$B$43,IF(U243&lt;50%,R243*S243*T243*F!$B$48,IF(U243=50%,R243*S243*T243*F!$B$50,IF(U243=51%,R243*S243*T243*F!$B$51,IF(U243=52%,R243*S243*T243*F!$B$52,IF(U243=53%,R243*S243*T243*F!$B$53,IF(U243=54%,R243*S243*T243*F!$B$54,IF(U243=55%,R243*S243*T243*F!$B$55,IF(U243=56%,R243*S243*T243*F!$B$56,IF(U243=57%,R243*S243*T243*F!$B$57,IF(U243=58%,R243*S243*T243*F!$B$58,IF(U243=59%,R243*S243*T243*F!$B$59,IF(U243=60%,R243*S243*T243*F!$B$60,IF(U243=61%,R243*S243*T243*F!$B$61,IF(U243=62%,R243*S243*T243*F!$B$62,IF(U243=63%,R243*S243*T243*F!$B$63,IF(U243=64%,R243*S243*T243*F!$B$64,IF(U243=65%,R243*S243*T243*F!$B$65,IF(U243=66%,R243*S243*T243*F!$B$66,IF(U243=67%,R243*S243*T243*F!$B$67,IF(U243=68%,R243*S243*T243*F!$B$68,IF(U243=69%,R243*S243*T243*F!$B$69,IF(U243=70%,R243*S243*T243*F!$B$70,IF(U243=71%,R243*S243*T243*F!$B$71,IF(U243=72%,R243*S243*T243*F!$B$72,IF(U243=73%,R243*S243*T243*F!$B$73,IF(U243=74%,R243*S243*T243*F!$B$74,IF(U243=75%,R243*S243*T243*F!$B$75,IF(U243=76%,R243*S243*T243*F!$B$76,IF(U243=77%,R243*S243*T243*F!$B$77,IF(U243=78%,R243*S243*T243*F!$B$78,IF(U243=79%,R243*S243*T243*F!$B$79,IF(U243=80%,R243*S243*T243*F!$B$80,IF(U243=81%,R243*S243*T243*F!$B$81,IF(U243=82%,R243*S243*T243*F!$B$82,IF(U243=83%,R243*S243*T243*F!$B$83,IF(U243=84%,R243*S243*T243*F!$B$84,IF(U243=85%,R243*S243*T243*F!$B$85,IF(U243=86%,R243*S243*T243*F!$B$86,IF(U243=87%,R243*S243*T243*F!$B$87,IF(U243=88%,R243*S243*T243*F!$B$88,IF(U243=89%,R243*S243*T243*F!$B$89,IF(U243=90%,R243*S243*T243*F!$B$90,IF(U243=91%,R243*S243*T243*F!$B$91,IF(U243=92%,R243*S243*T243*F!$B$92,IF(U243=93%,R243*S243*T243*F!$B$93,IF(U243=94%,R243*S243*T243*F!$B$94,IF(U243=95%,R243*S243*T243*F!$B$95,IF(U243=96%,R243*S243*T243*F!$B$96,IF(U243=97%,R243*S243*T243*F!$B$97,IF(U243=98%,R243*S243*T243*F!$B$98,IF(U243=99%,R243*S243*T243*F!$B$99,IF(U243&gt;99%,R243*S243*T243*F!$B$100)))))))))))))))))))))))))))))))))))))))))))))))))))))))))*IF(ISNUMBER(E243),E243,1)*IF(ISNUMBER(D243),D243,1)</f>
        <v>662</v>
      </c>
      <c r="AA243" s="69">
        <f t="shared" si="370"/>
        <v>31</v>
      </c>
      <c r="AB243" s="70">
        <f t="shared" si="371"/>
        <v>7.9499999999999993</v>
      </c>
      <c r="AC243" s="23"/>
      <c r="AF243" s="106"/>
      <c r="AG243" s="28"/>
    </row>
    <row r="244" spans="1:33" x14ac:dyDescent="0.25">
      <c r="A244" s="325"/>
      <c r="B244" s="198" t="str">
        <f t="shared" si="375"/>
        <v/>
      </c>
      <c r="C244" s="200" t="str">
        <f t="shared" si="375"/>
        <v/>
      </c>
      <c r="D244" s="167">
        <f t="shared" si="372"/>
        <v>0</v>
      </c>
      <c r="E244" s="199" t="str">
        <f t="shared" si="375"/>
        <v/>
      </c>
      <c r="F244" s="303"/>
      <c r="G244" s="170"/>
      <c r="H244" s="170"/>
      <c r="I244" s="171">
        <f t="shared" ref="I244" si="377">IFERROR(ROUND(F244/$Y244,2),)</f>
        <v>0</v>
      </c>
      <c r="J244" s="303"/>
      <c r="K244" s="170"/>
      <c r="L244" s="170"/>
      <c r="M244" s="171">
        <f t="shared" ref="M244" si="378">IFERROR(ROUND(J244/$Y244,2),)</f>
        <v>0</v>
      </c>
      <c r="N244" s="303"/>
      <c r="O244" s="170"/>
      <c r="P244" s="170"/>
      <c r="Q244" s="171">
        <f t="shared" ref="Q244" si="379">IFERROR(ROUND(N244/$Y244,2),)</f>
        <v>0</v>
      </c>
      <c r="R244" s="303"/>
      <c r="S244" s="170"/>
      <c r="T244" s="170"/>
      <c r="U244" s="171">
        <f t="shared" ref="U244" si="380">IFERROR(ROUND(R244/$Y244,2),)</f>
        <v>0</v>
      </c>
      <c r="V244" s="121">
        <f t="shared" si="359"/>
        <v>0</v>
      </c>
      <c r="W244" s="60">
        <f t="shared" si="373"/>
        <v>0</v>
      </c>
      <c r="X244" s="61">
        <f t="shared" si="376"/>
        <v>0</v>
      </c>
      <c r="Y244" s="203" t="str">
        <f t="shared" si="349"/>
        <v/>
      </c>
      <c r="Z244" s="17">
        <f>(IF(I244&lt;30%,0,IF(I244&lt;35%,F244*G244*H244*F!$B$33,IF(I244&lt;40%,F244*G244*H244*F!$B$38,IF(I244&lt;45%,F244*G244*H244*F!$B$43,IF(I244&lt;50%,F244*G244*H244*F!$B$48,IF(I244=50%,F244*G244*H244*F!$B$50,IF(I244=51%,F244*G244*H244*F!$B$51,IF(I244=52%,F244*G244*H244*F!$B$52,IF(I244=53%,F244*G244*H244*F!$B$53,IF(I244=54%,F244*G244*H244*F!$B$54,IF(I244=55%,F244*G244*H244*F!$B$55,IF(I244=56%,F244*G244*H244*F!$B$56,IF(I244=57%,F244*G244*H244*F!$B$57,IF(I244=58%,F244*G244*H244*F!$B$58,IF(I244=59%,F244*G244*H244*F!$B$59,IF(I244=60%,F244*G244*H244*F!$B$60,IF(I244=61%,F244*G244*H244*F!$B$61,IF(I244=62%,F244*G244*H244*F!$B$62,IF(I244=63%,F244*G244*H244*F!$B$63,IF(I244=64%,F244*G244*H244*F!$B$64,IF(I244=65%,F244*G244*H244*F!$B$65,IF(I244=66%,F244*G244*H244*F!$B$66,IF(I244=67%,F244*G244*H244*F!$B$67,IF(I244=68%,F244*G244*H244*F!$B$68,IF(I244=69%,F244*G244*H244*F!$B$69,IF(I244=70%,F244*G244*H244*F!$B$70,IF(I244=71%,F244*G244*H244*F!$B$71,IF(I244=72%,F244*G244*H244*F!$B$72,IF(I244=73%,F244*G244*H244*F!$B$73,IF(I244=74%,F244*G244*H244*F!$B$74,IF(I244=75%,F244*G244*H244*F!$B$75,IF(I244=76%,F244*G244*H244*F!$B$76,IF(I244=77%,F244*G244*H244*F!$B$77,IF(I244=78%,F244*G244*H244*F!$B$78,IF(I244=79%,F244*G244*H244*F!$B$79,IF(I244=80%,F244*G244*H244*F!$B$80,IF(I244=81%,F244*G244*H244*F!$B$81,IF(I244=82%,F244*G244*H244*F!$B$82,IF(I244=83%,F244*G244*H244*F!$B$83,IF(I244=84%,F244*G244*H244*F!$B$84,IF(I244=85%,F244*G244*H244*F!$B$85,IF(I244=86%,F244*G244*H244*F!$B$86,IF(I244=87%,F244*G244*H244*F!$B$87,IF(I244=88%,F244*G244*H244*F!$B$88,IF(I244=89%,F244*G244*H244*F!$B$89,IF(I244=90%,F244*G244*H244*F!$B$90,IF(I244=91%,F244*G244*H244*F!$B$91,IF(I244=92%,F244*G244*H244*F!$B$92,IF(I244=93%,F244*G244*H244*F!$B$93,IF(I244=94%,F244*G244*H244*F!$B$94,IF(I244=95%,F244*G244*H244*F!$B$95,IF(I244=96%,F244*G244*H244*F!$B$96,IF(I244=97%,F244*G244*H244*F!$B$97,IF(I244=98%,F244*G244*H244*F!$B$98,IF(I244=99%,F244*G244*H244*F!$B$99,IF(I244&gt;99%,F244*G244*H244*F!$B$100,))))))))))))))))))))))))))))))))))))))))))))))))))))))))+IF(M244&lt;30%,0,IF(M244&lt;35%,J244*K244*L244*F!$B$33,IF(M244&lt;40%,J244*K244*L244*F!$B$38,IF(M244&lt;45%,J244*K244*L244*F!$B$43,IF(M244&lt;50%,J244*K244*L244*F!$B$48,IF(M244=50%,J244*K244*L244*F!$B$50,IF(M244=51%,J244*K244*L244*F!$B$51,IF(M244=52%,J244*K244*L244*F!$B$52,IF(M244=53%,J244*K244*L244*F!$B$53,IF(M244=54%,J244*K244*L244*F!$B$54,IF(M244=55%,J244*K244*L244*F!$B$55,IF(M244=56%,J244*K244*L244*F!$B$56,IF(M244=57%,J244*K244*L244*F!$B$57,IF(M244=58%,J244*K244*L244*F!$B$58,IF(M244=59%,J244*K244*L244*F!$B$59,IF(M244=60%,J244*K244*L244*F!$B$60,IF(M244=61%,J244*K244*L244*F!$B$61,IF(M244=62%,J244*K244*L244*F!$B$62,IF(M244=63%,J244*K244*L244*F!$B$63,IF(M244=64%,J244*K244*L244*F!$B$64,IF(M244=65%,J244*K244*L244*F!$B$65,IF(M244=66%,J244*K244*L244*F!$B$66,IF(M244=67%,J244*K244*L244*F!$B$67,IF(M244=68%,J244*K244*L244*F!$B$68,IF(M244=69%,J244*K244*L244*F!$B$69,IF(M244=70%,J244*K244*L244*F!$B$70,IF(M244=71%,J244*K244*L244*F!$B$71,IF(M244=72%,J244*K244*L244*F!$B$72,IF(M244=73%,J244*K244*L244*F!$B$73,IF(M244=74%,J244*K244*L244*F!$B$74,IF(M244=75%,J244*K244*L244*F!$B$75,IF(M244=76%,J244*K244*L244*F!$B$76,IF(M244=77%,J244*K244*L244*F!$B$77,IF(M244=78%,J244*K244*L244*F!$B$78,IF(M244=79%,J244*K244*L244*F!$B$79,IF(M244=80%,J244*K244*L244*F!$B$80,IF(M244=81%,J244*K244*L244*F!$B$81,IF(M244=82%,J244*K244*L244*F!$B$82,IF(M244=83%,J244*K244*L244*F!$B$83,IF(M244=84%,J244*K244*L244*F!$B$84,IF(M244=85%,J244*K244*L244*F!$B$85,IF(M244=86%,J244*K244*L244*F!$B$86,IF(M244=87%,J244*K244*L244*F!$B$87,IF(M244=88%,J244*K244*L244*F!$B$88,IF(M244=89%,J244*K244*L244*F!$B$89,IF(M244=90%,J244*K244*L244*F!$B$90,IF(M244=91%,J244*K244*L244*F!$B$91,IF(M244=92%,J244*K244*L244*F!$B$92,IF(M244=93%,J244*K244*L244*F!$B$93,IF(M244=94%,J244*K244*L244*F!$B$94,IF(M244=95%,J244*K244*L244*F!$B$95,IF(M244=96%,J244*K244*L244*F!$B$96,IF(M244=97%,J244*K244*L244*F!$B$97,IF(M244=98%,J244*K244*L244*F!$B$98,IF(M244=99%,J244*K244*L244*F!$B$99,IF(M244&gt;99%,J244*K244*L244*F!$B$100,))))))))))))))))))))))))))))))))))))))))))))))))))))))))+IF(Q244&lt;30%,0,IF(Q244&lt;35%,N244*O244*P244*F!$B$33,IF(Q244&lt;40%,N244*O244*P244*F!$B$38,IF(Q244&lt;45%,N244*O244*P244*F!$B$43,IF(Q244&lt;50%,N244*O244*P244*F!$B$48,IF(Q244=50%,N244*O244*P244*F!$B$50,IF(Q244=51%,N244*O244*P244*F!$B$51,IF(Q244=52%,N244*O244*P244*F!$B$52,IF(Q244=53%,N244*O244*P244*F!$B$53,IF(Q244=54%,N244*O244*P244*F!$B$54,IF(Q244=55%,N244*O244*P244*F!$B$55,IF(Q244=56%,N244*O244*P244*F!$B$56,IF(Q244=57%,N244*O244*P244*F!$B$57,IF(Q244=58%,N244*O244*P244*F!$B$58,IF(Q244=59%,N244*O244*P244*F!$B$59,IF(Q244=60%,N244*O244*P244*F!$B$60,IF(Q244=61%,N244*O244*P244*F!$B$61,IF(Q244=62%,N244*O244*P244*F!$B$62,IF(Q244=63%,N244*O244*P244*F!$B$63,IF(Q244=64%,N244*O244*P244*F!$B$64,IF(Q244=65%,N244*O244*P244*F!$B$65,IF(Q244=66%,N244*O244*P244*F!$B$66,IF(Q244=67%,N244*O244*P244*F!$B$67,IF(Q244=68%,N244*O244*P244*F!$B$68,IF(Q244=69%,N244*O244*P244*F!$B$69,IF(Q244=70%,N244*O244*P244*F!$B$70,IF(Q244=71%,N244*O244*P244*F!$B$71,IF(Q244=72%,N244*O244*P244*F!$B$72,IF(Q244=73%,N244*O244*P244*F!$B$73,IF(Q244=74%,N244*O244*P244*F!$B$74,IF(Q244=75%,N244*O244*P244*F!$B$75,IF(Q244=76%,N244*O244*P244*F!$B$76,IF(Q244=77%,N244*O244*P244*F!$B$77,IF(Q244=78%,N244*O244*P244*F!$B$78,IF(Q244=79%,N244*O244*P244*F!$B$79,IF(Q244=80%,N244*O244*P244*F!$B$80,IF(Q244=81%,N244*O244*P244*F!$B$81,IF(Q244=82%,N244*O244*P244*F!$B$82,IF(Q244=83%,N244*O244*P244*F!$B$83,IF(Q244=84%,N244*O244*P244*F!$B$84,IF(Q244=85%,N244*O244*P244*F!$B$85,IF(Q244=86%,N244*O244*P244*F!$B$86,IF(Q244=87%,N244*O244*P244*F!$B$87,IF(Q244=88%,N244*O244*P244*F!$B$88,IF(Q244=89%,N244*O244*P244*F!$B$89,IF(Q244=90%,N244*O244*P244*F!$B$90,IF(Q244=91%,N244*O244*P244*F!$B$91,IF(Q244=92%,N244*O244*P244*F!$B$92,IF(Q244=93%,N244*O244*P244*F!$B$93,IF(Q244=94%,N244*O244*P244*F!$B$94,IF(Q244=95%,N244*O244*P244*F!$B$95,IF(Q244=96%,N244*O244*P244*F!$B$96,IF(Q244=97%,N244*O244*P244*F!$B$97,IF(Q244=98%,N244*O244*P244*F!$B$98,IF(Q244=99%,N244*O244*P244*F!$B$99,IF(Q244&gt;99%,N244*O244*P244*F!$B$100,))))))))))))))))))))))))))))))))))))))))))))))))))))))))+IF(U244&lt;30%,0,IF(U244&lt;35%,R244*S244*T244*F!$B$33,IF(U244&lt;40%,R244*S244*T244*F!$B$38,IF(U244&lt;45%,R244*S244*T244*F!$B$43,IF(U244&lt;50%,R244*S244*T244*F!$B$48,IF(U244=50%,R244*S244*T244*F!$B$50,IF(U244=51%,R244*S244*T244*F!$B$51,IF(U244=52%,R244*S244*T244*F!$B$52,IF(U244=53%,R244*S244*T244*F!$B$53,IF(U244=54%,R244*S244*T244*F!$B$54,IF(U244=55%,R244*S244*T244*F!$B$55,IF(U244=56%,R244*S244*T244*F!$B$56,IF(U244=57%,R244*S244*T244*F!$B$57,IF(U244=58%,R244*S244*T244*F!$B$58,IF(U244=59%,R244*S244*T244*F!$B$59,IF(U244=60%,R244*S244*T244*F!$B$60,IF(U244=61%,R244*S244*T244*F!$B$61,IF(U244=62%,R244*S244*T244*F!$B$62,IF(U244=63%,R244*S244*T244*F!$B$63,IF(U244=64%,R244*S244*T244*F!$B$64,IF(U244=65%,R244*S244*T244*F!$B$65,IF(U244=66%,R244*S244*T244*F!$B$66,IF(U244=67%,R244*S244*T244*F!$B$67,IF(U244=68%,R244*S244*T244*F!$B$68,IF(U244=69%,R244*S244*T244*F!$B$69,IF(U244=70%,R244*S244*T244*F!$B$70,IF(U244=71%,R244*S244*T244*F!$B$71,IF(U244=72%,R244*S244*T244*F!$B$72,IF(U244=73%,R244*S244*T244*F!$B$73,IF(U244=74%,R244*S244*T244*F!$B$74,IF(U244=75%,R244*S244*T244*F!$B$75,IF(U244=76%,R244*S244*T244*F!$B$76,IF(U244=77%,R244*S244*T244*F!$B$77,IF(U244=78%,R244*S244*T244*F!$B$78,IF(U244=79%,R244*S244*T244*F!$B$79,IF(U244=80%,R244*S244*T244*F!$B$80,IF(U244=81%,R244*S244*T244*F!$B$81,IF(U244=82%,R244*S244*T244*F!$B$82,IF(U244=83%,R244*S244*T244*F!$B$83,IF(U244=84%,R244*S244*T244*F!$B$84,IF(U244=85%,R244*S244*T244*F!$B$85,IF(U244=86%,R244*S244*T244*F!$B$86,IF(U244=87%,R244*S244*T244*F!$B$87,IF(U244=88%,R244*S244*T244*F!$B$88,IF(U244=89%,R244*S244*T244*F!$B$89,IF(U244=90%,R244*S244*T244*F!$B$90,IF(U244=91%,R244*S244*T244*F!$B$91,IF(U244=92%,R244*S244*T244*F!$B$92,IF(U244=93%,R244*S244*T244*F!$B$93,IF(U244=94%,R244*S244*T244*F!$B$94,IF(U244=95%,R244*S244*T244*F!$B$95,IF(U244=96%,R244*S244*T244*F!$B$96,IF(U244=97%,R244*S244*T244*F!$B$97,IF(U244=98%,R244*S244*T244*F!$B$98,IF(U244=99%,R244*S244*T244*F!$B$99,IF(U244&gt;99%,R244*S244*T244*F!$B$100)))))))))))))))))))))))))))))))))))))))))))))))))))))))))*IF(ISNUMBER(E244),E244,1)*IF(ISNUMBER(D244),D244,1)</f>
        <v>0</v>
      </c>
      <c r="AA244" s="62">
        <f t="shared" si="370"/>
        <v>0</v>
      </c>
      <c r="AB244" s="63">
        <f t="shared" si="371"/>
        <v>0</v>
      </c>
      <c r="AC244" s="23"/>
      <c r="AF244" s="106"/>
      <c r="AG244" s="28"/>
    </row>
    <row r="245" spans="1:33" ht="15.75" thickBot="1" x14ac:dyDescent="0.3">
      <c r="A245" s="326"/>
      <c r="B245" s="217" t="str">
        <f t="shared" si="375"/>
        <v/>
      </c>
      <c r="C245" s="218" t="str">
        <f t="shared" si="375"/>
        <v/>
      </c>
      <c r="D245" s="299">
        <f>ROUND(IFERROR((D239*(G239*H239+K239*L239+O239*P239+S239*T239)+D240*(G240*H240+K240*L240+O240*P240+S240*T240)+D241*(G241*H241+K241*L241+O241*P241+S241*T241)+D242*(G242*H242+K242*L242+O242*P242+S242*T242)+D243*(G243*H243+K243*L243+O243*P243+S243*T243)+D244*(G244*H244+K244*L244+O244*P244+S244*T244))/((G239*H239+K239*L239+O239*P239+S239*T239)+(G240*H240+K240*L240+O240*P240+S240*T240)+(G241*H241+K241*L241+O241*P241+S241*T241)+(G242*H242+K242*L242+O242*P242+S242*T242)+(G243*H243+K243*L243+O243*P243+S243*T243)+(G244*H244+K244*L244+O244*P244+S244*T244)),0),2)</f>
        <v>1.05</v>
      </c>
      <c r="E245" s="223" t="str">
        <f t="shared" si="375"/>
        <v/>
      </c>
      <c r="F245" s="306"/>
      <c r="G245" s="227"/>
      <c r="H245" s="227"/>
      <c r="I245" s="221"/>
      <c r="J245" s="306"/>
      <c r="K245" s="227"/>
      <c r="L245" s="227"/>
      <c r="M245" s="221"/>
      <c r="N245" s="306"/>
      <c r="O245" s="227"/>
      <c r="P245" s="227"/>
      <c r="Q245" s="221"/>
      <c r="R245" s="306"/>
      <c r="S245" s="227"/>
      <c r="T245" s="227"/>
      <c r="U245" s="221"/>
      <c r="V245" s="79">
        <f>SUM(V239:V244)</f>
        <v>15865</v>
      </c>
      <c r="W245" s="21">
        <f>IFERROR(V245/AA245,0)</f>
        <v>90.142045454545453</v>
      </c>
      <c r="X245" s="80">
        <f>ROUND(IFERROR(((I239*G239*H239+M239*K239*L239+Q239*O239*P239+U239*S239*T239)+(I240*G240*H240+M240*K240*L240+Q240*O240*P240+U240*S240*T240)+(I241*G241*H241+M241*K241*L241+Q241*O241*P241+U241*S241*T241)+(I242*G242*H242+M242*K242*L242+Q242*O242*P242+U242*S242*T242)+(I243*G243*H243+M243*K243*L243+Q243*O243*P243+U243*S243*T243)+(I244*G244*H244+M244*K244*L244+Q244*O244*P244+U244*S244*T244))/((G239*H239+K239*L239+O239*P239+S239*T239)+(G240*H240+K240*L240+O240*P240+S240*T240)+(G241*H241+K241*L241+O241*P241+S241*T241)+(G242*H242+K242*L242+O242*P242+S242*T242)+(G243*H243+K243*L243+O243*P243+S243*T243)+(G244*H244+K244*L244+O244*P244+S244*T244)),0),3)</f>
        <v>0.47899999999999998</v>
      </c>
      <c r="Y245" s="81"/>
      <c r="Z245" s="21">
        <f>SUM(Z239:Z244)</f>
        <v>10335.11</v>
      </c>
      <c r="AA245" s="82">
        <f>SUM(AA239:AA244)</f>
        <v>176</v>
      </c>
      <c r="AB245" s="83">
        <f>IF(SUM(AB239:AB244)=0,TIME(,0,),TIME(,SUM(AB239:AB244)+30,))</f>
        <v>0.11527777777777777</v>
      </c>
      <c r="AC245" s="23"/>
      <c r="AF245" s="106"/>
      <c r="AG245" s="28"/>
    </row>
    <row r="246" spans="1:33" x14ac:dyDescent="0.25">
      <c r="A246" s="319">
        <f>A247</f>
        <v>42251</v>
      </c>
      <c r="B246" s="178" t="str">
        <f t="shared" si="375"/>
        <v>Тяжелая</v>
      </c>
      <c r="C246" s="179" t="str">
        <f t="shared" si="375"/>
        <v>Жим лежа</v>
      </c>
      <c r="D246" s="160">
        <f>D209</f>
        <v>1</v>
      </c>
      <c r="E246" s="201" t="str">
        <f t="shared" si="375"/>
        <v/>
      </c>
      <c r="F246" s="307">
        <f>IF(I246&lt;&gt;0,(IFERROR(IF($Y246&gt;50,MROUND($Y246*I246,2.5),IF($Y246&lt;15,MROUND($Y246*I246,0.1),MROUND($Y246*I246,1))),)),"")</f>
        <v>105</v>
      </c>
      <c r="G246" s="181">
        <v>5</v>
      </c>
      <c r="H246" s="181">
        <v>1</v>
      </c>
      <c r="I246" s="182">
        <v>0.5</v>
      </c>
      <c r="J246" s="307">
        <f>IF(M246&lt;&gt;0,(IFERROR(IF($Y246&gt;50,MROUND($Y246*M246,2.5),IF($Y246&lt;15,MROUND($Y246*M246,0.1),MROUND($Y246*M246,1))),)),"")</f>
        <v>130</v>
      </c>
      <c r="K246" s="181">
        <v>4</v>
      </c>
      <c r="L246" s="181">
        <v>1</v>
      </c>
      <c r="M246" s="182">
        <v>0.62</v>
      </c>
      <c r="N246" s="307">
        <f>IF(Q246&lt;&gt;0,(IFERROR(IF($Y246&gt;50,MROUND($Y246*Q246,2.5),IF($Y246&lt;15,MROUND($Y246*Q246,0.1),MROUND($Y246*Q246,1))),)),"")</f>
        <v>155</v>
      </c>
      <c r="O246" s="181">
        <v>3</v>
      </c>
      <c r="P246" s="181">
        <v>3</v>
      </c>
      <c r="Q246" s="182">
        <v>0.73</v>
      </c>
      <c r="R246" s="307">
        <f>IF(U246&lt;&gt;0,(IFERROR(IF($Y246&gt;50,MROUND($Y246*U246,2.5),IF($Y246&lt;15,MROUND($Y246*U246,0.1),MROUND($Y246*U246,1))),)),"")</f>
        <v>165</v>
      </c>
      <c r="S246" s="181">
        <v>2</v>
      </c>
      <c r="T246" s="181">
        <v>3</v>
      </c>
      <c r="U246" s="182">
        <v>0.78</v>
      </c>
      <c r="V246" s="90">
        <f t="shared" si="359"/>
        <v>3430</v>
      </c>
      <c r="W246" s="91">
        <f>IFERROR((IF(ISNUMBER(F246),F246,1)*G246*H246+IF(ISNUMBER(J246),J246,1)*K246*L246+IF(ISNUMBER(N246),N246,1)*O246*P246+IF(ISNUMBER(R246),R246,1)*S246*T246)*IF(ISNUMBER(E246),E246,1)/(G246*H246+K246*L246+O246*P246+S246*T246),0)</f>
        <v>142.91666666666666</v>
      </c>
      <c r="X246" s="92">
        <f>ROUND(IFERROR((W246/(Y246*IF(ISNUMBER(E246),E246,1))),0),2)</f>
        <v>0.68</v>
      </c>
      <c r="Y246" s="202">
        <f t="shared" si="349"/>
        <v>211.22738942572195</v>
      </c>
      <c r="Z246" s="19">
        <f>(IF(I246&lt;30%,0,IF(I246&lt;35%,F246*G246*H246*F!$B$33,IF(I246&lt;40%,F246*G246*H246*F!$B$38,IF(I246&lt;45%,F246*G246*H246*F!$B$43,IF(I246&lt;50%,F246*G246*H246*F!$B$48,IF(I246=50%,F246*G246*H246*F!$B$50,IF(I246=51%,F246*G246*H246*F!$B$51,IF(I246=52%,F246*G246*H246*F!$B$52,IF(I246=53%,F246*G246*H246*F!$B$53,IF(I246=54%,F246*G246*H246*F!$B$54,IF(I246=55%,F246*G246*H246*F!$B$55,IF(I246=56%,F246*G246*H246*F!$B$56,IF(I246=57%,F246*G246*H246*F!$B$57,IF(I246=58%,F246*G246*H246*F!$B$58,IF(I246=59%,F246*G246*H246*F!$B$59,IF(I246=60%,F246*G246*H246*F!$B$60,IF(I246=61%,F246*G246*H246*F!$B$61,IF(I246=62%,F246*G246*H246*F!$B$62,IF(I246=63%,F246*G246*H246*F!$B$63,IF(I246=64%,F246*G246*H246*F!$B$64,IF(I246=65%,F246*G246*H246*F!$B$65,IF(I246=66%,F246*G246*H246*F!$B$66,IF(I246=67%,F246*G246*H246*F!$B$67,IF(I246=68%,F246*G246*H246*F!$B$68,IF(I246=69%,F246*G246*H246*F!$B$69,IF(I246=70%,F246*G246*H246*F!$B$70,IF(I246=71%,F246*G246*H246*F!$B$71,IF(I246=72%,F246*G246*H246*F!$B$72,IF(I246=73%,F246*G246*H246*F!$B$73,IF(I246=74%,F246*G246*H246*F!$B$74,IF(I246=75%,F246*G246*H246*F!$B$75,IF(I246=76%,F246*G246*H246*F!$B$76,IF(I246=77%,F246*G246*H246*F!$B$77,IF(I246=78%,F246*G246*H246*F!$B$78,IF(I246=79%,F246*G246*H246*F!$B$79,IF(I246=80%,F246*G246*H246*F!$B$80,IF(I246=81%,F246*G246*H246*F!$B$81,IF(I246=82%,F246*G246*H246*F!$B$82,IF(I246=83%,F246*G246*H246*F!$B$83,IF(I246=84%,F246*G246*H246*F!$B$84,IF(I246=85%,F246*G246*H246*F!$B$85,IF(I246=86%,F246*G246*H246*F!$B$86,IF(I246=87%,F246*G246*H246*F!$B$87,IF(I246=88%,F246*G246*H246*F!$B$88,IF(I246=89%,F246*G246*H246*F!$B$89,IF(I246=90%,F246*G246*H246*F!$B$90,IF(I246=91%,F246*G246*H246*F!$B$91,IF(I246=92%,F246*G246*H246*F!$B$92,IF(I246=93%,F246*G246*H246*F!$B$93,IF(I246=94%,F246*G246*H246*F!$B$94,IF(I246=95%,F246*G246*H246*F!$B$95,IF(I246=96%,F246*G246*H246*F!$B$96,IF(I246=97%,F246*G246*H246*F!$B$97,IF(I246=98%,F246*G246*H246*F!$B$98,IF(I246=99%,F246*G246*H246*F!$B$99,IF(I246&gt;99%,F246*G246*H246*F!$B$100,))))))))))))))))))))))))))))))))))))))))))))))))))))))))+IF(M246&lt;30%,0,IF(M246&lt;35%,J246*K246*L246*F!$B$33,IF(M246&lt;40%,J246*K246*L246*F!$B$38,IF(M246&lt;45%,J246*K246*L246*F!$B$43,IF(M246&lt;50%,J246*K246*L246*F!$B$48,IF(M246=50%,J246*K246*L246*F!$B$50,IF(M246=51%,J246*K246*L246*F!$B$51,IF(M246=52%,J246*K246*L246*F!$B$52,IF(M246=53%,J246*K246*L246*F!$B$53,IF(M246=54%,J246*K246*L246*F!$B$54,IF(M246=55%,J246*K246*L246*F!$B$55,IF(M246=56%,J246*K246*L246*F!$B$56,IF(M246=57%,J246*K246*L246*F!$B$57,IF(M246=58%,J246*K246*L246*F!$B$58,IF(M246=59%,J246*K246*L246*F!$B$59,IF(M246=60%,J246*K246*L246*F!$B$60,IF(M246=61%,J246*K246*L246*F!$B$61,IF(M246=62%,J246*K246*L246*F!$B$62,IF(M246=63%,J246*K246*L246*F!$B$63,IF(M246=64%,J246*K246*L246*F!$B$64,IF(M246=65%,J246*K246*L246*F!$B$65,IF(M246=66%,J246*K246*L246*F!$B$66,IF(M246=67%,J246*K246*L246*F!$B$67,IF(M246=68%,J246*K246*L246*F!$B$68,IF(M246=69%,J246*K246*L246*F!$B$69,IF(M246=70%,J246*K246*L246*F!$B$70,IF(M246=71%,J246*K246*L246*F!$B$71,IF(M246=72%,J246*K246*L246*F!$B$72,IF(M246=73%,J246*K246*L246*F!$B$73,IF(M246=74%,J246*K246*L246*F!$B$74,IF(M246=75%,J246*K246*L246*F!$B$75,IF(M246=76%,J246*K246*L246*F!$B$76,IF(M246=77%,J246*K246*L246*F!$B$77,IF(M246=78%,J246*K246*L246*F!$B$78,IF(M246=79%,J246*K246*L246*F!$B$79,IF(M246=80%,J246*K246*L246*F!$B$80,IF(M246=81%,J246*K246*L246*F!$B$81,IF(M246=82%,J246*K246*L246*F!$B$82,IF(M246=83%,J246*K246*L246*F!$B$83,IF(M246=84%,J246*K246*L246*F!$B$84,IF(M246=85%,J246*K246*L246*F!$B$85,IF(M246=86%,J246*K246*L246*F!$B$86,IF(M246=87%,J246*K246*L246*F!$B$87,IF(M246=88%,J246*K246*L246*F!$B$88,IF(M246=89%,J246*K246*L246*F!$B$89,IF(M246=90%,J246*K246*L246*F!$B$90,IF(M246=91%,J246*K246*L246*F!$B$91,IF(M246=92%,J246*K246*L246*F!$B$92,IF(M246=93%,J246*K246*L246*F!$B$93,IF(M246=94%,J246*K246*L246*F!$B$94,IF(M246=95%,J246*K246*L246*F!$B$95,IF(M246=96%,J246*K246*L246*F!$B$96,IF(M246=97%,J246*K246*L246*F!$B$97,IF(M246=98%,J246*K246*L246*F!$B$98,IF(M246=99%,J246*K246*L246*F!$B$99,IF(M246&gt;99%,J246*K246*L246*F!$B$100,))))))))))))))))))))))))))))))))))))))))))))))))))))))))+IF(Q246&lt;30%,0,IF(Q246&lt;35%,N246*O246*P246*F!$B$33,IF(Q246&lt;40%,N246*O246*P246*F!$B$38,IF(Q246&lt;45%,N246*O246*P246*F!$B$43,IF(Q246&lt;50%,N246*O246*P246*F!$B$48,IF(Q246=50%,N246*O246*P246*F!$B$50,IF(Q246=51%,N246*O246*P246*F!$B$51,IF(Q246=52%,N246*O246*P246*F!$B$52,IF(Q246=53%,N246*O246*P246*F!$B$53,IF(Q246=54%,N246*O246*P246*F!$B$54,IF(Q246=55%,N246*O246*P246*F!$B$55,IF(Q246=56%,N246*O246*P246*F!$B$56,IF(Q246=57%,N246*O246*P246*F!$B$57,IF(Q246=58%,N246*O246*P246*F!$B$58,IF(Q246=59%,N246*O246*P246*F!$B$59,IF(Q246=60%,N246*O246*P246*F!$B$60,IF(Q246=61%,N246*O246*P246*F!$B$61,IF(Q246=62%,N246*O246*P246*F!$B$62,IF(Q246=63%,N246*O246*P246*F!$B$63,IF(Q246=64%,N246*O246*P246*F!$B$64,IF(Q246=65%,N246*O246*P246*F!$B$65,IF(Q246=66%,N246*O246*P246*F!$B$66,IF(Q246=67%,N246*O246*P246*F!$B$67,IF(Q246=68%,N246*O246*P246*F!$B$68,IF(Q246=69%,N246*O246*P246*F!$B$69,IF(Q246=70%,N246*O246*P246*F!$B$70,IF(Q246=71%,N246*O246*P246*F!$B$71,IF(Q246=72%,N246*O246*P246*F!$B$72,IF(Q246=73%,N246*O246*P246*F!$B$73,IF(Q246=74%,N246*O246*P246*F!$B$74,IF(Q246=75%,N246*O246*P246*F!$B$75,IF(Q246=76%,N246*O246*P246*F!$B$76,IF(Q246=77%,N246*O246*P246*F!$B$77,IF(Q246=78%,N246*O246*P246*F!$B$78,IF(Q246=79%,N246*O246*P246*F!$B$79,IF(Q246=80%,N246*O246*P246*F!$B$80,IF(Q246=81%,N246*O246*P246*F!$B$81,IF(Q246=82%,N246*O246*P246*F!$B$82,IF(Q246=83%,N246*O246*P246*F!$B$83,IF(Q246=84%,N246*O246*P246*F!$B$84,IF(Q246=85%,N246*O246*P246*F!$B$85,IF(Q246=86%,N246*O246*P246*F!$B$86,IF(Q246=87%,N246*O246*P246*F!$B$87,IF(Q246=88%,N246*O246*P246*F!$B$88,IF(Q246=89%,N246*O246*P246*F!$B$89,IF(Q246=90%,N246*O246*P246*F!$B$90,IF(Q246=91%,N246*O246*P246*F!$B$91,IF(Q246=92%,N246*O246*P246*F!$B$92,IF(Q246=93%,N246*O246*P246*F!$B$93,IF(Q246=94%,N246*O246*P246*F!$B$94,IF(Q246=95%,N246*O246*P246*F!$B$95,IF(Q246=96%,N246*O246*P246*F!$B$96,IF(Q246=97%,N246*O246*P246*F!$B$97,IF(Q246=98%,N246*O246*P246*F!$B$98,IF(Q246=99%,N246*O246*P246*F!$B$99,IF(Q246&gt;99%,N246*O246*P246*F!$B$100,))))))))))))))))))))))))))))))))))))))))))))))))))))))))+IF(U246&lt;30%,0,IF(U246&lt;35%,R246*S246*T246*F!$B$33,IF(U246&lt;40%,R246*S246*T246*F!$B$38,IF(U246&lt;45%,R246*S246*T246*F!$B$43,IF(U246&lt;50%,R246*S246*T246*F!$B$48,IF(U246=50%,R246*S246*T246*F!$B$50,IF(U246=51%,R246*S246*T246*F!$B$51,IF(U246=52%,R246*S246*T246*F!$B$52,IF(U246=53%,R246*S246*T246*F!$B$53,IF(U246=54%,R246*S246*T246*F!$B$54,IF(U246=55%,R246*S246*T246*F!$B$55,IF(U246=56%,R246*S246*T246*F!$B$56,IF(U246=57%,R246*S246*T246*F!$B$57,IF(U246=58%,R246*S246*T246*F!$B$58,IF(U246=59%,R246*S246*T246*F!$B$59,IF(U246=60%,R246*S246*T246*F!$B$60,IF(U246=61%,R246*S246*T246*F!$B$61,IF(U246=62%,R246*S246*T246*F!$B$62,IF(U246=63%,R246*S246*T246*F!$B$63,IF(U246=64%,R246*S246*T246*F!$B$64,IF(U246=65%,R246*S246*T246*F!$B$65,IF(U246=66%,R246*S246*T246*F!$B$66,IF(U246=67%,R246*S246*T246*F!$B$67,IF(U246=68%,R246*S246*T246*F!$B$68,IF(U246=69%,R246*S246*T246*F!$B$69,IF(U246=70%,R246*S246*T246*F!$B$70,IF(U246=71%,R246*S246*T246*F!$B$71,IF(U246=72%,R246*S246*T246*F!$B$72,IF(U246=73%,R246*S246*T246*F!$B$73,IF(U246=74%,R246*S246*T246*F!$B$74,IF(U246=75%,R246*S246*T246*F!$B$75,IF(U246=76%,R246*S246*T246*F!$B$76,IF(U246=77%,R246*S246*T246*F!$B$77,IF(U246=78%,R246*S246*T246*F!$B$78,IF(U246=79%,R246*S246*T246*F!$B$79,IF(U246=80%,R246*S246*T246*F!$B$80,IF(U246=81%,R246*S246*T246*F!$B$81,IF(U246=82%,R246*S246*T246*F!$B$82,IF(U246=83%,R246*S246*T246*F!$B$83,IF(U246=84%,R246*S246*T246*F!$B$84,IF(U246=85%,R246*S246*T246*F!$B$85,IF(U246=86%,R246*S246*T246*F!$B$86,IF(U246=87%,R246*S246*T246*F!$B$87,IF(U246=88%,R246*S246*T246*F!$B$88,IF(U246=89%,R246*S246*T246*F!$B$89,IF(U246=90%,R246*S246*T246*F!$B$90,IF(U246=91%,R246*S246*T246*F!$B$91,IF(U246=92%,R246*S246*T246*F!$B$92,IF(U246=93%,R246*S246*T246*F!$B$93,IF(U246=94%,R246*S246*T246*F!$B$94,IF(U246=95%,R246*S246*T246*F!$B$95,IF(U246=96%,R246*S246*T246*F!$B$96,IF(U246=97%,R246*S246*T246*F!$B$97,IF(U246=98%,R246*S246*T246*F!$B$98,IF(U246=99%,R246*S246*T246*F!$B$99,IF(U246&gt;99%,R246*S246*T246*F!$B$100)))))))))))))))))))))))))))))))))))))))))))))))))))))))))*IF(ISNUMBER(E246),E246,1)*IF(ISNUMBER(D246),D246,1)</f>
        <v>3520.75</v>
      </c>
      <c r="AA246" s="93">
        <f t="shared" ref="AA246:AA251" si="381">G246*H246+K246*L246+O246*P246+S246*T246</f>
        <v>24</v>
      </c>
      <c r="AB246" s="94">
        <f t="shared" ref="AB246:AB251" si="382">(H246*(IF(I246&lt;45%,0.5,IF(I246&lt;55%,0.8,IF(I246&lt;65%,0.9,IF(I246&lt;75%,1,IF(I246&lt;85%,1.1,1.2))))))+L246*(IF(M246&lt;45%,0.5,IF(M246&lt;55%,0.8,IF(M246&lt;65%,0.9,IF(M246&lt;75%,1,IF(M246&lt;85%,1.1,1.2))))))+P246*(IF(Q246&lt;45%,0.5,IF(Q246&lt;55%,0.8,IF(Q246&lt;65%,0.9,IF(Q246&lt;75%,1,IF(Q246&lt;85%,1.1,1.2))))))+T246*(IF(U246&lt;45%,0.5,IF(U246&lt;55%,0.8,IF(U246&lt;65%,0.9,IF(U246&lt;75%,1,IF(U246&lt;85%,1.1,1.2)))))))*IF(D246&gt;=0.8,6,IF(D246&lt;=0.4,1.5,3))</f>
        <v>48</v>
      </c>
      <c r="AC246" s="23"/>
      <c r="AF246" s="106"/>
      <c r="AG246" s="28"/>
    </row>
    <row r="247" spans="1:33" ht="15" customHeight="1" x14ac:dyDescent="0.25">
      <c r="A247" s="325">
        <f>A240+1</f>
        <v>42251</v>
      </c>
      <c r="B247" s="183" t="str">
        <f t="shared" si="375"/>
        <v>Тяжелая</v>
      </c>
      <c r="C247" s="184" t="str">
        <f t="shared" si="375"/>
        <v>Жим с бруса 5 см</v>
      </c>
      <c r="D247" s="167">
        <f t="shared" ref="D247:D251" si="383">D210</f>
        <v>1</v>
      </c>
      <c r="E247" s="191" t="str">
        <f t="shared" si="375"/>
        <v/>
      </c>
      <c r="F247" s="308">
        <f>IF(I247&lt;&gt;0,(IFERROR(IF($Y247&gt;50,MROUND($Y247*I247,2.5),IF($Y247&lt;15,MROUND($Y247*I247,0.1),MROUND($Y247*I247,1))),)),"")</f>
        <v>180</v>
      </c>
      <c r="G247" s="186">
        <v>2</v>
      </c>
      <c r="H247" s="186">
        <v>4</v>
      </c>
      <c r="I247" s="174">
        <v>0.83</v>
      </c>
      <c r="J247" s="308" t="str">
        <f>IF(M247&lt;&gt;0,(IFERROR(IF($Y247&gt;50,MROUND($Y247*M247,2.5),IF($Y247&lt;15,MROUND($Y247*M247,0.1),MROUND($Y247*M247,1))),)),"")</f>
        <v/>
      </c>
      <c r="K247" s="186"/>
      <c r="L247" s="186"/>
      <c r="M247" s="174">
        <v>0</v>
      </c>
      <c r="N247" s="308" t="str">
        <f>IF(Q247&lt;&gt;0,(IFERROR(IF($Y247&gt;50,MROUND($Y247*Q247,2.5),IF($Y247&lt;15,MROUND($Y247*Q247,0.1),MROUND($Y247*Q247,1))),)),"")</f>
        <v/>
      </c>
      <c r="O247" s="186"/>
      <c r="P247" s="186"/>
      <c r="Q247" s="174">
        <v>0</v>
      </c>
      <c r="R247" s="308" t="str">
        <f>IF(U247&lt;&gt;0,(IFERROR(IF($Y247&gt;50,MROUND($Y247*U247,2.5),IF($Y247&lt;15,MROUND($Y247*U247,0.1),MROUND($Y247*U247,1))),)),"")</f>
        <v/>
      </c>
      <c r="S247" s="186"/>
      <c r="T247" s="186"/>
      <c r="U247" s="174">
        <v>0</v>
      </c>
      <c r="V247" s="98">
        <f t="shared" si="359"/>
        <v>1440</v>
      </c>
      <c r="W247" s="99">
        <f t="shared" ref="W247:W251" si="384">IFERROR((IF(ISNUMBER(F247),F247,1)*G247*H247+IF(ISNUMBER(J247),J247,1)*K247*L247+IF(ISNUMBER(N247),N247,1)*O247*P247+IF(ISNUMBER(R247),R247,1)*S247*T247)*IF(ISNUMBER(E247),E247,1)/(G247*H247+K247*L247+O247*P247+S247*T247),0)</f>
        <v>180</v>
      </c>
      <c r="X247" s="68">
        <f t="shared" ref="X247:X248" si="385">ROUND(IFERROR((W247/(Y247*IF(ISNUMBER(E247),E247,1))),0),2)</f>
        <v>0.83</v>
      </c>
      <c r="Y247" s="203">
        <f t="shared" si="349"/>
        <v>217.56421110849359</v>
      </c>
      <c r="Z247" s="18">
        <f>(IF(I247&lt;30%,0,IF(I247&lt;35%,F247*G247*H247*F!$B$33,IF(I247&lt;40%,F247*G247*H247*F!$B$38,IF(I247&lt;45%,F247*G247*H247*F!$B$43,IF(I247&lt;50%,F247*G247*H247*F!$B$48,IF(I247=50%,F247*G247*H247*F!$B$50,IF(I247=51%,F247*G247*H247*F!$B$51,IF(I247=52%,F247*G247*H247*F!$B$52,IF(I247=53%,F247*G247*H247*F!$B$53,IF(I247=54%,F247*G247*H247*F!$B$54,IF(I247=55%,F247*G247*H247*F!$B$55,IF(I247=56%,F247*G247*H247*F!$B$56,IF(I247=57%,F247*G247*H247*F!$B$57,IF(I247=58%,F247*G247*H247*F!$B$58,IF(I247=59%,F247*G247*H247*F!$B$59,IF(I247=60%,F247*G247*H247*F!$B$60,IF(I247=61%,F247*G247*H247*F!$B$61,IF(I247=62%,F247*G247*H247*F!$B$62,IF(I247=63%,F247*G247*H247*F!$B$63,IF(I247=64%,F247*G247*H247*F!$B$64,IF(I247=65%,F247*G247*H247*F!$B$65,IF(I247=66%,F247*G247*H247*F!$B$66,IF(I247=67%,F247*G247*H247*F!$B$67,IF(I247=68%,F247*G247*H247*F!$B$68,IF(I247=69%,F247*G247*H247*F!$B$69,IF(I247=70%,F247*G247*H247*F!$B$70,IF(I247=71%,F247*G247*H247*F!$B$71,IF(I247=72%,F247*G247*H247*F!$B$72,IF(I247=73%,F247*G247*H247*F!$B$73,IF(I247=74%,F247*G247*H247*F!$B$74,IF(I247=75%,F247*G247*H247*F!$B$75,IF(I247=76%,F247*G247*H247*F!$B$76,IF(I247=77%,F247*G247*H247*F!$B$77,IF(I247=78%,F247*G247*H247*F!$B$78,IF(I247=79%,F247*G247*H247*F!$B$79,IF(I247=80%,F247*G247*H247*F!$B$80,IF(I247=81%,F247*G247*H247*F!$B$81,IF(I247=82%,F247*G247*H247*F!$B$82,IF(I247=83%,F247*G247*H247*F!$B$83,IF(I247=84%,F247*G247*H247*F!$B$84,IF(I247=85%,F247*G247*H247*F!$B$85,IF(I247=86%,F247*G247*H247*F!$B$86,IF(I247=87%,F247*G247*H247*F!$B$87,IF(I247=88%,F247*G247*H247*F!$B$88,IF(I247=89%,F247*G247*H247*F!$B$89,IF(I247=90%,F247*G247*H247*F!$B$90,IF(I247=91%,F247*G247*H247*F!$B$91,IF(I247=92%,F247*G247*H247*F!$B$92,IF(I247=93%,F247*G247*H247*F!$B$93,IF(I247=94%,F247*G247*H247*F!$B$94,IF(I247=95%,F247*G247*H247*F!$B$95,IF(I247=96%,F247*G247*H247*F!$B$96,IF(I247=97%,F247*G247*H247*F!$B$97,IF(I247=98%,F247*G247*H247*F!$B$98,IF(I247=99%,F247*G247*H247*F!$B$99,IF(I247&gt;99%,F247*G247*H247*F!$B$100,))))))))))))))))))))))))))))))))))))))))))))))))))))))))+IF(M247&lt;30%,0,IF(M247&lt;35%,J247*K247*L247*F!$B$33,IF(M247&lt;40%,J247*K247*L247*F!$B$38,IF(M247&lt;45%,J247*K247*L247*F!$B$43,IF(M247&lt;50%,J247*K247*L247*F!$B$48,IF(M247=50%,J247*K247*L247*F!$B$50,IF(M247=51%,J247*K247*L247*F!$B$51,IF(M247=52%,J247*K247*L247*F!$B$52,IF(M247=53%,J247*K247*L247*F!$B$53,IF(M247=54%,J247*K247*L247*F!$B$54,IF(M247=55%,J247*K247*L247*F!$B$55,IF(M247=56%,J247*K247*L247*F!$B$56,IF(M247=57%,J247*K247*L247*F!$B$57,IF(M247=58%,J247*K247*L247*F!$B$58,IF(M247=59%,J247*K247*L247*F!$B$59,IF(M247=60%,J247*K247*L247*F!$B$60,IF(M247=61%,J247*K247*L247*F!$B$61,IF(M247=62%,J247*K247*L247*F!$B$62,IF(M247=63%,J247*K247*L247*F!$B$63,IF(M247=64%,J247*K247*L247*F!$B$64,IF(M247=65%,J247*K247*L247*F!$B$65,IF(M247=66%,J247*K247*L247*F!$B$66,IF(M247=67%,J247*K247*L247*F!$B$67,IF(M247=68%,J247*K247*L247*F!$B$68,IF(M247=69%,J247*K247*L247*F!$B$69,IF(M247=70%,J247*K247*L247*F!$B$70,IF(M247=71%,J247*K247*L247*F!$B$71,IF(M247=72%,J247*K247*L247*F!$B$72,IF(M247=73%,J247*K247*L247*F!$B$73,IF(M247=74%,J247*K247*L247*F!$B$74,IF(M247=75%,J247*K247*L247*F!$B$75,IF(M247=76%,J247*K247*L247*F!$B$76,IF(M247=77%,J247*K247*L247*F!$B$77,IF(M247=78%,J247*K247*L247*F!$B$78,IF(M247=79%,J247*K247*L247*F!$B$79,IF(M247=80%,J247*K247*L247*F!$B$80,IF(M247=81%,J247*K247*L247*F!$B$81,IF(M247=82%,J247*K247*L247*F!$B$82,IF(M247=83%,J247*K247*L247*F!$B$83,IF(M247=84%,J247*K247*L247*F!$B$84,IF(M247=85%,J247*K247*L247*F!$B$85,IF(M247=86%,J247*K247*L247*F!$B$86,IF(M247=87%,J247*K247*L247*F!$B$87,IF(M247=88%,J247*K247*L247*F!$B$88,IF(M247=89%,J247*K247*L247*F!$B$89,IF(M247=90%,J247*K247*L247*F!$B$90,IF(M247=91%,J247*K247*L247*F!$B$91,IF(M247=92%,J247*K247*L247*F!$B$92,IF(M247=93%,J247*K247*L247*F!$B$93,IF(M247=94%,J247*K247*L247*F!$B$94,IF(M247=95%,J247*K247*L247*F!$B$95,IF(M247=96%,J247*K247*L247*F!$B$96,IF(M247=97%,J247*K247*L247*F!$B$97,IF(M247=98%,J247*K247*L247*F!$B$98,IF(M247=99%,J247*K247*L247*F!$B$99,IF(M247&gt;99%,J247*K247*L247*F!$B$100,))))))))))))))))))))))))))))))))))))))))))))))))))))))))+IF(Q247&lt;30%,0,IF(Q247&lt;35%,N247*O247*P247*F!$B$33,IF(Q247&lt;40%,N247*O247*P247*F!$B$38,IF(Q247&lt;45%,N247*O247*P247*F!$B$43,IF(Q247&lt;50%,N247*O247*P247*F!$B$48,IF(Q247=50%,N247*O247*P247*F!$B$50,IF(Q247=51%,N247*O247*P247*F!$B$51,IF(Q247=52%,N247*O247*P247*F!$B$52,IF(Q247=53%,N247*O247*P247*F!$B$53,IF(Q247=54%,N247*O247*P247*F!$B$54,IF(Q247=55%,N247*O247*P247*F!$B$55,IF(Q247=56%,N247*O247*P247*F!$B$56,IF(Q247=57%,N247*O247*P247*F!$B$57,IF(Q247=58%,N247*O247*P247*F!$B$58,IF(Q247=59%,N247*O247*P247*F!$B$59,IF(Q247=60%,N247*O247*P247*F!$B$60,IF(Q247=61%,N247*O247*P247*F!$B$61,IF(Q247=62%,N247*O247*P247*F!$B$62,IF(Q247=63%,N247*O247*P247*F!$B$63,IF(Q247=64%,N247*O247*P247*F!$B$64,IF(Q247=65%,N247*O247*P247*F!$B$65,IF(Q247=66%,N247*O247*P247*F!$B$66,IF(Q247=67%,N247*O247*P247*F!$B$67,IF(Q247=68%,N247*O247*P247*F!$B$68,IF(Q247=69%,N247*O247*P247*F!$B$69,IF(Q247=70%,N247*O247*P247*F!$B$70,IF(Q247=71%,N247*O247*P247*F!$B$71,IF(Q247=72%,N247*O247*P247*F!$B$72,IF(Q247=73%,N247*O247*P247*F!$B$73,IF(Q247=74%,N247*O247*P247*F!$B$74,IF(Q247=75%,N247*O247*P247*F!$B$75,IF(Q247=76%,N247*O247*P247*F!$B$76,IF(Q247=77%,N247*O247*P247*F!$B$77,IF(Q247=78%,N247*O247*P247*F!$B$78,IF(Q247=79%,N247*O247*P247*F!$B$79,IF(Q247=80%,N247*O247*P247*F!$B$80,IF(Q247=81%,N247*O247*P247*F!$B$81,IF(Q247=82%,N247*O247*P247*F!$B$82,IF(Q247=83%,N247*O247*P247*F!$B$83,IF(Q247=84%,N247*O247*P247*F!$B$84,IF(Q247=85%,N247*O247*P247*F!$B$85,IF(Q247=86%,N247*O247*P247*F!$B$86,IF(Q247=87%,N247*O247*P247*F!$B$87,IF(Q247=88%,N247*O247*P247*F!$B$88,IF(Q247=89%,N247*O247*P247*F!$B$89,IF(Q247=90%,N247*O247*P247*F!$B$90,IF(Q247=91%,N247*O247*P247*F!$B$91,IF(Q247=92%,N247*O247*P247*F!$B$92,IF(Q247=93%,N247*O247*P247*F!$B$93,IF(Q247=94%,N247*O247*P247*F!$B$94,IF(Q247=95%,N247*O247*P247*F!$B$95,IF(Q247=96%,N247*O247*P247*F!$B$96,IF(Q247=97%,N247*O247*P247*F!$B$97,IF(Q247=98%,N247*O247*P247*F!$B$98,IF(Q247=99%,N247*O247*P247*F!$B$99,IF(Q247&gt;99%,N247*O247*P247*F!$B$100,))))))))))))))))))))))))))))))))))))))))))))))))))))))))+IF(U247&lt;30%,0,IF(U247&lt;35%,R247*S247*T247*F!$B$33,IF(U247&lt;40%,R247*S247*T247*F!$B$38,IF(U247&lt;45%,R247*S247*T247*F!$B$43,IF(U247&lt;50%,R247*S247*T247*F!$B$48,IF(U247=50%,R247*S247*T247*F!$B$50,IF(U247=51%,R247*S247*T247*F!$B$51,IF(U247=52%,R247*S247*T247*F!$B$52,IF(U247=53%,R247*S247*T247*F!$B$53,IF(U247=54%,R247*S247*T247*F!$B$54,IF(U247=55%,R247*S247*T247*F!$B$55,IF(U247=56%,R247*S247*T247*F!$B$56,IF(U247=57%,R247*S247*T247*F!$B$57,IF(U247=58%,R247*S247*T247*F!$B$58,IF(U247=59%,R247*S247*T247*F!$B$59,IF(U247=60%,R247*S247*T247*F!$B$60,IF(U247=61%,R247*S247*T247*F!$B$61,IF(U247=62%,R247*S247*T247*F!$B$62,IF(U247=63%,R247*S247*T247*F!$B$63,IF(U247=64%,R247*S247*T247*F!$B$64,IF(U247=65%,R247*S247*T247*F!$B$65,IF(U247=66%,R247*S247*T247*F!$B$66,IF(U247=67%,R247*S247*T247*F!$B$67,IF(U247=68%,R247*S247*T247*F!$B$68,IF(U247=69%,R247*S247*T247*F!$B$69,IF(U247=70%,R247*S247*T247*F!$B$70,IF(U247=71%,R247*S247*T247*F!$B$71,IF(U247=72%,R247*S247*T247*F!$B$72,IF(U247=73%,R247*S247*T247*F!$B$73,IF(U247=74%,R247*S247*T247*F!$B$74,IF(U247=75%,R247*S247*T247*F!$B$75,IF(U247=76%,R247*S247*T247*F!$B$76,IF(U247=77%,R247*S247*T247*F!$B$77,IF(U247=78%,R247*S247*T247*F!$B$78,IF(U247=79%,R247*S247*T247*F!$B$79,IF(U247=80%,R247*S247*T247*F!$B$80,IF(U247=81%,R247*S247*T247*F!$B$81,IF(U247=82%,R247*S247*T247*F!$B$82,IF(U247=83%,R247*S247*T247*F!$B$83,IF(U247=84%,R247*S247*T247*F!$B$84,IF(U247=85%,R247*S247*T247*F!$B$85,IF(U247=86%,R247*S247*T247*F!$B$86,IF(U247=87%,R247*S247*T247*F!$B$87,IF(U247=88%,R247*S247*T247*F!$B$88,IF(U247=89%,R247*S247*T247*F!$B$89,IF(U247=90%,R247*S247*T247*F!$B$90,IF(U247=91%,R247*S247*T247*F!$B$91,IF(U247=92%,R247*S247*T247*F!$B$92,IF(U247=93%,R247*S247*T247*F!$B$93,IF(U247=94%,R247*S247*T247*F!$B$94,IF(U247=95%,R247*S247*T247*F!$B$95,IF(U247=96%,R247*S247*T247*F!$B$96,IF(U247=97%,R247*S247*T247*F!$B$97,IF(U247=98%,R247*S247*T247*F!$B$98,IF(U247=99%,R247*S247*T247*F!$B$99,IF(U247&gt;99%,R247*S247*T247*F!$B$100)))))))))))))))))))))))))))))))))))))))))))))))))))))))))*IF(ISNUMBER(E247),E247,1)*IF(ISNUMBER(D247),D247,1)</f>
        <v>2505.6</v>
      </c>
      <c r="AA247" s="69">
        <f t="shared" si="381"/>
        <v>8</v>
      </c>
      <c r="AB247" s="70">
        <f t="shared" si="382"/>
        <v>26.400000000000002</v>
      </c>
      <c r="AC247" s="23"/>
      <c r="AF247" s="106"/>
      <c r="AG247" s="28"/>
    </row>
    <row r="248" spans="1:33" x14ac:dyDescent="0.25">
      <c r="A248" s="325"/>
      <c r="B248" s="183" t="str">
        <f t="shared" si="375"/>
        <v>Легкая</v>
      </c>
      <c r="C248" s="184" t="str">
        <f t="shared" si="375"/>
        <v>Жим на наклонной</v>
      </c>
      <c r="D248" s="167">
        <f t="shared" si="383"/>
        <v>1</v>
      </c>
      <c r="E248" s="191" t="str">
        <f t="shared" si="375"/>
        <v/>
      </c>
      <c r="F248" s="309">
        <f>IF(I248&lt;&gt;0,(IFERROR(IF($Y248&gt;50,MROUND($Y248*I248,2.5),IF($Y248&lt;15,MROUND($Y248*I248,0.1),MROUND($Y248*I248,1))),)),"")</f>
        <v>50</v>
      </c>
      <c r="G248" s="188">
        <v>6</v>
      </c>
      <c r="H248" s="188">
        <v>6</v>
      </c>
      <c r="I248" s="189">
        <v>0.3</v>
      </c>
      <c r="J248" s="309" t="str">
        <f>IF(M248&lt;&gt;0,(IFERROR(IF($Y248&gt;50,MROUND($Y248*M248,2.5),IF($Y248&lt;15,MROUND($Y248*M248,0.1),MROUND($Y248*M248,1))),)),"")</f>
        <v/>
      </c>
      <c r="K248" s="188"/>
      <c r="L248" s="188"/>
      <c r="M248" s="189">
        <v>0</v>
      </c>
      <c r="N248" s="309" t="str">
        <f>IF(Q248&lt;&gt;0,(IFERROR(IF($Y248&gt;50,MROUND($Y248*Q248,2.5),IF($Y248&lt;15,MROUND($Y248*Q248,0.1),MROUND($Y248*Q248,1))),)),"")</f>
        <v/>
      </c>
      <c r="O248" s="188"/>
      <c r="P248" s="188"/>
      <c r="Q248" s="189">
        <v>0</v>
      </c>
      <c r="R248" s="309" t="str">
        <f>IF(U248&lt;&gt;0,(IFERROR(IF($Y248&gt;50,MROUND($Y248*U248,2.5),IF($Y248&lt;15,MROUND($Y248*U248,0.1),MROUND($Y248*U248,1))),)),"")</f>
        <v/>
      </c>
      <c r="S248" s="188"/>
      <c r="T248" s="188"/>
      <c r="U248" s="189">
        <v>0</v>
      </c>
      <c r="V248" s="101">
        <f t="shared" si="359"/>
        <v>1800</v>
      </c>
      <c r="W248" s="102">
        <f t="shared" si="384"/>
        <v>50</v>
      </c>
      <c r="X248" s="103">
        <f t="shared" si="385"/>
        <v>0.3</v>
      </c>
      <c r="Y248" s="203">
        <f t="shared" si="349"/>
        <v>168.98191154057753</v>
      </c>
      <c r="Z248" s="20">
        <f>(IF(I248&lt;30%,0,IF(I248&lt;35%,F248*G248*H248*F!$B$33,IF(I248&lt;40%,F248*G248*H248*F!$B$38,IF(I248&lt;45%,F248*G248*H248*F!$B$43,IF(I248&lt;50%,F248*G248*H248*F!$B$48,IF(I248=50%,F248*G248*H248*F!$B$50,IF(I248=51%,F248*G248*H248*F!$B$51,IF(I248=52%,F248*G248*H248*F!$B$52,IF(I248=53%,F248*G248*H248*F!$B$53,IF(I248=54%,F248*G248*H248*F!$B$54,IF(I248=55%,F248*G248*H248*F!$B$55,IF(I248=56%,F248*G248*H248*F!$B$56,IF(I248=57%,F248*G248*H248*F!$B$57,IF(I248=58%,F248*G248*H248*F!$B$58,IF(I248=59%,F248*G248*H248*F!$B$59,IF(I248=60%,F248*G248*H248*F!$B$60,IF(I248=61%,F248*G248*H248*F!$B$61,IF(I248=62%,F248*G248*H248*F!$B$62,IF(I248=63%,F248*G248*H248*F!$B$63,IF(I248=64%,F248*G248*H248*F!$B$64,IF(I248=65%,F248*G248*H248*F!$B$65,IF(I248=66%,F248*G248*H248*F!$B$66,IF(I248=67%,F248*G248*H248*F!$B$67,IF(I248=68%,F248*G248*H248*F!$B$68,IF(I248=69%,F248*G248*H248*F!$B$69,IF(I248=70%,F248*G248*H248*F!$B$70,IF(I248=71%,F248*G248*H248*F!$B$71,IF(I248=72%,F248*G248*H248*F!$B$72,IF(I248=73%,F248*G248*H248*F!$B$73,IF(I248=74%,F248*G248*H248*F!$B$74,IF(I248=75%,F248*G248*H248*F!$B$75,IF(I248=76%,F248*G248*H248*F!$B$76,IF(I248=77%,F248*G248*H248*F!$B$77,IF(I248=78%,F248*G248*H248*F!$B$78,IF(I248=79%,F248*G248*H248*F!$B$79,IF(I248=80%,F248*G248*H248*F!$B$80,IF(I248=81%,F248*G248*H248*F!$B$81,IF(I248=82%,F248*G248*H248*F!$B$82,IF(I248=83%,F248*G248*H248*F!$B$83,IF(I248=84%,F248*G248*H248*F!$B$84,IF(I248=85%,F248*G248*H248*F!$B$85,IF(I248=86%,F248*G248*H248*F!$B$86,IF(I248=87%,F248*G248*H248*F!$B$87,IF(I248=88%,F248*G248*H248*F!$B$88,IF(I248=89%,F248*G248*H248*F!$B$89,IF(I248=90%,F248*G248*H248*F!$B$90,IF(I248=91%,F248*G248*H248*F!$B$91,IF(I248=92%,F248*G248*H248*F!$B$92,IF(I248=93%,F248*G248*H248*F!$B$93,IF(I248=94%,F248*G248*H248*F!$B$94,IF(I248=95%,F248*G248*H248*F!$B$95,IF(I248=96%,F248*G248*H248*F!$B$96,IF(I248=97%,F248*G248*H248*F!$B$97,IF(I248=98%,F248*G248*H248*F!$B$98,IF(I248=99%,F248*G248*H248*F!$B$99,IF(I248&gt;99%,F248*G248*H248*F!$B$100,))))))))))))))))))))))))))))))))))))))))))))))))))))))))+IF(M248&lt;30%,0,IF(M248&lt;35%,J248*K248*L248*F!$B$33,IF(M248&lt;40%,J248*K248*L248*F!$B$38,IF(M248&lt;45%,J248*K248*L248*F!$B$43,IF(M248&lt;50%,J248*K248*L248*F!$B$48,IF(M248=50%,J248*K248*L248*F!$B$50,IF(M248=51%,J248*K248*L248*F!$B$51,IF(M248=52%,J248*K248*L248*F!$B$52,IF(M248=53%,J248*K248*L248*F!$B$53,IF(M248=54%,J248*K248*L248*F!$B$54,IF(M248=55%,J248*K248*L248*F!$B$55,IF(M248=56%,J248*K248*L248*F!$B$56,IF(M248=57%,J248*K248*L248*F!$B$57,IF(M248=58%,J248*K248*L248*F!$B$58,IF(M248=59%,J248*K248*L248*F!$B$59,IF(M248=60%,J248*K248*L248*F!$B$60,IF(M248=61%,J248*K248*L248*F!$B$61,IF(M248=62%,J248*K248*L248*F!$B$62,IF(M248=63%,J248*K248*L248*F!$B$63,IF(M248=64%,J248*K248*L248*F!$B$64,IF(M248=65%,J248*K248*L248*F!$B$65,IF(M248=66%,J248*K248*L248*F!$B$66,IF(M248=67%,J248*K248*L248*F!$B$67,IF(M248=68%,J248*K248*L248*F!$B$68,IF(M248=69%,J248*K248*L248*F!$B$69,IF(M248=70%,J248*K248*L248*F!$B$70,IF(M248=71%,J248*K248*L248*F!$B$71,IF(M248=72%,J248*K248*L248*F!$B$72,IF(M248=73%,J248*K248*L248*F!$B$73,IF(M248=74%,J248*K248*L248*F!$B$74,IF(M248=75%,J248*K248*L248*F!$B$75,IF(M248=76%,J248*K248*L248*F!$B$76,IF(M248=77%,J248*K248*L248*F!$B$77,IF(M248=78%,J248*K248*L248*F!$B$78,IF(M248=79%,J248*K248*L248*F!$B$79,IF(M248=80%,J248*K248*L248*F!$B$80,IF(M248=81%,J248*K248*L248*F!$B$81,IF(M248=82%,J248*K248*L248*F!$B$82,IF(M248=83%,J248*K248*L248*F!$B$83,IF(M248=84%,J248*K248*L248*F!$B$84,IF(M248=85%,J248*K248*L248*F!$B$85,IF(M248=86%,J248*K248*L248*F!$B$86,IF(M248=87%,J248*K248*L248*F!$B$87,IF(M248=88%,J248*K248*L248*F!$B$88,IF(M248=89%,J248*K248*L248*F!$B$89,IF(M248=90%,J248*K248*L248*F!$B$90,IF(M248=91%,J248*K248*L248*F!$B$91,IF(M248=92%,J248*K248*L248*F!$B$92,IF(M248=93%,J248*K248*L248*F!$B$93,IF(M248=94%,J248*K248*L248*F!$B$94,IF(M248=95%,J248*K248*L248*F!$B$95,IF(M248=96%,J248*K248*L248*F!$B$96,IF(M248=97%,J248*K248*L248*F!$B$97,IF(M248=98%,J248*K248*L248*F!$B$98,IF(M248=99%,J248*K248*L248*F!$B$99,IF(M248&gt;99%,J248*K248*L248*F!$B$100,))))))))))))))))))))))))))))))))))))))))))))))))))))))))+IF(Q248&lt;30%,0,IF(Q248&lt;35%,N248*O248*P248*F!$B$33,IF(Q248&lt;40%,N248*O248*P248*F!$B$38,IF(Q248&lt;45%,N248*O248*P248*F!$B$43,IF(Q248&lt;50%,N248*O248*P248*F!$B$48,IF(Q248=50%,N248*O248*P248*F!$B$50,IF(Q248=51%,N248*O248*P248*F!$B$51,IF(Q248=52%,N248*O248*P248*F!$B$52,IF(Q248=53%,N248*O248*P248*F!$B$53,IF(Q248=54%,N248*O248*P248*F!$B$54,IF(Q248=55%,N248*O248*P248*F!$B$55,IF(Q248=56%,N248*O248*P248*F!$B$56,IF(Q248=57%,N248*O248*P248*F!$B$57,IF(Q248=58%,N248*O248*P248*F!$B$58,IF(Q248=59%,N248*O248*P248*F!$B$59,IF(Q248=60%,N248*O248*P248*F!$B$60,IF(Q248=61%,N248*O248*P248*F!$B$61,IF(Q248=62%,N248*O248*P248*F!$B$62,IF(Q248=63%,N248*O248*P248*F!$B$63,IF(Q248=64%,N248*O248*P248*F!$B$64,IF(Q248=65%,N248*O248*P248*F!$B$65,IF(Q248=66%,N248*O248*P248*F!$B$66,IF(Q248=67%,N248*O248*P248*F!$B$67,IF(Q248=68%,N248*O248*P248*F!$B$68,IF(Q248=69%,N248*O248*P248*F!$B$69,IF(Q248=70%,N248*O248*P248*F!$B$70,IF(Q248=71%,N248*O248*P248*F!$B$71,IF(Q248=72%,N248*O248*P248*F!$B$72,IF(Q248=73%,N248*O248*P248*F!$B$73,IF(Q248=74%,N248*O248*P248*F!$B$74,IF(Q248=75%,N248*O248*P248*F!$B$75,IF(Q248=76%,N248*O248*P248*F!$B$76,IF(Q248=77%,N248*O248*P248*F!$B$77,IF(Q248=78%,N248*O248*P248*F!$B$78,IF(Q248=79%,N248*O248*P248*F!$B$79,IF(Q248=80%,N248*O248*P248*F!$B$80,IF(Q248=81%,N248*O248*P248*F!$B$81,IF(Q248=82%,N248*O248*P248*F!$B$82,IF(Q248=83%,N248*O248*P248*F!$B$83,IF(Q248=84%,N248*O248*P248*F!$B$84,IF(Q248=85%,N248*O248*P248*F!$B$85,IF(Q248=86%,N248*O248*P248*F!$B$86,IF(Q248=87%,N248*O248*P248*F!$B$87,IF(Q248=88%,N248*O248*P248*F!$B$88,IF(Q248=89%,N248*O248*P248*F!$B$89,IF(Q248=90%,N248*O248*P248*F!$B$90,IF(Q248=91%,N248*O248*P248*F!$B$91,IF(Q248=92%,N248*O248*P248*F!$B$92,IF(Q248=93%,N248*O248*P248*F!$B$93,IF(Q248=94%,N248*O248*P248*F!$B$94,IF(Q248=95%,N248*O248*P248*F!$B$95,IF(Q248=96%,N248*O248*P248*F!$B$96,IF(Q248=97%,N248*O248*P248*F!$B$97,IF(Q248=98%,N248*O248*P248*F!$B$98,IF(Q248=99%,N248*O248*P248*F!$B$99,IF(Q248&gt;99%,N248*O248*P248*F!$B$100,))))))))))))))))))))))))))))))))))))))))))))))))))))))))+IF(U248&lt;30%,0,IF(U248&lt;35%,R248*S248*T248*F!$B$33,IF(U248&lt;40%,R248*S248*T248*F!$B$38,IF(U248&lt;45%,R248*S248*T248*F!$B$43,IF(U248&lt;50%,R248*S248*T248*F!$B$48,IF(U248=50%,R248*S248*T248*F!$B$50,IF(U248=51%,R248*S248*T248*F!$B$51,IF(U248=52%,R248*S248*T248*F!$B$52,IF(U248=53%,R248*S248*T248*F!$B$53,IF(U248=54%,R248*S248*T248*F!$B$54,IF(U248=55%,R248*S248*T248*F!$B$55,IF(U248=56%,R248*S248*T248*F!$B$56,IF(U248=57%,R248*S248*T248*F!$B$57,IF(U248=58%,R248*S248*T248*F!$B$58,IF(U248=59%,R248*S248*T248*F!$B$59,IF(U248=60%,R248*S248*T248*F!$B$60,IF(U248=61%,R248*S248*T248*F!$B$61,IF(U248=62%,R248*S248*T248*F!$B$62,IF(U248=63%,R248*S248*T248*F!$B$63,IF(U248=64%,R248*S248*T248*F!$B$64,IF(U248=65%,R248*S248*T248*F!$B$65,IF(U248=66%,R248*S248*T248*F!$B$66,IF(U248=67%,R248*S248*T248*F!$B$67,IF(U248=68%,R248*S248*T248*F!$B$68,IF(U248=69%,R248*S248*T248*F!$B$69,IF(U248=70%,R248*S248*T248*F!$B$70,IF(U248=71%,R248*S248*T248*F!$B$71,IF(U248=72%,R248*S248*T248*F!$B$72,IF(U248=73%,R248*S248*T248*F!$B$73,IF(U248=74%,R248*S248*T248*F!$B$74,IF(U248=75%,R248*S248*T248*F!$B$75,IF(U248=76%,R248*S248*T248*F!$B$76,IF(U248=77%,R248*S248*T248*F!$B$77,IF(U248=78%,R248*S248*T248*F!$B$78,IF(U248=79%,R248*S248*T248*F!$B$79,IF(U248=80%,R248*S248*T248*F!$B$80,IF(U248=81%,R248*S248*T248*F!$B$81,IF(U248=82%,R248*S248*T248*F!$B$82,IF(U248=83%,R248*S248*T248*F!$B$83,IF(U248=84%,R248*S248*T248*F!$B$84,IF(U248=85%,R248*S248*T248*F!$B$85,IF(U248=86%,R248*S248*T248*F!$B$86,IF(U248=87%,R248*S248*T248*F!$B$87,IF(U248=88%,R248*S248*T248*F!$B$88,IF(U248=89%,R248*S248*T248*F!$B$89,IF(U248=90%,R248*S248*T248*F!$B$90,IF(U248=91%,R248*S248*T248*F!$B$91,IF(U248=92%,R248*S248*T248*F!$B$92,IF(U248=93%,R248*S248*T248*F!$B$93,IF(U248=94%,R248*S248*T248*F!$B$94,IF(U248=95%,R248*S248*T248*F!$B$95,IF(U248=96%,R248*S248*T248*F!$B$96,IF(U248=97%,R248*S248*T248*F!$B$97,IF(U248=98%,R248*S248*T248*F!$B$98,IF(U248=99%,R248*S248*T248*F!$B$99,IF(U248&gt;99%,R248*S248*T248*F!$B$100)))))))))))))))))))))))))))))))))))))))))))))))))))))))))*IF(ISNUMBER(E248),E248,1)*IF(ISNUMBER(D248),D248,1)</f>
        <v>324</v>
      </c>
      <c r="AA248" s="104">
        <f t="shared" si="381"/>
        <v>36</v>
      </c>
      <c r="AB248" s="105">
        <f t="shared" si="382"/>
        <v>18</v>
      </c>
      <c r="AC248" s="23"/>
      <c r="AF248" s="106"/>
      <c r="AG248" s="28"/>
    </row>
    <row r="249" spans="1:33" x14ac:dyDescent="0.25">
      <c r="A249" s="325"/>
      <c r="B249" s="183" t="str">
        <f t="shared" si="375"/>
        <v>Легкая</v>
      </c>
      <c r="C249" s="184" t="str">
        <f t="shared" si="375"/>
        <v>Жим гантелей</v>
      </c>
      <c r="D249" s="167">
        <f t="shared" si="383"/>
        <v>1</v>
      </c>
      <c r="E249" s="191">
        <f t="shared" si="375"/>
        <v>2</v>
      </c>
      <c r="F249" s="308">
        <f>IF(I249&lt;&gt;0,(IFERROR(IF($Y249&gt;50,MROUND($Y249*I249,2.5),IF($Y249&lt;15,MROUND($Y249*I249,0.1),MROUND($Y249*I249,1))),)),"")</f>
        <v>17.5</v>
      </c>
      <c r="G249" s="186">
        <v>6</v>
      </c>
      <c r="H249" s="186">
        <v>6</v>
      </c>
      <c r="I249" s="174">
        <v>0.3</v>
      </c>
      <c r="J249" s="308" t="str">
        <f>IF(M249&lt;&gt;0,(IFERROR(IF($Y249&gt;50,MROUND($Y249*M249,2.5),IF($Y249&lt;15,MROUND($Y249*M249,0.1),MROUND($Y249*M249,1))),)),"")</f>
        <v/>
      </c>
      <c r="K249" s="186"/>
      <c r="L249" s="186"/>
      <c r="M249" s="174">
        <v>0</v>
      </c>
      <c r="N249" s="308" t="str">
        <f>IF(Q249&lt;&gt;0,(IFERROR(IF($Y249&gt;50,MROUND($Y249*Q249,2.5),IF($Y249&lt;15,MROUND($Y249*Q249,0.1),MROUND($Y249*Q249,1))),)),"")</f>
        <v/>
      </c>
      <c r="O249" s="186"/>
      <c r="P249" s="186"/>
      <c r="Q249" s="174">
        <v>0</v>
      </c>
      <c r="R249" s="308" t="str">
        <f>IF(U249&lt;&gt;0,(IFERROR(IF($Y249&gt;50,MROUND($Y249*U249,2.5),IF($Y249&lt;15,MROUND($Y249*U249,0.1),MROUND($Y249*U249,1))),)),"")</f>
        <v/>
      </c>
      <c r="S249" s="186"/>
      <c r="T249" s="186"/>
      <c r="U249" s="174">
        <v>0</v>
      </c>
      <c r="V249" s="98">
        <f t="shared" si="359"/>
        <v>1260</v>
      </c>
      <c r="W249" s="99">
        <f t="shared" si="384"/>
        <v>35</v>
      </c>
      <c r="X249" s="68">
        <f>ROUND(IFERROR((W249/(Y249*IF(ISNUMBER(E249),E249,1))),0),2)</f>
        <v>0.31</v>
      </c>
      <c r="Y249" s="203">
        <f t="shared" si="349"/>
        <v>57.031395144944931</v>
      </c>
      <c r="Z249" s="18">
        <f>(IF(I249&lt;30%,0,IF(I249&lt;35%,F249*G249*H249*F!$B$33,IF(I249&lt;40%,F249*G249*H249*F!$B$38,IF(I249&lt;45%,F249*G249*H249*F!$B$43,IF(I249&lt;50%,F249*G249*H249*F!$B$48,IF(I249=50%,F249*G249*H249*F!$B$50,IF(I249=51%,F249*G249*H249*F!$B$51,IF(I249=52%,F249*G249*H249*F!$B$52,IF(I249=53%,F249*G249*H249*F!$B$53,IF(I249=54%,F249*G249*H249*F!$B$54,IF(I249=55%,F249*G249*H249*F!$B$55,IF(I249=56%,F249*G249*H249*F!$B$56,IF(I249=57%,F249*G249*H249*F!$B$57,IF(I249=58%,F249*G249*H249*F!$B$58,IF(I249=59%,F249*G249*H249*F!$B$59,IF(I249=60%,F249*G249*H249*F!$B$60,IF(I249=61%,F249*G249*H249*F!$B$61,IF(I249=62%,F249*G249*H249*F!$B$62,IF(I249=63%,F249*G249*H249*F!$B$63,IF(I249=64%,F249*G249*H249*F!$B$64,IF(I249=65%,F249*G249*H249*F!$B$65,IF(I249=66%,F249*G249*H249*F!$B$66,IF(I249=67%,F249*G249*H249*F!$B$67,IF(I249=68%,F249*G249*H249*F!$B$68,IF(I249=69%,F249*G249*H249*F!$B$69,IF(I249=70%,F249*G249*H249*F!$B$70,IF(I249=71%,F249*G249*H249*F!$B$71,IF(I249=72%,F249*G249*H249*F!$B$72,IF(I249=73%,F249*G249*H249*F!$B$73,IF(I249=74%,F249*G249*H249*F!$B$74,IF(I249=75%,F249*G249*H249*F!$B$75,IF(I249=76%,F249*G249*H249*F!$B$76,IF(I249=77%,F249*G249*H249*F!$B$77,IF(I249=78%,F249*G249*H249*F!$B$78,IF(I249=79%,F249*G249*H249*F!$B$79,IF(I249=80%,F249*G249*H249*F!$B$80,IF(I249=81%,F249*G249*H249*F!$B$81,IF(I249=82%,F249*G249*H249*F!$B$82,IF(I249=83%,F249*G249*H249*F!$B$83,IF(I249=84%,F249*G249*H249*F!$B$84,IF(I249=85%,F249*G249*H249*F!$B$85,IF(I249=86%,F249*G249*H249*F!$B$86,IF(I249=87%,F249*G249*H249*F!$B$87,IF(I249=88%,F249*G249*H249*F!$B$88,IF(I249=89%,F249*G249*H249*F!$B$89,IF(I249=90%,F249*G249*H249*F!$B$90,IF(I249=91%,F249*G249*H249*F!$B$91,IF(I249=92%,F249*G249*H249*F!$B$92,IF(I249=93%,F249*G249*H249*F!$B$93,IF(I249=94%,F249*G249*H249*F!$B$94,IF(I249=95%,F249*G249*H249*F!$B$95,IF(I249=96%,F249*G249*H249*F!$B$96,IF(I249=97%,F249*G249*H249*F!$B$97,IF(I249=98%,F249*G249*H249*F!$B$98,IF(I249=99%,F249*G249*H249*F!$B$99,IF(I249&gt;99%,F249*G249*H249*F!$B$100,))))))))))))))))))))))))))))))))))))))))))))))))))))))))+IF(M249&lt;30%,0,IF(M249&lt;35%,J249*K249*L249*F!$B$33,IF(M249&lt;40%,J249*K249*L249*F!$B$38,IF(M249&lt;45%,J249*K249*L249*F!$B$43,IF(M249&lt;50%,J249*K249*L249*F!$B$48,IF(M249=50%,J249*K249*L249*F!$B$50,IF(M249=51%,J249*K249*L249*F!$B$51,IF(M249=52%,J249*K249*L249*F!$B$52,IF(M249=53%,J249*K249*L249*F!$B$53,IF(M249=54%,J249*K249*L249*F!$B$54,IF(M249=55%,J249*K249*L249*F!$B$55,IF(M249=56%,J249*K249*L249*F!$B$56,IF(M249=57%,J249*K249*L249*F!$B$57,IF(M249=58%,J249*K249*L249*F!$B$58,IF(M249=59%,J249*K249*L249*F!$B$59,IF(M249=60%,J249*K249*L249*F!$B$60,IF(M249=61%,J249*K249*L249*F!$B$61,IF(M249=62%,J249*K249*L249*F!$B$62,IF(M249=63%,J249*K249*L249*F!$B$63,IF(M249=64%,J249*K249*L249*F!$B$64,IF(M249=65%,J249*K249*L249*F!$B$65,IF(M249=66%,J249*K249*L249*F!$B$66,IF(M249=67%,J249*K249*L249*F!$B$67,IF(M249=68%,J249*K249*L249*F!$B$68,IF(M249=69%,J249*K249*L249*F!$B$69,IF(M249=70%,J249*K249*L249*F!$B$70,IF(M249=71%,J249*K249*L249*F!$B$71,IF(M249=72%,J249*K249*L249*F!$B$72,IF(M249=73%,J249*K249*L249*F!$B$73,IF(M249=74%,J249*K249*L249*F!$B$74,IF(M249=75%,J249*K249*L249*F!$B$75,IF(M249=76%,J249*K249*L249*F!$B$76,IF(M249=77%,J249*K249*L249*F!$B$77,IF(M249=78%,J249*K249*L249*F!$B$78,IF(M249=79%,J249*K249*L249*F!$B$79,IF(M249=80%,J249*K249*L249*F!$B$80,IF(M249=81%,J249*K249*L249*F!$B$81,IF(M249=82%,J249*K249*L249*F!$B$82,IF(M249=83%,J249*K249*L249*F!$B$83,IF(M249=84%,J249*K249*L249*F!$B$84,IF(M249=85%,J249*K249*L249*F!$B$85,IF(M249=86%,J249*K249*L249*F!$B$86,IF(M249=87%,J249*K249*L249*F!$B$87,IF(M249=88%,J249*K249*L249*F!$B$88,IF(M249=89%,J249*K249*L249*F!$B$89,IF(M249=90%,J249*K249*L249*F!$B$90,IF(M249=91%,J249*K249*L249*F!$B$91,IF(M249=92%,J249*K249*L249*F!$B$92,IF(M249=93%,J249*K249*L249*F!$B$93,IF(M249=94%,J249*K249*L249*F!$B$94,IF(M249=95%,J249*K249*L249*F!$B$95,IF(M249=96%,J249*K249*L249*F!$B$96,IF(M249=97%,J249*K249*L249*F!$B$97,IF(M249=98%,J249*K249*L249*F!$B$98,IF(M249=99%,J249*K249*L249*F!$B$99,IF(M249&gt;99%,J249*K249*L249*F!$B$100,))))))))))))))))))))))))))))))))))))))))))))))))))))))))+IF(Q249&lt;30%,0,IF(Q249&lt;35%,N249*O249*P249*F!$B$33,IF(Q249&lt;40%,N249*O249*P249*F!$B$38,IF(Q249&lt;45%,N249*O249*P249*F!$B$43,IF(Q249&lt;50%,N249*O249*P249*F!$B$48,IF(Q249=50%,N249*O249*P249*F!$B$50,IF(Q249=51%,N249*O249*P249*F!$B$51,IF(Q249=52%,N249*O249*P249*F!$B$52,IF(Q249=53%,N249*O249*P249*F!$B$53,IF(Q249=54%,N249*O249*P249*F!$B$54,IF(Q249=55%,N249*O249*P249*F!$B$55,IF(Q249=56%,N249*O249*P249*F!$B$56,IF(Q249=57%,N249*O249*P249*F!$B$57,IF(Q249=58%,N249*O249*P249*F!$B$58,IF(Q249=59%,N249*O249*P249*F!$B$59,IF(Q249=60%,N249*O249*P249*F!$B$60,IF(Q249=61%,N249*O249*P249*F!$B$61,IF(Q249=62%,N249*O249*P249*F!$B$62,IF(Q249=63%,N249*O249*P249*F!$B$63,IF(Q249=64%,N249*O249*P249*F!$B$64,IF(Q249=65%,N249*O249*P249*F!$B$65,IF(Q249=66%,N249*O249*P249*F!$B$66,IF(Q249=67%,N249*O249*P249*F!$B$67,IF(Q249=68%,N249*O249*P249*F!$B$68,IF(Q249=69%,N249*O249*P249*F!$B$69,IF(Q249=70%,N249*O249*P249*F!$B$70,IF(Q249=71%,N249*O249*P249*F!$B$71,IF(Q249=72%,N249*O249*P249*F!$B$72,IF(Q249=73%,N249*O249*P249*F!$B$73,IF(Q249=74%,N249*O249*P249*F!$B$74,IF(Q249=75%,N249*O249*P249*F!$B$75,IF(Q249=76%,N249*O249*P249*F!$B$76,IF(Q249=77%,N249*O249*P249*F!$B$77,IF(Q249=78%,N249*O249*P249*F!$B$78,IF(Q249=79%,N249*O249*P249*F!$B$79,IF(Q249=80%,N249*O249*P249*F!$B$80,IF(Q249=81%,N249*O249*P249*F!$B$81,IF(Q249=82%,N249*O249*P249*F!$B$82,IF(Q249=83%,N249*O249*P249*F!$B$83,IF(Q249=84%,N249*O249*P249*F!$B$84,IF(Q249=85%,N249*O249*P249*F!$B$85,IF(Q249=86%,N249*O249*P249*F!$B$86,IF(Q249=87%,N249*O249*P249*F!$B$87,IF(Q249=88%,N249*O249*P249*F!$B$88,IF(Q249=89%,N249*O249*P249*F!$B$89,IF(Q249=90%,N249*O249*P249*F!$B$90,IF(Q249=91%,N249*O249*P249*F!$B$91,IF(Q249=92%,N249*O249*P249*F!$B$92,IF(Q249=93%,N249*O249*P249*F!$B$93,IF(Q249=94%,N249*O249*P249*F!$B$94,IF(Q249=95%,N249*O249*P249*F!$B$95,IF(Q249=96%,N249*O249*P249*F!$B$96,IF(Q249=97%,N249*O249*P249*F!$B$97,IF(Q249=98%,N249*O249*P249*F!$B$98,IF(Q249=99%,N249*O249*P249*F!$B$99,IF(Q249&gt;99%,N249*O249*P249*F!$B$100,))))))))))))))))))))))))))))))))))))))))))))))))))))))))+IF(U249&lt;30%,0,IF(U249&lt;35%,R249*S249*T249*F!$B$33,IF(U249&lt;40%,R249*S249*T249*F!$B$38,IF(U249&lt;45%,R249*S249*T249*F!$B$43,IF(U249&lt;50%,R249*S249*T249*F!$B$48,IF(U249=50%,R249*S249*T249*F!$B$50,IF(U249=51%,R249*S249*T249*F!$B$51,IF(U249=52%,R249*S249*T249*F!$B$52,IF(U249=53%,R249*S249*T249*F!$B$53,IF(U249=54%,R249*S249*T249*F!$B$54,IF(U249=55%,R249*S249*T249*F!$B$55,IF(U249=56%,R249*S249*T249*F!$B$56,IF(U249=57%,R249*S249*T249*F!$B$57,IF(U249=58%,R249*S249*T249*F!$B$58,IF(U249=59%,R249*S249*T249*F!$B$59,IF(U249=60%,R249*S249*T249*F!$B$60,IF(U249=61%,R249*S249*T249*F!$B$61,IF(U249=62%,R249*S249*T249*F!$B$62,IF(U249=63%,R249*S249*T249*F!$B$63,IF(U249=64%,R249*S249*T249*F!$B$64,IF(U249=65%,R249*S249*T249*F!$B$65,IF(U249=66%,R249*S249*T249*F!$B$66,IF(U249=67%,R249*S249*T249*F!$B$67,IF(U249=68%,R249*S249*T249*F!$B$68,IF(U249=69%,R249*S249*T249*F!$B$69,IF(U249=70%,R249*S249*T249*F!$B$70,IF(U249=71%,R249*S249*T249*F!$B$71,IF(U249=72%,R249*S249*T249*F!$B$72,IF(U249=73%,R249*S249*T249*F!$B$73,IF(U249=74%,R249*S249*T249*F!$B$74,IF(U249=75%,R249*S249*T249*F!$B$75,IF(U249=76%,R249*S249*T249*F!$B$76,IF(U249=77%,R249*S249*T249*F!$B$77,IF(U249=78%,R249*S249*T249*F!$B$78,IF(U249=79%,R249*S249*T249*F!$B$79,IF(U249=80%,R249*S249*T249*F!$B$80,IF(U249=81%,R249*S249*T249*F!$B$81,IF(U249=82%,R249*S249*T249*F!$B$82,IF(U249=83%,R249*S249*T249*F!$B$83,IF(U249=84%,R249*S249*T249*F!$B$84,IF(U249=85%,R249*S249*T249*F!$B$85,IF(U249=86%,R249*S249*T249*F!$B$86,IF(U249=87%,R249*S249*T249*F!$B$87,IF(U249=88%,R249*S249*T249*F!$B$88,IF(U249=89%,R249*S249*T249*F!$B$89,IF(U249=90%,R249*S249*T249*F!$B$90,IF(U249=91%,R249*S249*T249*F!$B$91,IF(U249=92%,R249*S249*T249*F!$B$92,IF(U249=93%,R249*S249*T249*F!$B$93,IF(U249=94%,R249*S249*T249*F!$B$94,IF(U249=95%,R249*S249*T249*F!$B$95,IF(U249=96%,R249*S249*T249*F!$B$96,IF(U249=97%,R249*S249*T249*F!$B$97,IF(U249=98%,R249*S249*T249*F!$B$98,IF(U249=99%,R249*S249*T249*F!$B$99,IF(U249&gt;99%,R249*S249*T249*F!$B$100)))))))))))))))))))))))))))))))))))))))))))))))))))))))))*IF(ISNUMBER(E249),E249,1)*IF(ISNUMBER(D249),D249,1)</f>
        <v>226.79999999999998</v>
      </c>
      <c r="AA249" s="69">
        <f t="shared" si="381"/>
        <v>36</v>
      </c>
      <c r="AB249" s="70">
        <f t="shared" si="382"/>
        <v>18</v>
      </c>
      <c r="AC249" s="23"/>
      <c r="AF249" s="106"/>
      <c r="AG249" s="28"/>
    </row>
    <row r="250" spans="1:33" x14ac:dyDescent="0.25">
      <c r="A250" s="325"/>
      <c r="B250" s="183" t="s">
        <v>71</v>
      </c>
      <c r="C250" s="190" t="str">
        <f t="shared" si="375"/>
        <v>Бицепс стоя</v>
      </c>
      <c r="D250" s="167">
        <f t="shared" si="383"/>
        <v>0.5</v>
      </c>
      <c r="E250" s="191" t="str">
        <f t="shared" si="375"/>
        <v/>
      </c>
      <c r="F250" s="310">
        <f>IF(I250&lt;&gt;0,(IFERROR(IF($Y250&gt;50,MROUND($Y250*I250,2.5),IF($Y250&lt;15,MROUND($Y250*I250,0.1),MROUND($Y250*I250,1))),)),"")</f>
        <v>27.5</v>
      </c>
      <c r="G250" s="188">
        <v>6</v>
      </c>
      <c r="H250" s="188">
        <v>4</v>
      </c>
      <c r="I250" s="189">
        <v>0.38</v>
      </c>
      <c r="J250" s="310">
        <f>IF(M250&lt;&gt;0,(IFERROR(IF($Y250&gt;50,MROUND($Y250*M250,2.5),IF($Y250&lt;15,MROUND($Y250*M250,0.1),MROUND($Y250*M250,1))),)),"")</f>
        <v>35</v>
      </c>
      <c r="K250" s="188">
        <v>5</v>
      </c>
      <c r="L250" s="188">
        <v>4</v>
      </c>
      <c r="M250" s="189">
        <v>0.46</v>
      </c>
      <c r="N250" s="310" t="str">
        <f>IF(Q250&lt;&gt;0,(IFERROR(IF($Y250&gt;50,MROUND($Y250*Q250,2.5),IF($Y250&lt;15,MROUND($Y250*Q250,0.1),MROUND($Y250*Q250,1))),)),"")</f>
        <v/>
      </c>
      <c r="O250" s="188"/>
      <c r="P250" s="188"/>
      <c r="Q250" s="189">
        <v>0</v>
      </c>
      <c r="R250" s="310" t="str">
        <f>IF(U250&lt;&gt;0,(IFERROR(IF($Y250&gt;50,MROUND($Y250*U250,2.5),IF($Y250&lt;15,MROUND($Y250*U250,0.1),MROUND($Y250*U250,1))),)),"")</f>
        <v/>
      </c>
      <c r="S250" s="188"/>
      <c r="T250" s="188"/>
      <c r="U250" s="189">
        <v>0</v>
      </c>
      <c r="V250" s="101">
        <f t="shared" si="359"/>
        <v>1360</v>
      </c>
      <c r="W250" s="102">
        <f t="shared" si="384"/>
        <v>30.90909090909091</v>
      </c>
      <c r="X250" s="114">
        <f t="shared" ref="X250:X251" si="386">ROUND(IFERROR((W250/(Y250*IF(ISNUMBER(E250),E250,1))),0),2)</f>
        <v>0.42</v>
      </c>
      <c r="Y250" s="203">
        <f t="shared" si="349"/>
        <v>73.929586299002679</v>
      </c>
      <c r="Z250" s="20">
        <f>(IF(I250&lt;30%,0,IF(I250&lt;35%,F250*G250*H250*F!$B$33,IF(I250&lt;40%,F250*G250*H250*F!$B$38,IF(I250&lt;45%,F250*G250*H250*F!$B$43,IF(I250&lt;50%,F250*G250*H250*F!$B$48,IF(I250=50%,F250*G250*H250*F!$B$50,IF(I250=51%,F250*G250*H250*F!$B$51,IF(I250=52%,F250*G250*H250*F!$B$52,IF(I250=53%,F250*G250*H250*F!$B$53,IF(I250=54%,F250*G250*H250*F!$B$54,IF(I250=55%,F250*G250*H250*F!$B$55,IF(I250=56%,F250*G250*H250*F!$B$56,IF(I250=57%,F250*G250*H250*F!$B$57,IF(I250=58%,F250*G250*H250*F!$B$58,IF(I250=59%,F250*G250*H250*F!$B$59,IF(I250=60%,F250*G250*H250*F!$B$60,IF(I250=61%,F250*G250*H250*F!$B$61,IF(I250=62%,F250*G250*H250*F!$B$62,IF(I250=63%,F250*G250*H250*F!$B$63,IF(I250=64%,F250*G250*H250*F!$B$64,IF(I250=65%,F250*G250*H250*F!$B$65,IF(I250=66%,F250*G250*H250*F!$B$66,IF(I250=67%,F250*G250*H250*F!$B$67,IF(I250=68%,F250*G250*H250*F!$B$68,IF(I250=69%,F250*G250*H250*F!$B$69,IF(I250=70%,F250*G250*H250*F!$B$70,IF(I250=71%,F250*G250*H250*F!$B$71,IF(I250=72%,F250*G250*H250*F!$B$72,IF(I250=73%,F250*G250*H250*F!$B$73,IF(I250=74%,F250*G250*H250*F!$B$74,IF(I250=75%,F250*G250*H250*F!$B$75,IF(I250=76%,F250*G250*H250*F!$B$76,IF(I250=77%,F250*G250*H250*F!$B$77,IF(I250=78%,F250*G250*H250*F!$B$78,IF(I250=79%,F250*G250*H250*F!$B$79,IF(I250=80%,F250*G250*H250*F!$B$80,IF(I250=81%,F250*G250*H250*F!$B$81,IF(I250=82%,F250*G250*H250*F!$B$82,IF(I250=83%,F250*G250*H250*F!$B$83,IF(I250=84%,F250*G250*H250*F!$B$84,IF(I250=85%,F250*G250*H250*F!$B$85,IF(I250=86%,F250*G250*H250*F!$B$86,IF(I250=87%,F250*G250*H250*F!$B$87,IF(I250=88%,F250*G250*H250*F!$B$88,IF(I250=89%,F250*G250*H250*F!$B$89,IF(I250=90%,F250*G250*H250*F!$B$90,IF(I250=91%,F250*G250*H250*F!$B$91,IF(I250=92%,F250*G250*H250*F!$B$92,IF(I250=93%,F250*G250*H250*F!$B$93,IF(I250=94%,F250*G250*H250*F!$B$94,IF(I250=95%,F250*G250*H250*F!$B$95,IF(I250=96%,F250*G250*H250*F!$B$96,IF(I250=97%,F250*G250*H250*F!$B$97,IF(I250=98%,F250*G250*H250*F!$B$98,IF(I250=99%,F250*G250*H250*F!$B$99,IF(I250&gt;99%,F250*G250*H250*F!$B$100,))))))))))))))))))))))))))))))))))))))))))))))))))))))))+IF(M250&lt;30%,0,IF(M250&lt;35%,J250*K250*L250*F!$B$33,IF(M250&lt;40%,J250*K250*L250*F!$B$38,IF(M250&lt;45%,J250*K250*L250*F!$B$43,IF(M250&lt;50%,J250*K250*L250*F!$B$48,IF(M250=50%,J250*K250*L250*F!$B$50,IF(M250=51%,J250*K250*L250*F!$B$51,IF(M250=52%,J250*K250*L250*F!$B$52,IF(M250=53%,J250*K250*L250*F!$B$53,IF(M250=54%,J250*K250*L250*F!$B$54,IF(M250=55%,J250*K250*L250*F!$B$55,IF(M250=56%,J250*K250*L250*F!$B$56,IF(M250=57%,J250*K250*L250*F!$B$57,IF(M250=58%,J250*K250*L250*F!$B$58,IF(M250=59%,J250*K250*L250*F!$B$59,IF(M250=60%,J250*K250*L250*F!$B$60,IF(M250=61%,J250*K250*L250*F!$B$61,IF(M250=62%,J250*K250*L250*F!$B$62,IF(M250=63%,J250*K250*L250*F!$B$63,IF(M250=64%,J250*K250*L250*F!$B$64,IF(M250=65%,J250*K250*L250*F!$B$65,IF(M250=66%,J250*K250*L250*F!$B$66,IF(M250=67%,J250*K250*L250*F!$B$67,IF(M250=68%,J250*K250*L250*F!$B$68,IF(M250=69%,J250*K250*L250*F!$B$69,IF(M250=70%,J250*K250*L250*F!$B$70,IF(M250=71%,J250*K250*L250*F!$B$71,IF(M250=72%,J250*K250*L250*F!$B$72,IF(M250=73%,J250*K250*L250*F!$B$73,IF(M250=74%,J250*K250*L250*F!$B$74,IF(M250=75%,J250*K250*L250*F!$B$75,IF(M250=76%,J250*K250*L250*F!$B$76,IF(M250=77%,J250*K250*L250*F!$B$77,IF(M250=78%,J250*K250*L250*F!$B$78,IF(M250=79%,J250*K250*L250*F!$B$79,IF(M250=80%,J250*K250*L250*F!$B$80,IF(M250=81%,J250*K250*L250*F!$B$81,IF(M250=82%,J250*K250*L250*F!$B$82,IF(M250=83%,J250*K250*L250*F!$B$83,IF(M250=84%,J250*K250*L250*F!$B$84,IF(M250=85%,J250*K250*L250*F!$B$85,IF(M250=86%,J250*K250*L250*F!$B$86,IF(M250=87%,J250*K250*L250*F!$B$87,IF(M250=88%,J250*K250*L250*F!$B$88,IF(M250=89%,J250*K250*L250*F!$B$89,IF(M250=90%,J250*K250*L250*F!$B$90,IF(M250=91%,J250*K250*L250*F!$B$91,IF(M250=92%,J250*K250*L250*F!$B$92,IF(M250=93%,J250*K250*L250*F!$B$93,IF(M250=94%,J250*K250*L250*F!$B$94,IF(M250=95%,J250*K250*L250*F!$B$95,IF(M250=96%,J250*K250*L250*F!$B$96,IF(M250=97%,J250*K250*L250*F!$B$97,IF(M250=98%,J250*K250*L250*F!$B$98,IF(M250=99%,J250*K250*L250*F!$B$99,IF(M250&gt;99%,J250*K250*L250*F!$B$100,))))))))))))))))))))))))))))))))))))))))))))))))))))))))+IF(Q250&lt;30%,0,IF(Q250&lt;35%,N250*O250*P250*F!$B$33,IF(Q250&lt;40%,N250*O250*P250*F!$B$38,IF(Q250&lt;45%,N250*O250*P250*F!$B$43,IF(Q250&lt;50%,N250*O250*P250*F!$B$48,IF(Q250=50%,N250*O250*P250*F!$B$50,IF(Q250=51%,N250*O250*P250*F!$B$51,IF(Q250=52%,N250*O250*P250*F!$B$52,IF(Q250=53%,N250*O250*P250*F!$B$53,IF(Q250=54%,N250*O250*P250*F!$B$54,IF(Q250=55%,N250*O250*P250*F!$B$55,IF(Q250=56%,N250*O250*P250*F!$B$56,IF(Q250=57%,N250*O250*P250*F!$B$57,IF(Q250=58%,N250*O250*P250*F!$B$58,IF(Q250=59%,N250*O250*P250*F!$B$59,IF(Q250=60%,N250*O250*P250*F!$B$60,IF(Q250=61%,N250*O250*P250*F!$B$61,IF(Q250=62%,N250*O250*P250*F!$B$62,IF(Q250=63%,N250*O250*P250*F!$B$63,IF(Q250=64%,N250*O250*P250*F!$B$64,IF(Q250=65%,N250*O250*P250*F!$B$65,IF(Q250=66%,N250*O250*P250*F!$B$66,IF(Q250=67%,N250*O250*P250*F!$B$67,IF(Q250=68%,N250*O250*P250*F!$B$68,IF(Q250=69%,N250*O250*P250*F!$B$69,IF(Q250=70%,N250*O250*P250*F!$B$70,IF(Q250=71%,N250*O250*P250*F!$B$71,IF(Q250=72%,N250*O250*P250*F!$B$72,IF(Q250=73%,N250*O250*P250*F!$B$73,IF(Q250=74%,N250*O250*P250*F!$B$74,IF(Q250=75%,N250*O250*P250*F!$B$75,IF(Q250=76%,N250*O250*P250*F!$B$76,IF(Q250=77%,N250*O250*P250*F!$B$77,IF(Q250=78%,N250*O250*P250*F!$B$78,IF(Q250=79%,N250*O250*P250*F!$B$79,IF(Q250=80%,N250*O250*P250*F!$B$80,IF(Q250=81%,N250*O250*P250*F!$B$81,IF(Q250=82%,N250*O250*P250*F!$B$82,IF(Q250=83%,N250*O250*P250*F!$B$83,IF(Q250=84%,N250*O250*P250*F!$B$84,IF(Q250=85%,N250*O250*P250*F!$B$85,IF(Q250=86%,N250*O250*P250*F!$B$86,IF(Q250=87%,N250*O250*P250*F!$B$87,IF(Q250=88%,N250*O250*P250*F!$B$88,IF(Q250=89%,N250*O250*P250*F!$B$89,IF(Q250=90%,N250*O250*P250*F!$B$90,IF(Q250=91%,N250*O250*P250*F!$B$91,IF(Q250=92%,N250*O250*P250*F!$B$92,IF(Q250=93%,N250*O250*P250*F!$B$93,IF(Q250=94%,N250*O250*P250*F!$B$94,IF(Q250=95%,N250*O250*P250*F!$B$95,IF(Q250=96%,N250*O250*P250*F!$B$96,IF(Q250=97%,N250*O250*P250*F!$B$97,IF(Q250=98%,N250*O250*P250*F!$B$98,IF(Q250=99%,N250*O250*P250*F!$B$99,IF(Q250&gt;99%,N250*O250*P250*F!$B$100,))))))))))))))))))))))))))))))))))))))))))))))))))))))))+IF(U250&lt;30%,0,IF(U250&lt;35%,R250*S250*T250*F!$B$33,IF(U250&lt;40%,R250*S250*T250*F!$B$38,IF(U250&lt;45%,R250*S250*T250*F!$B$43,IF(U250&lt;50%,R250*S250*T250*F!$B$48,IF(U250=50%,R250*S250*T250*F!$B$50,IF(U250=51%,R250*S250*T250*F!$B$51,IF(U250=52%,R250*S250*T250*F!$B$52,IF(U250=53%,R250*S250*T250*F!$B$53,IF(U250=54%,R250*S250*T250*F!$B$54,IF(U250=55%,R250*S250*T250*F!$B$55,IF(U250=56%,R250*S250*T250*F!$B$56,IF(U250=57%,R250*S250*T250*F!$B$57,IF(U250=58%,R250*S250*T250*F!$B$58,IF(U250=59%,R250*S250*T250*F!$B$59,IF(U250=60%,R250*S250*T250*F!$B$60,IF(U250=61%,R250*S250*T250*F!$B$61,IF(U250=62%,R250*S250*T250*F!$B$62,IF(U250=63%,R250*S250*T250*F!$B$63,IF(U250=64%,R250*S250*T250*F!$B$64,IF(U250=65%,R250*S250*T250*F!$B$65,IF(U250=66%,R250*S250*T250*F!$B$66,IF(U250=67%,R250*S250*T250*F!$B$67,IF(U250=68%,R250*S250*T250*F!$B$68,IF(U250=69%,R250*S250*T250*F!$B$69,IF(U250=70%,R250*S250*T250*F!$B$70,IF(U250=71%,R250*S250*T250*F!$B$71,IF(U250=72%,R250*S250*T250*F!$B$72,IF(U250=73%,R250*S250*T250*F!$B$73,IF(U250=74%,R250*S250*T250*F!$B$74,IF(U250=75%,R250*S250*T250*F!$B$75,IF(U250=76%,R250*S250*T250*F!$B$76,IF(U250=77%,R250*S250*T250*F!$B$77,IF(U250=78%,R250*S250*T250*F!$B$78,IF(U250=79%,R250*S250*T250*F!$B$79,IF(U250=80%,R250*S250*T250*F!$B$80,IF(U250=81%,R250*S250*T250*F!$B$81,IF(U250=82%,R250*S250*T250*F!$B$82,IF(U250=83%,R250*S250*T250*F!$B$83,IF(U250=84%,R250*S250*T250*F!$B$84,IF(U250=85%,R250*S250*T250*F!$B$85,IF(U250=86%,R250*S250*T250*F!$B$86,IF(U250=87%,R250*S250*T250*F!$B$87,IF(U250=88%,R250*S250*T250*F!$B$88,IF(U250=89%,R250*S250*T250*F!$B$89,IF(U250=90%,R250*S250*T250*F!$B$90,IF(U250=91%,R250*S250*T250*F!$B$91,IF(U250=92%,R250*S250*T250*F!$B$92,IF(U250=93%,R250*S250*T250*F!$B$93,IF(U250=94%,R250*S250*T250*F!$B$94,IF(U250=95%,R250*S250*T250*F!$B$95,IF(U250=96%,R250*S250*T250*F!$B$96,IF(U250=97%,R250*S250*T250*F!$B$97,IF(U250=98%,R250*S250*T250*F!$B$98,IF(U250=99%,R250*S250*T250*F!$B$99,IF(U250&gt;99%,R250*S250*T250*F!$B$100)))))))))))))))))))))))))))))))))))))))))))))))))))))))))*IF(ISNUMBER(E250),E250,1)*IF(ISNUMBER(D250),D250,1)</f>
        <v>256.89999999999998</v>
      </c>
      <c r="AA250" s="104">
        <f t="shared" si="381"/>
        <v>44</v>
      </c>
      <c r="AB250" s="105">
        <f t="shared" si="382"/>
        <v>15.600000000000001</v>
      </c>
      <c r="AC250" s="23"/>
      <c r="AF250" s="106"/>
      <c r="AG250" s="28"/>
    </row>
    <row r="251" spans="1:33" x14ac:dyDescent="0.25">
      <c r="A251" s="325"/>
      <c r="B251" s="183" t="str">
        <f t="shared" si="375"/>
        <v/>
      </c>
      <c r="C251" s="190" t="str">
        <f t="shared" si="375"/>
        <v/>
      </c>
      <c r="D251" s="167">
        <f t="shared" si="383"/>
        <v>0</v>
      </c>
      <c r="E251" s="191" t="str">
        <f t="shared" si="375"/>
        <v/>
      </c>
      <c r="F251" s="308"/>
      <c r="G251" s="186"/>
      <c r="H251" s="186"/>
      <c r="I251" s="174">
        <f t="shared" ref="I251" si="387">IFERROR(ROUND(F251/$Y251,2),)</f>
        <v>0</v>
      </c>
      <c r="J251" s="308"/>
      <c r="K251" s="186"/>
      <c r="L251" s="186"/>
      <c r="M251" s="174">
        <f t="shared" ref="M251" si="388">IFERROR(ROUND(J251/$Y251,2),)</f>
        <v>0</v>
      </c>
      <c r="N251" s="308"/>
      <c r="O251" s="186"/>
      <c r="P251" s="186"/>
      <c r="Q251" s="174">
        <f t="shared" ref="Q251" si="389">IFERROR(ROUND(N251/$Y251,2),)</f>
        <v>0</v>
      </c>
      <c r="R251" s="308"/>
      <c r="S251" s="186"/>
      <c r="T251" s="186"/>
      <c r="U251" s="174">
        <f t="shared" ref="U251" si="390">IFERROR(ROUND(R251/$Y251,2),)</f>
        <v>0</v>
      </c>
      <c r="V251" s="98">
        <f t="shared" si="359"/>
        <v>0</v>
      </c>
      <c r="W251" s="99">
        <f t="shared" si="384"/>
        <v>0</v>
      </c>
      <c r="X251" s="68">
        <f t="shared" si="386"/>
        <v>0</v>
      </c>
      <c r="Y251" s="203" t="str">
        <f t="shared" si="349"/>
        <v/>
      </c>
      <c r="Z251" s="18">
        <f>(IF(I251&lt;30%,0,IF(I251&lt;35%,F251*G251*H251*F!$B$33,IF(I251&lt;40%,F251*G251*H251*F!$B$38,IF(I251&lt;45%,F251*G251*H251*F!$B$43,IF(I251&lt;50%,F251*G251*H251*F!$B$48,IF(I251=50%,F251*G251*H251*F!$B$50,IF(I251=51%,F251*G251*H251*F!$B$51,IF(I251=52%,F251*G251*H251*F!$B$52,IF(I251=53%,F251*G251*H251*F!$B$53,IF(I251=54%,F251*G251*H251*F!$B$54,IF(I251=55%,F251*G251*H251*F!$B$55,IF(I251=56%,F251*G251*H251*F!$B$56,IF(I251=57%,F251*G251*H251*F!$B$57,IF(I251=58%,F251*G251*H251*F!$B$58,IF(I251=59%,F251*G251*H251*F!$B$59,IF(I251=60%,F251*G251*H251*F!$B$60,IF(I251=61%,F251*G251*H251*F!$B$61,IF(I251=62%,F251*G251*H251*F!$B$62,IF(I251=63%,F251*G251*H251*F!$B$63,IF(I251=64%,F251*G251*H251*F!$B$64,IF(I251=65%,F251*G251*H251*F!$B$65,IF(I251=66%,F251*G251*H251*F!$B$66,IF(I251=67%,F251*G251*H251*F!$B$67,IF(I251=68%,F251*G251*H251*F!$B$68,IF(I251=69%,F251*G251*H251*F!$B$69,IF(I251=70%,F251*G251*H251*F!$B$70,IF(I251=71%,F251*G251*H251*F!$B$71,IF(I251=72%,F251*G251*H251*F!$B$72,IF(I251=73%,F251*G251*H251*F!$B$73,IF(I251=74%,F251*G251*H251*F!$B$74,IF(I251=75%,F251*G251*H251*F!$B$75,IF(I251=76%,F251*G251*H251*F!$B$76,IF(I251=77%,F251*G251*H251*F!$B$77,IF(I251=78%,F251*G251*H251*F!$B$78,IF(I251=79%,F251*G251*H251*F!$B$79,IF(I251=80%,F251*G251*H251*F!$B$80,IF(I251=81%,F251*G251*H251*F!$B$81,IF(I251=82%,F251*G251*H251*F!$B$82,IF(I251=83%,F251*G251*H251*F!$B$83,IF(I251=84%,F251*G251*H251*F!$B$84,IF(I251=85%,F251*G251*H251*F!$B$85,IF(I251=86%,F251*G251*H251*F!$B$86,IF(I251=87%,F251*G251*H251*F!$B$87,IF(I251=88%,F251*G251*H251*F!$B$88,IF(I251=89%,F251*G251*H251*F!$B$89,IF(I251=90%,F251*G251*H251*F!$B$90,IF(I251=91%,F251*G251*H251*F!$B$91,IF(I251=92%,F251*G251*H251*F!$B$92,IF(I251=93%,F251*G251*H251*F!$B$93,IF(I251=94%,F251*G251*H251*F!$B$94,IF(I251=95%,F251*G251*H251*F!$B$95,IF(I251=96%,F251*G251*H251*F!$B$96,IF(I251=97%,F251*G251*H251*F!$B$97,IF(I251=98%,F251*G251*H251*F!$B$98,IF(I251=99%,F251*G251*H251*F!$B$99,IF(I251&gt;99%,F251*G251*H251*F!$B$100,))))))))))))))))))))))))))))))))))))))))))))))))))))))))+IF(M251&lt;30%,0,IF(M251&lt;35%,J251*K251*L251*F!$B$33,IF(M251&lt;40%,J251*K251*L251*F!$B$38,IF(M251&lt;45%,J251*K251*L251*F!$B$43,IF(M251&lt;50%,J251*K251*L251*F!$B$48,IF(M251=50%,J251*K251*L251*F!$B$50,IF(M251=51%,J251*K251*L251*F!$B$51,IF(M251=52%,J251*K251*L251*F!$B$52,IF(M251=53%,J251*K251*L251*F!$B$53,IF(M251=54%,J251*K251*L251*F!$B$54,IF(M251=55%,J251*K251*L251*F!$B$55,IF(M251=56%,J251*K251*L251*F!$B$56,IF(M251=57%,J251*K251*L251*F!$B$57,IF(M251=58%,J251*K251*L251*F!$B$58,IF(M251=59%,J251*K251*L251*F!$B$59,IF(M251=60%,J251*K251*L251*F!$B$60,IF(M251=61%,J251*K251*L251*F!$B$61,IF(M251=62%,J251*K251*L251*F!$B$62,IF(M251=63%,J251*K251*L251*F!$B$63,IF(M251=64%,J251*K251*L251*F!$B$64,IF(M251=65%,J251*K251*L251*F!$B$65,IF(M251=66%,J251*K251*L251*F!$B$66,IF(M251=67%,J251*K251*L251*F!$B$67,IF(M251=68%,J251*K251*L251*F!$B$68,IF(M251=69%,J251*K251*L251*F!$B$69,IF(M251=70%,J251*K251*L251*F!$B$70,IF(M251=71%,J251*K251*L251*F!$B$71,IF(M251=72%,J251*K251*L251*F!$B$72,IF(M251=73%,J251*K251*L251*F!$B$73,IF(M251=74%,J251*K251*L251*F!$B$74,IF(M251=75%,J251*K251*L251*F!$B$75,IF(M251=76%,J251*K251*L251*F!$B$76,IF(M251=77%,J251*K251*L251*F!$B$77,IF(M251=78%,J251*K251*L251*F!$B$78,IF(M251=79%,J251*K251*L251*F!$B$79,IF(M251=80%,J251*K251*L251*F!$B$80,IF(M251=81%,J251*K251*L251*F!$B$81,IF(M251=82%,J251*K251*L251*F!$B$82,IF(M251=83%,J251*K251*L251*F!$B$83,IF(M251=84%,J251*K251*L251*F!$B$84,IF(M251=85%,J251*K251*L251*F!$B$85,IF(M251=86%,J251*K251*L251*F!$B$86,IF(M251=87%,J251*K251*L251*F!$B$87,IF(M251=88%,J251*K251*L251*F!$B$88,IF(M251=89%,J251*K251*L251*F!$B$89,IF(M251=90%,J251*K251*L251*F!$B$90,IF(M251=91%,J251*K251*L251*F!$B$91,IF(M251=92%,J251*K251*L251*F!$B$92,IF(M251=93%,J251*K251*L251*F!$B$93,IF(M251=94%,J251*K251*L251*F!$B$94,IF(M251=95%,J251*K251*L251*F!$B$95,IF(M251=96%,J251*K251*L251*F!$B$96,IF(M251=97%,J251*K251*L251*F!$B$97,IF(M251=98%,J251*K251*L251*F!$B$98,IF(M251=99%,J251*K251*L251*F!$B$99,IF(M251&gt;99%,J251*K251*L251*F!$B$100,))))))))))))))))))))))))))))))))))))))))))))))))))))))))+IF(Q251&lt;30%,0,IF(Q251&lt;35%,N251*O251*P251*F!$B$33,IF(Q251&lt;40%,N251*O251*P251*F!$B$38,IF(Q251&lt;45%,N251*O251*P251*F!$B$43,IF(Q251&lt;50%,N251*O251*P251*F!$B$48,IF(Q251=50%,N251*O251*P251*F!$B$50,IF(Q251=51%,N251*O251*P251*F!$B$51,IF(Q251=52%,N251*O251*P251*F!$B$52,IF(Q251=53%,N251*O251*P251*F!$B$53,IF(Q251=54%,N251*O251*P251*F!$B$54,IF(Q251=55%,N251*O251*P251*F!$B$55,IF(Q251=56%,N251*O251*P251*F!$B$56,IF(Q251=57%,N251*O251*P251*F!$B$57,IF(Q251=58%,N251*O251*P251*F!$B$58,IF(Q251=59%,N251*O251*P251*F!$B$59,IF(Q251=60%,N251*O251*P251*F!$B$60,IF(Q251=61%,N251*O251*P251*F!$B$61,IF(Q251=62%,N251*O251*P251*F!$B$62,IF(Q251=63%,N251*O251*P251*F!$B$63,IF(Q251=64%,N251*O251*P251*F!$B$64,IF(Q251=65%,N251*O251*P251*F!$B$65,IF(Q251=66%,N251*O251*P251*F!$B$66,IF(Q251=67%,N251*O251*P251*F!$B$67,IF(Q251=68%,N251*O251*P251*F!$B$68,IF(Q251=69%,N251*O251*P251*F!$B$69,IF(Q251=70%,N251*O251*P251*F!$B$70,IF(Q251=71%,N251*O251*P251*F!$B$71,IF(Q251=72%,N251*O251*P251*F!$B$72,IF(Q251=73%,N251*O251*P251*F!$B$73,IF(Q251=74%,N251*O251*P251*F!$B$74,IF(Q251=75%,N251*O251*P251*F!$B$75,IF(Q251=76%,N251*O251*P251*F!$B$76,IF(Q251=77%,N251*O251*P251*F!$B$77,IF(Q251=78%,N251*O251*P251*F!$B$78,IF(Q251=79%,N251*O251*P251*F!$B$79,IF(Q251=80%,N251*O251*P251*F!$B$80,IF(Q251=81%,N251*O251*P251*F!$B$81,IF(Q251=82%,N251*O251*P251*F!$B$82,IF(Q251=83%,N251*O251*P251*F!$B$83,IF(Q251=84%,N251*O251*P251*F!$B$84,IF(Q251=85%,N251*O251*P251*F!$B$85,IF(Q251=86%,N251*O251*P251*F!$B$86,IF(Q251=87%,N251*O251*P251*F!$B$87,IF(Q251=88%,N251*O251*P251*F!$B$88,IF(Q251=89%,N251*O251*P251*F!$B$89,IF(Q251=90%,N251*O251*P251*F!$B$90,IF(Q251=91%,N251*O251*P251*F!$B$91,IF(Q251=92%,N251*O251*P251*F!$B$92,IF(Q251=93%,N251*O251*P251*F!$B$93,IF(Q251=94%,N251*O251*P251*F!$B$94,IF(Q251=95%,N251*O251*P251*F!$B$95,IF(Q251=96%,N251*O251*P251*F!$B$96,IF(Q251=97%,N251*O251*P251*F!$B$97,IF(Q251=98%,N251*O251*P251*F!$B$98,IF(Q251=99%,N251*O251*P251*F!$B$99,IF(Q251&gt;99%,N251*O251*P251*F!$B$100,))))))))))))))))))))))))))))))))))))))))))))))))))))))))+IF(U251&lt;30%,0,IF(U251&lt;35%,R251*S251*T251*F!$B$33,IF(U251&lt;40%,R251*S251*T251*F!$B$38,IF(U251&lt;45%,R251*S251*T251*F!$B$43,IF(U251&lt;50%,R251*S251*T251*F!$B$48,IF(U251=50%,R251*S251*T251*F!$B$50,IF(U251=51%,R251*S251*T251*F!$B$51,IF(U251=52%,R251*S251*T251*F!$B$52,IF(U251=53%,R251*S251*T251*F!$B$53,IF(U251=54%,R251*S251*T251*F!$B$54,IF(U251=55%,R251*S251*T251*F!$B$55,IF(U251=56%,R251*S251*T251*F!$B$56,IF(U251=57%,R251*S251*T251*F!$B$57,IF(U251=58%,R251*S251*T251*F!$B$58,IF(U251=59%,R251*S251*T251*F!$B$59,IF(U251=60%,R251*S251*T251*F!$B$60,IF(U251=61%,R251*S251*T251*F!$B$61,IF(U251=62%,R251*S251*T251*F!$B$62,IF(U251=63%,R251*S251*T251*F!$B$63,IF(U251=64%,R251*S251*T251*F!$B$64,IF(U251=65%,R251*S251*T251*F!$B$65,IF(U251=66%,R251*S251*T251*F!$B$66,IF(U251=67%,R251*S251*T251*F!$B$67,IF(U251=68%,R251*S251*T251*F!$B$68,IF(U251=69%,R251*S251*T251*F!$B$69,IF(U251=70%,R251*S251*T251*F!$B$70,IF(U251=71%,R251*S251*T251*F!$B$71,IF(U251=72%,R251*S251*T251*F!$B$72,IF(U251=73%,R251*S251*T251*F!$B$73,IF(U251=74%,R251*S251*T251*F!$B$74,IF(U251=75%,R251*S251*T251*F!$B$75,IF(U251=76%,R251*S251*T251*F!$B$76,IF(U251=77%,R251*S251*T251*F!$B$77,IF(U251=78%,R251*S251*T251*F!$B$78,IF(U251=79%,R251*S251*T251*F!$B$79,IF(U251=80%,R251*S251*T251*F!$B$80,IF(U251=81%,R251*S251*T251*F!$B$81,IF(U251=82%,R251*S251*T251*F!$B$82,IF(U251=83%,R251*S251*T251*F!$B$83,IF(U251=84%,R251*S251*T251*F!$B$84,IF(U251=85%,R251*S251*T251*F!$B$85,IF(U251=86%,R251*S251*T251*F!$B$86,IF(U251=87%,R251*S251*T251*F!$B$87,IF(U251=88%,R251*S251*T251*F!$B$88,IF(U251=89%,R251*S251*T251*F!$B$89,IF(U251=90%,R251*S251*T251*F!$B$90,IF(U251=91%,R251*S251*T251*F!$B$91,IF(U251=92%,R251*S251*T251*F!$B$92,IF(U251=93%,R251*S251*T251*F!$B$93,IF(U251=94%,R251*S251*T251*F!$B$94,IF(U251=95%,R251*S251*T251*F!$B$95,IF(U251=96%,R251*S251*T251*F!$B$96,IF(U251=97%,R251*S251*T251*F!$B$97,IF(U251=98%,R251*S251*T251*F!$B$98,IF(U251=99%,R251*S251*T251*F!$B$99,IF(U251&gt;99%,R251*S251*T251*F!$B$100)))))))))))))))))))))))))))))))))))))))))))))))))))))))))*IF(ISNUMBER(E251),E251,1)*IF(ISNUMBER(D251),D251,1)</f>
        <v>0</v>
      </c>
      <c r="AA251" s="69">
        <f t="shared" si="381"/>
        <v>0</v>
      </c>
      <c r="AB251" s="70">
        <f t="shared" si="382"/>
        <v>0</v>
      </c>
      <c r="AC251" s="23"/>
      <c r="AF251" s="106"/>
      <c r="AG251" s="28"/>
    </row>
    <row r="252" spans="1:33" ht="15.75" thickBot="1" x14ac:dyDescent="0.3">
      <c r="A252" s="326"/>
      <c r="B252" s="219" t="str">
        <f t="shared" si="375"/>
        <v/>
      </c>
      <c r="C252" s="228" t="str">
        <f t="shared" si="375"/>
        <v/>
      </c>
      <c r="D252" s="299">
        <f>ROUND(IFERROR((D246*(G246*H246+K246*L246+O246*P246+S246*T246)+D247*(G247*H247+K247*L247+O247*P247+S247*T247)+D248*(G248*H248+K248*L248+O248*P248+S248*T248)+D249*(G249*H249+K249*L249+O249*P249+S249*T249)+D250*(G250*H250+K250*L250+O250*P250+S250*T250)+D251*(G251*H251+K251*L251+O251*P251+S251*T251))/((G246*H246+K246*L246+O246*P246+S246*T246)+(G247*H247+K247*L247+O247*P247+S247*T247)+(G248*H248+K248*L248+O248*P248+S248*T248)+(G249*H249+K249*L249+O249*P249+S249*T249)+(G250*H250+K250*L250+O250*P250+S250*T250)+(G251*H251+K251*L251+O251*P251+S251*T251)),0),2)</f>
        <v>0.85</v>
      </c>
      <c r="E252" s="230" t="str">
        <f t="shared" si="375"/>
        <v/>
      </c>
      <c r="F252" s="312"/>
      <c r="G252" s="229"/>
      <c r="H252" s="229"/>
      <c r="I252" s="225"/>
      <c r="J252" s="312"/>
      <c r="K252" s="229"/>
      <c r="L252" s="229"/>
      <c r="M252" s="225"/>
      <c r="N252" s="312"/>
      <c r="O252" s="229"/>
      <c r="P252" s="229"/>
      <c r="Q252" s="225"/>
      <c r="R252" s="312"/>
      <c r="S252" s="229"/>
      <c r="T252" s="229"/>
      <c r="U252" s="225"/>
      <c r="V252" s="79">
        <f>SUM(V246:V251)</f>
        <v>9290</v>
      </c>
      <c r="W252" s="21">
        <f>IFERROR(V252/AA252,0)</f>
        <v>62.770270270270274</v>
      </c>
      <c r="X252" s="80">
        <f>ROUND(IFERROR(((I246*G246*H246+M246*K246*L246+Q246*O246*P246+U246*S246*T246)+(I247*G247*H247+M247*K247*L247+Q247*O247*P247+U247*S247*T247)+(I248*G248*H248+M248*K248*L248+Q248*O248*P248+U248*S248*T248)+(I249*G249*H249+M249*K249*L249+Q249*O249*P249+U249*S249*T249)+(I250*G250*H250+M250*K250*L250+Q250*O250*P250+U250*S250*T250)+(I251*G251*H251+M251*K251*L251+Q251*O251*P251+U251*S251*T251))/((G246*H246+K246*L246+O246*P246+S246*T246)+(G247*H247+K247*L247+O247*P247+S247*T247)+(G248*H248+K248*L248+O248*P248+S248*T248)+(G249*H249+K249*L249+O249*P249+S249*T249)+(G250*H250+K250*L250+O250*P250+S250*T250)+(G251*H251+K251*L251+O251*P251+S251*T251)),0),3)</f>
        <v>0.42399999999999999</v>
      </c>
      <c r="Y252" s="81"/>
      <c r="Z252" s="21">
        <f>SUM(Z246:Z251)</f>
        <v>6834.05</v>
      </c>
      <c r="AA252" s="82">
        <f>SUM(AA246:AA251)</f>
        <v>148</v>
      </c>
      <c r="AB252" s="83">
        <f>IF(SUM(AB246:AB251)=0,TIME(,0,),TIME(,SUM(AB246:AB251)+30,))</f>
        <v>0.10833333333333334</v>
      </c>
      <c r="AC252" s="23"/>
      <c r="AF252" s="106"/>
      <c r="AG252" s="28"/>
    </row>
    <row r="253" spans="1:33" x14ac:dyDescent="0.25">
      <c r="A253" s="318">
        <f>A254</f>
        <v>42252</v>
      </c>
      <c r="B253" s="158" t="str">
        <f t="shared" si="375"/>
        <v>Легкая</v>
      </c>
      <c r="C253" s="159" t="str">
        <f t="shared" si="375"/>
        <v>Присед</v>
      </c>
      <c r="D253" s="160">
        <f>D216</f>
        <v>1.2</v>
      </c>
      <c r="E253" s="161" t="str">
        <f t="shared" si="375"/>
        <v/>
      </c>
      <c r="F253" s="302">
        <f>IF(I253&lt;&gt;0,(IFERROR(IF($Y253&gt;50,MROUND($Y253*I253,2.5),IF($Y253&lt;15,MROUND($Y253*I253,0.1),MROUND($Y253*I253,1))),)),"")</f>
        <v>107.5</v>
      </c>
      <c r="G253" s="162">
        <v>6</v>
      </c>
      <c r="H253" s="162">
        <v>5</v>
      </c>
      <c r="I253" s="163">
        <v>0.4</v>
      </c>
      <c r="J253" s="302" t="str">
        <f>IF(M253&lt;&gt;0,(IFERROR(IF($Y253&gt;50,MROUND($Y253*M253,2.5),IF($Y253&lt;15,MROUND($Y253*M253,0.1),MROUND($Y253*M253,1))),)),"")</f>
        <v/>
      </c>
      <c r="K253" s="162"/>
      <c r="L253" s="162"/>
      <c r="M253" s="163">
        <v>0</v>
      </c>
      <c r="N253" s="302" t="str">
        <f>IF(Q253&lt;&gt;0,(IFERROR(IF($Y253&gt;50,MROUND($Y253*Q253,2.5),IF($Y253&lt;15,MROUND($Y253*Q253,0.1),MROUND($Y253*Q253,1))),)),"")</f>
        <v/>
      </c>
      <c r="O253" s="162"/>
      <c r="P253" s="162"/>
      <c r="Q253" s="163">
        <v>0</v>
      </c>
      <c r="R253" s="302" t="str">
        <f>IF(U253&lt;&gt;0,(IFERROR(IF($Y253&gt;50,MROUND($Y253*U253,2.5),IF($Y253&lt;15,MROUND($Y253*U253,0.1),MROUND($Y253*U253,1))),)),"")</f>
        <v/>
      </c>
      <c r="S253" s="162"/>
      <c r="T253" s="162"/>
      <c r="U253" s="164">
        <v>0</v>
      </c>
      <c r="V253" s="120">
        <f t="shared" si="359"/>
        <v>3225</v>
      </c>
      <c r="W253" s="48">
        <f>IFERROR((IF(ISNUMBER(F253),F253,1)*G253*H253+IF(ISNUMBER(J253),J253,1)*K253*L253+IF(ISNUMBER(N253),N253,1)*O253*P253+IF(ISNUMBER(R253),R253,1)*S253*T253)*IF(ISNUMBER(E253),E253,1)/(G253*H253+K253*L253+O253*P253+S253*T253),0)</f>
        <v>107.5</v>
      </c>
      <c r="X253" s="49">
        <f>ROUND(IFERROR((W253/(Y253*IF(ISNUMBER(E253),E253,1))),0),2)</f>
        <v>0.4</v>
      </c>
      <c r="Y253" s="202">
        <f t="shared" si="349"/>
        <v>267.89815244237911</v>
      </c>
      <c r="Z253" s="16">
        <f>(IF(I253&lt;30%,0,IF(I253&lt;35%,F253*G253*H253*F!$B$33,IF(I253&lt;40%,F253*G253*H253*F!$B$38,IF(I253&lt;45%,F253*G253*H253*F!$B$43,IF(I253&lt;50%,F253*G253*H253*F!$B$48,IF(I253=50%,F253*G253*H253*F!$B$50,IF(I253=51%,F253*G253*H253*F!$B$51,IF(I253=52%,F253*G253*H253*F!$B$52,IF(I253=53%,F253*G253*H253*F!$B$53,IF(I253=54%,F253*G253*H253*F!$B$54,IF(I253=55%,F253*G253*H253*F!$B$55,IF(I253=56%,F253*G253*H253*F!$B$56,IF(I253=57%,F253*G253*H253*F!$B$57,IF(I253=58%,F253*G253*H253*F!$B$58,IF(I253=59%,F253*G253*H253*F!$B$59,IF(I253=60%,F253*G253*H253*F!$B$60,IF(I253=61%,F253*G253*H253*F!$B$61,IF(I253=62%,F253*G253*H253*F!$B$62,IF(I253=63%,F253*G253*H253*F!$B$63,IF(I253=64%,F253*G253*H253*F!$B$64,IF(I253=65%,F253*G253*H253*F!$B$65,IF(I253=66%,F253*G253*H253*F!$B$66,IF(I253=67%,F253*G253*H253*F!$B$67,IF(I253=68%,F253*G253*H253*F!$B$68,IF(I253=69%,F253*G253*H253*F!$B$69,IF(I253=70%,F253*G253*H253*F!$B$70,IF(I253=71%,F253*G253*H253*F!$B$71,IF(I253=72%,F253*G253*H253*F!$B$72,IF(I253=73%,F253*G253*H253*F!$B$73,IF(I253=74%,F253*G253*H253*F!$B$74,IF(I253=75%,F253*G253*H253*F!$B$75,IF(I253=76%,F253*G253*H253*F!$B$76,IF(I253=77%,F253*G253*H253*F!$B$77,IF(I253=78%,F253*G253*H253*F!$B$78,IF(I253=79%,F253*G253*H253*F!$B$79,IF(I253=80%,F253*G253*H253*F!$B$80,IF(I253=81%,F253*G253*H253*F!$B$81,IF(I253=82%,F253*G253*H253*F!$B$82,IF(I253=83%,F253*G253*H253*F!$B$83,IF(I253=84%,F253*G253*H253*F!$B$84,IF(I253=85%,F253*G253*H253*F!$B$85,IF(I253=86%,F253*G253*H253*F!$B$86,IF(I253=87%,F253*G253*H253*F!$B$87,IF(I253=88%,F253*G253*H253*F!$B$88,IF(I253=89%,F253*G253*H253*F!$B$89,IF(I253=90%,F253*G253*H253*F!$B$90,IF(I253=91%,F253*G253*H253*F!$B$91,IF(I253=92%,F253*G253*H253*F!$B$92,IF(I253=93%,F253*G253*H253*F!$B$93,IF(I253=94%,F253*G253*H253*F!$B$94,IF(I253=95%,F253*G253*H253*F!$B$95,IF(I253=96%,F253*G253*H253*F!$B$96,IF(I253=97%,F253*G253*H253*F!$B$97,IF(I253=98%,F253*G253*H253*F!$B$98,IF(I253=99%,F253*G253*H253*F!$B$99,IF(I253&gt;99%,F253*G253*H253*F!$B$100,))))))))))))))))))))))))))))))))))))))))))))))))))))))))+IF(M253&lt;30%,0,IF(M253&lt;35%,J253*K253*L253*F!$B$33,IF(M253&lt;40%,J253*K253*L253*F!$B$38,IF(M253&lt;45%,J253*K253*L253*F!$B$43,IF(M253&lt;50%,J253*K253*L253*F!$B$48,IF(M253=50%,J253*K253*L253*F!$B$50,IF(M253=51%,J253*K253*L253*F!$B$51,IF(M253=52%,J253*K253*L253*F!$B$52,IF(M253=53%,J253*K253*L253*F!$B$53,IF(M253=54%,J253*K253*L253*F!$B$54,IF(M253=55%,J253*K253*L253*F!$B$55,IF(M253=56%,J253*K253*L253*F!$B$56,IF(M253=57%,J253*K253*L253*F!$B$57,IF(M253=58%,J253*K253*L253*F!$B$58,IF(M253=59%,J253*K253*L253*F!$B$59,IF(M253=60%,J253*K253*L253*F!$B$60,IF(M253=61%,J253*K253*L253*F!$B$61,IF(M253=62%,J253*K253*L253*F!$B$62,IF(M253=63%,J253*K253*L253*F!$B$63,IF(M253=64%,J253*K253*L253*F!$B$64,IF(M253=65%,J253*K253*L253*F!$B$65,IF(M253=66%,J253*K253*L253*F!$B$66,IF(M253=67%,J253*K253*L253*F!$B$67,IF(M253=68%,J253*K253*L253*F!$B$68,IF(M253=69%,J253*K253*L253*F!$B$69,IF(M253=70%,J253*K253*L253*F!$B$70,IF(M253=71%,J253*K253*L253*F!$B$71,IF(M253=72%,J253*K253*L253*F!$B$72,IF(M253=73%,J253*K253*L253*F!$B$73,IF(M253=74%,J253*K253*L253*F!$B$74,IF(M253=75%,J253*K253*L253*F!$B$75,IF(M253=76%,J253*K253*L253*F!$B$76,IF(M253=77%,J253*K253*L253*F!$B$77,IF(M253=78%,J253*K253*L253*F!$B$78,IF(M253=79%,J253*K253*L253*F!$B$79,IF(M253=80%,J253*K253*L253*F!$B$80,IF(M253=81%,J253*K253*L253*F!$B$81,IF(M253=82%,J253*K253*L253*F!$B$82,IF(M253=83%,J253*K253*L253*F!$B$83,IF(M253=84%,J253*K253*L253*F!$B$84,IF(M253=85%,J253*K253*L253*F!$B$85,IF(M253=86%,J253*K253*L253*F!$B$86,IF(M253=87%,J253*K253*L253*F!$B$87,IF(M253=88%,J253*K253*L253*F!$B$88,IF(M253=89%,J253*K253*L253*F!$B$89,IF(M253=90%,J253*K253*L253*F!$B$90,IF(M253=91%,J253*K253*L253*F!$B$91,IF(M253=92%,J253*K253*L253*F!$B$92,IF(M253=93%,J253*K253*L253*F!$B$93,IF(M253=94%,J253*K253*L253*F!$B$94,IF(M253=95%,J253*K253*L253*F!$B$95,IF(M253=96%,J253*K253*L253*F!$B$96,IF(M253=97%,J253*K253*L253*F!$B$97,IF(M253=98%,J253*K253*L253*F!$B$98,IF(M253=99%,J253*K253*L253*F!$B$99,IF(M253&gt;99%,J253*K253*L253*F!$B$100,))))))))))))))))))))))))))))))))))))))))))))))))))))))))+IF(Q253&lt;30%,0,IF(Q253&lt;35%,N253*O253*P253*F!$B$33,IF(Q253&lt;40%,N253*O253*P253*F!$B$38,IF(Q253&lt;45%,N253*O253*P253*F!$B$43,IF(Q253&lt;50%,N253*O253*P253*F!$B$48,IF(Q253=50%,N253*O253*P253*F!$B$50,IF(Q253=51%,N253*O253*P253*F!$B$51,IF(Q253=52%,N253*O253*P253*F!$B$52,IF(Q253=53%,N253*O253*P253*F!$B$53,IF(Q253=54%,N253*O253*P253*F!$B$54,IF(Q253=55%,N253*O253*P253*F!$B$55,IF(Q253=56%,N253*O253*P253*F!$B$56,IF(Q253=57%,N253*O253*P253*F!$B$57,IF(Q253=58%,N253*O253*P253*F!$B$58,IF(Q253=59%,N253*O253*P253*F!$B$59,IF(Q253=60%,N253*O253*P253*F!$B$60,IF(Q253=61%,N253*O253*P253*F!$B$61,IF(Q253=62%,N253*O253*P253*F!$B$62,IF(Q253=63%,N253*O253*P253*F!$B$63,IF(Q253=64%,N253*O253*P253*F!$B$64,IF(Q253=65%,N253*O253*P253*F!$B$65,IF(Q253=66%,N253*O253*P253*F!$B$66,IF(Q253=67%,N253*O253*P253*F!$B$67,IF(Q253=68%,N253*O253*P253*F!$B$68,IF(Q253=69%,N253*O253*P253*F!$B$69,IF(Q253=70%,N253*O253*P253*F!$B$70,IF(Q253=71%,N253*O253*P253*F!$B$71,IF(Q253=72%,N253*O253*P253*F!$B$72,IF(Q253=73%,N253*O253*P253*F!$B$73,IF(Q253=74%,N253*O253*P253*F!$B$74,IF(Q253=75%,N253*O253*P253*F!$B$75,IF(Q253=76%,N253*O253*P253*F!$B$76,IF(Q253=77%,N253*O253*P253*F!$B$77,IF(Q253=78%,N253*O253*P253*F!$B$78,IF(Q253=79%,N253*O253*P253*F!$B$79,IF(Q253=80%,N253*O253*P253*F!$B$80,IF(Q253=81%,N253*O253*P253*F!$B$81,IF(Q253=82%,N253*O253*P253*F!$B$82,IF(Q253=83%,N253*O253*P253*F!$B$83,IF(Q253=84%,N253*O253*P253*F!$B$84,IF(Q253=85%,N253*O253*P253*F!$B$85,IF(Q253=86%,N253*O253*P253*F!$B$86,IF(Q253=87%,N253*O253*P253*F!$B$87,IF(Q253=88%,N253*O253*P253*F!$B$88,IF(Q253=89%,N253*O253*P253*F!$B$89,IF(Q253=90%,N253*O253*P253*F!$B$90,IF(Q253=91%,N253*O253*P253*F!$B$91,IF(Q253=92%,N253*O253*P253*F!$B$92,IF(Q253=93%,N253*O253*P253*F!$B$93,IF(Q253=94%,N253*O253*P253*F!$B$94,IF(Q253=95%,N253*O253*P253*F!$B$95,IF(Q253=96%,N253*O253*P253*F!$B$96,IF(Q253=97%,N253*O253*P253*F!$B$97,IF(Q253=98%,N253*O253*P253*F!$B$98,IF(Q253=99%,N253*O253*P253*F!$B$99,IF(Q253&gt;99%,N253*O253*P253*F!$B$100,))))))))))))))))))))))))))))))))))))))))))))))))))))))))+IF(U253&lt;30%,0,IF(U253&lt;35%,R253*S253*T253*F!$B$33,IF(U253&lt;40%,R253*S253*T253*F!$B$38,IF(U253&lt;45%,R253*S253*T253*F!$B$43,IF(U253&lt;50%,R253*S253*T253*F!$B$48,IF(U253=50%,R253*S253*T253*F!$B$50,IF(U253=51%,R253*S253*T253*F!$B$51,IF(U253=52%,R253*S253*T253*F!$B$52,IF(U253=53%,R253*S253*T253*F!$B$53,IF(U253=54%,R253*S253*T253*F!$B$54,IF(U253=55%,R253*S253*T253*F!$B$55,IF(U253=56%,R253*S253*T253*F!$B$56,IF(U253=57%,R253*S253*T253*F!$B$57,IF(U253=58%,R253*S253*T253*F!$B$58,IF(U253=59%,R253*S253*T253*F!$B$59,IF(U253=60%,R253*S253*T253*F!$B$60,IF(U253=61%,R253*S253*T253*F!$B$61,IF(U253=62%,R253*S253*T253*F!$B$62,IF(U253=63%,R253*S253*T253*F!$B$63,IF(U253=64%,R253*S253*T253*F!$B$64,IF(U253=65%,R253*S253*T253*F!$B$65,IF(U253=66%,R253*S253*T253*F!$B$66,IF(U253=67%,R253*S253*T253*F!$B$67,IF(U253=68%,R253*S253*T253*F!$B$68,IF(U253=69%,R253*S253*T253*F!$B$69,IF(U253=70%,R253*S253*T253*F!$B$70,IF(U253=71%,R253*S253*T253*F!$B$71,IF(U253=72%,R253*S253*T253*F!$B$72,IF(U253=73%,R253*S253*T253*F!$B$73,IF(U253=74%,R253*S253*T253*F!$B$74,IF(U253=75%,R253*S253*T253*F!$B$75,IF(U253=76%,R253*S253*T253*F!$B$76,IF(U253=77%,R253*S253*T253*F!$B$77,IF(U253=78%,R253*S253*T253*F!$B$78,IF(U253=79%,R253*S253*T253*F!$B$79,IF(U253=80%,R253*S253*T253*F!$B$80,IF(U253=81%,R253*S253*T253*F!$B$81,IF(U253=82%,R253*S253*T253*F!$B$82,IF(U253=83%,R253*S253*T253*F!$B$83,IF(U253=84%,R253*S253*T253*F!$B$84,IF(U253=85%,R253*S253*T253*F!$B$85,IF(U253=86%,R253*S253*T253*F!$B$86,IF(U253=87%,R253*S253*T253*F!$B$87,IF(U253=88%,R253*S253*T253*F!$B$88,IF(U253=89%,R253*S253*T253*F!$B$89,IF(U253=90%,R253*S253*T253*F!$B$90,IF(U253=91%,R253*S253*T253*F!$B$91,IF(U253=92%,R253*S253*T253*F!$B$92,IF(U253=93%,R253*S253*T253*F!$B$93,IF(U253=94%,R253*S253*T253*F!$B$94,IF(U253=95%,R253*S253*T253*F!$B$95,IF(U253=96%,R253*S253*T253*F!$B$96,IF(U253=97%,R253*S253*T253*F!$B$97,IF(U253=98%,R253*S253*T253*F!$B$98,IF(U253=99%,R253*S253*T253*F!$B$99,IF(U253&gt;99%,R253*S253*T253*F!$B$100)))))))))))))))))))))))))))))))))))))))))))))))))))))))))*IF(ISNUMBER(E253),E253,1)*IF(ISNUMBER(D253),D253,1)</f>
        <v>1470.6</v>
      </c>
      <c r="AA253" s="50">
        <f t="shared" ref="AA253:AA258" si="391">G253*H253+K253*L253+O253*P253+S253*T253</f>
        <v>30</v>
      </c>
      <c r="AB253" s="51">
        <f t="shared" ref="AB253:AB258" si="392">(H253*(IF(I253&lt;45%,0.5,IF(I253&lt;55%,0.8,IF(I253&lt;65%,0.9,IF(I253&lt;75%,1,IF(I253&lt;85%,1.1,1.2))))))+L253*(IF(M253&lt;45%,0.5,IF(M253&lt;55%,0.8,IF(M253&lt;65%,0.9,IF(M253&lt;75%,1,IF(M253&lt;85%,1.1,1.2))))))+P253*(IF(Q253&lt;45%,0.5,IF(Q253&lt;55%,0.8,IF(Q253&lt;65%,0.9,IF(Q253&lt;75%,1,IF(Q253&lt;85%,1.1,1.2))))))+T253*(IF(U253&lt;45%,0.5,IF(U253&lt;55%,0.8,IF(U253&lt;65%,0.9,IF(U253&lt;75%,1,IF(U253&lt;85%,1.1,1.2)))))))*IF(D253&gt;=0.8,6,IF(D253&lt;=0.4,1.5,3))</f>
        <v>15</v>
      </c>
      <c r="AC253" s="23"/>
      <c r="AF253" s="106"/>
      <c r="AG253" s="28"/>
    </row>
    <row r="254" spans="1:33" ht="15" customHeight="1" x14ac:dyDescent="0.25">
      <c r="A254" s="325">
        <f>A247+1</f>
        <v>42252</v>
      </c>
      <c r="B254" s="165" t="str">
        <f t="shared" si="375"/>
        <v>Легкая</v>
      </c>
      <c r="C254" s="166" t="str">
        <f t="shared" si="375"/>
        <v>Уступающая тяга</v>
      </c>
      <c r="D254" s="167">
        <f t="shared" ref="D254:D258" si="393">D217</f>
        <v>1.3</v>
      </c>
      <c r="E254" s="168" t="str">
        <f t="shared" si="375"/>
        <v/>
      </c>
      <c r="F254" s="303">
        <f>IF(I254&lt;&gt;0,(IFERROR(IF($Y254&gt;50,MROUND($Y254*I254,2.5),IF($Y254&lt;15,MROUND($Y254*I254,0.1),MROUND($Y254*I254,1))),)),"")</f>
        <v>112.5</v>
      </c>
      <c r="G254" s="170">
        <v>3</v>
      </c>
      <c r="H254" s="170">
        <v>5</v>
      </c>
      <c r="I254" s="171">
        <v>0.45</v>
      </c>
      <c r="J254" s="303" t="str">
        <f>IF(M254&lt;&gt;0,(IFERROR(IF($Y254&gt;50,MROUND($Y254*M254,2.5),IF($Y254&lt;15,MROUND($Y254*M254,0.1),MROUND($Y254*M254,1))),)),"")</f>
        <v/>
      </c>
      <c r="K254" s="170"/>
      <c r="L254" s="170"/>
      <c r="M254" s="171">
        <v>0</v>
      </c>
      <c r="N254" s="303" t="str">
        <f>IF(Q254&lt;&gt;0,(IFERROR(IF($Y254&gt;50,MROUND($Y254*Q254,2.5),IF($Y254&lt;15,MROUND($Y254*Q254,0.1),MROUND($Y254*Q254,1))),)),"")</f>
        <v/>
      </c>
      <c r="O254" s="170"/>
      <c r="P254" s="170"/>
      <c r="Q254" s="171">
        <v>0</v>
      </c>
      <c r="R254" s="303" t="str">
        <f>IF(U254&lt;&gt;0,(IFERROR(IF($Y254&gt;50,MROUND($Y254*U254,2.5),IF($Y254&lt;15,MROUND($Y254*U254,0.1),MROUND($Y254*U254,1))),)),"")</f>
        <v/>
      </c>
      <c r="S254" s="170"/>
      <c r="T254" s="170"/>
      <c r="U254" s="172">
        <v>0</v>
      </c>
      <c r="V254" s="121">
        <f t="shared" si="359"/>
        <v>1687.5</v>
      </c>
      <c r="W254" s="60">
        <f t="shared" ref="W254:W258" si="394">IFERROR((IF(ISNUMBER(F254),F254,1)*G254*H254+IF(ISNUMBER(J254),J254,1)*K254*L254+IF(ISNUMBER(N254),N254,1)*O254*P254+IF(ISNUMBER(R254),R254,1)*S254*T254)*IF(ISNUMBER(E254),E254,1)/(G254*H254+K254*L254+O254*P254+S254*T254),0)</f>
        <v>112.5</v>
      </c>
      <c r="X254" s="61">
        <f t="shared" ref="X254:X255" si="395">ROUND(IFERROR((W254/(Y254*IF(ISNUMBER(E254),E254,1))),0),2)</f>
        <v>0.45</v>
      </c>
      <c r="Y254" s="203">
        <f t="shared" si="349"/>
        <v>247.29060225450371</v>
      </c>
      <c r="Z254" s="17">
        <f>(IF(I254&lt;30%,0,IF(I254&lt;35%,F254*G254*H254*F!$B$33,IF(I254&lt;40%,F254*G254*H254*F!$B$38,IF(I254&lt;45%,F254*G254*H254*F!$B$43,IF(I254&lt;50%,F254*G254*H254*F!$B$48,IF(I254=50%,F254*G254*H254*F!$B$50,IF(I254=51%,F254*G254*H254*F!$B$51,IF(I254=52%,F254*G254*H254*F!$B$52,IF(I254=53%,F254*G254*H254*F!$B$53,IF(I254=54%,F254*G254*H254*F!$B$54,IF(I254=55%,F254*G254*H254*F!$B$55,IF(I254=56%,F254*G254*H254*F!$B$56,IF(I254=57%,F254*G254*H254*F!$B$57,IF(I254=58%,F254*G254*H254*F!$B$58,IF(I254=59%,F254*G254*H254*F!$B$59,IF(I254=60%,F254*G254*H254*F!$B$60,IF(I254=61%,F254*G254*H254*F!$B$61,IF(I254=62%,F254*G254*H254*F!$B$62,IF(I254=63%,F254*G254*H254*F!$B$63,IF(I254=64%,F254*G254*H254*F!$B$64,IF(I254=65%,F254*G254*H254*F!$B$65,IF(I254=66%,F254*G254*H254*F!$B$66,IF(I254=67%,F254*G254*H254*F!$B$67,IF(I254=68%,F254*G254*H254*F!$B$68,IF(I254=69%,F254*G254*H254*F!$B$69,IF(I254=70%,F254*G254*H254*F!$B$70,IF(I254=71%,F254*G254*H254*F!$B$71,IF(I254=72%,F254*G254*H254*F!$B$72,IF(I254=73%,F254*G254*H254*F!$B$73,IF(I254=74%,F254*G254*H254*F!$B$74,IF(I254=75%,F254*G254*H254*F!$B$75,IF(I254=76%,F254*G254*H254*F!$B$76,IF(I254=77%,F254*G254*H254*F!$B$77,IF(I254=78%,F254*G254*H254*F!$B$78,IF(I254=79%,F254*G254*H254*F!$B$79,IF(I254=80%,F254*G254*H254*F!$B$80,IF(I254=81%,F254*G254*H254*F!$B$81,IF(I254=82%,F254*G254*H254*F!$B$82,IF(I254=83%,F254*G254*H254*F!$B$83,IF(I254=84%,F254*G254*H254*F!$B$84,IF(I254=85%,F254*G254*H254*F!$B$85,IF(I254=86%,F254*G254*H254*F!$B$86,IF(I254=87%,F254*G254*H254*F!$B$87,IF(I254=88%,F254*G254*H254*F!$B$88,IF(I254=89%,F254*G254*H254*F!$B$89,IF(I254=90%,F254*G254*H254*F!$B$90,IF(I254=91%,F254*G254*H254*F!$B$91,IF(I254=92%,F254*G254*H254*F!$B$92,IF(I254=93%,F254*G254*H254*F!$B$93,IF(I254=94%,F254*G254*H254*F!$B$94,IF(I254=95%,F254*G254*H254*F!$B$95,IF(I254=96%,F254*G254*H254*F!$B$96,IF(I254=97%,F254*G254*H254*F!$B$97,IF(I254=98%,F254*G254*H254*F!$B$98,IF(I254=99%,F254*G254*H254*F!$B$99,IF(I254&gt;99%,F254*G254*H254*F!$B$100,))))))))))))))))))))))))))))))))))))))))))))))))))))))))+IF(M254&lt;30%,0,IF(M254&lt;35%,J254*K254*L254*F!$B$33,IF(M254&lt;40%,J254*K254*L254*F!$B$38,IF(M254&lt;45%,J254*K254*L254*F!$B$43,IF(M254&lt;50%,J254*K254*L254*F!$B$48,IF(M254=50%,J254*K254*L254*F!$B$50,IF(M254=51%,J254*K254*L254*F!$B$51,IF(M254=52%,J254*K254*L254*F!$B$52,IF(M254=53%,J254*K254*L254*F!$B$53,IF(M254=54%,J254*K254*L254*F!$B$54,IF(M254=55%,J254*K254*L254*F!$B$55,IF(M254=56%,J254*K254*L254*F!$B$56,IF(M254=57%,J254*K254*L254*F!$B$57,IF(M254=58%,J254*K254*L254*F!$B$58,IF(M254=59%,J254*K254*L254*F!$B$59,IF(M254=60%,J254*K254*L254*F!$B$60,IF(M254=61%,J254*K254*L254*F!$B$61,IF(M254=62%,J254*K254*L254*F!$B$62,IF(M254=63%,J254*K254*L254*F!$B$63,IF(M254=64%,J254*K254*L254*F!$B$64,IF(M254=65%,J254*K254*L254*F!$B$65,IF(M254=66%,J254*K254*L254*F!$B$66,IF(M254=67%,J254*K254*L254*F!$B$67,IF(M254=68%,J254*K254*L254*F!$B$68,IF(M254=69%,J254*K254*L254*F!$B$69,IF(M254=70%,J254*K254*L254*F!$B$70,IF(M254=71%,J254*K254*L254*F!$B$71,IF(M254=72%,J254*K254*L254*F!$B$72,IF(M254=73%,J254*K254*L254*F!$B$73,IF(M254=74%,J254*K254*L254*F!$B$74,IF(M254=75%,J254*K254*L254*F!$B$75,IF(M254=76%,J254*K254*L254*F!$B$76,IF(M254=77%,J254*K254*L254*F!$B$77,IF(M254=78%,J254*K254*L254*F!$B$78,IF(M254=79%,J254*K254*L254*F!$B$79,IF(M254=80%,J254*K254*L254*F!$B$80,IF(M254=81%,J254*K254*L254*F!$B$81,IF(M254=82%,J254*K254*L254*F!$B$82,IF(M254=83%,J254*K254*L254*F!$B$83,IF(M254=84%,J254*K254*L254*F!$B$84,IF(M254=85%,J254*K254*L254*F!$B$85,IF(M254=86%,J254*K254*L254*F!$B$86,IF(M254=87%,J254*K254*L254*F!$B$87,IF(M254=88%,J254*K254*L254*F!$B$88,IF(M254=89%,J254*K254*L254*F!$B$89,IF(M254=90%,J254*K254*L254*F!$B$90,IF(M254=91%,J254*K254*L254*F!$B$91,IF(M254=92%,J254*K254*L254*F!$B$92,IF(M254=93%,J254*K254*L254*F!$B$93,IF(M254=94%,J254*K254*L254*F!$B$94,IF(M254=95%,J254*K254*L254*F!$B$95,IF(M254=96%,J254*K254*L254*F!$B$96,IF(M254=97%,J254*K254*L254*F!$B$97,IF(M254=98%,J254*K254*L254*F!$B$98,IF(M254=99%,J254*K254*L254*F!$B$99,IF(M254&gt;99%,J254*K254*L254*F!$B$100,))))))))))))))))))))))))))))))))))))))))))))))))))))))))+IF(Q254&lt;30%,0,IF(Q254&lt;35%,N254*O254*P254*F!$B$33,IF(Q254&lt;40%,N254*O254*P254*F!$B$38,IF(Q254&lt;45%,N254*O254*P254*F!$B$43,IF(Q254&lt;50%,N254*O254*P254*F!$B$48,IF(Q254=50%,N254*O254*P254*F!$B$50,IF(Q254=51%,N254*O254*P254*F!$B$51,IF(Q254=52%,N254*O254*P254*F!$B$52,IF(Q254=53%,N254*O254*P254*F!$B$53,IF(Q254=54%,N254*O254*P254*F!$B$54,IF(Q254=55%,N254*O254*P254*F!$B$55,IF(Q254=56%,N254*O254*P254*F!$B$56,IF(Q254=57%,N254*O254*P254*F!$B$57,IF(Q254=58%,N254*O254*P254*F!$B$58,IF(Q254=59%,N254*O254*P254*F!$B$59,IF(Q254=60%,N254*O254*P254*F!$B$60,IF(Q254=61%,N254*O254*P254*F!$B$61,IF(Q254=62%,N254*O254*P254*F!$B$62,IF(Q254=63%,N254*O254*P254*F!$B$63,IF(Q254=64%,N254*O254*P254*F!$B$64,IF(Q254=65%,N254*O254*P254*F!$B$65,IF(Q254=66%,N254*O254*P254*F!$B$66,IF(Q254=67%,N254*O254*P254*F!$B$67,IF(Q254=68%,N254*O254*P254*F!$B$68,IF(Q254=69%,N254*O254*P254*F!$B$69,IF(Q254=70%,N254*O254*P254*F!$B$70,IF(Q254=71%,N254*O254*P254*F!$B$71,IF(Q254=72%,N254*O254*P254*F!$B$72,IF(Q254=73%,N254*O254*P254*F!$B$73,IF(Q254=74%,N254*O254*P254*F!$B$74,IF(Q254=75%,N254*O254*P254*F!$B$75,IF(Q254=76%,N254*O254*P254*F!$B$76,IF(Q254=77%,N254*O254*P254*F!$B$77,IF(Q254=78%,N254*O254*P254*F!$B$78,IF(Q254=79%,N254*O254*P254*F!$B$79,IF(Q254=80%,N254*O254*P254*F!$B$80,IF(Q254=81%,N254*O254*P254*F!$B$81,IF(Q254=82%,N254*O254*P254*F!$B$82,IF(Q254=83%,N254*O254*P254*F!$B$83,IF(Q254=84%,N254*O254*P254*F!$B$84,IF(Q254=85%,N254*O254*P254*F!$B$85,IF(Q254=86%,N254*O254*P254*F!$B$86,IF(Q254=87%,N254*O254*P254*F!$B$87,IF(Q254=88%,N254*O254*P254*F!$B$88,IF(Q254=89%,N254*O254*P254*F!$B$89,IF(Q254=90%,N254*O254*P254*F!$B$90,IF(Q254=91%,N254*O254*P254*F!$B$91,IF(Q254=92%,N254*O254*P254*F!$B$92,IF(Q254=93%,N254*O254*P254*F!$B$93,IF(Q254=94%,N254*O254*P254*F!$B$94,IF(Q254=95%,N254*O254*P254*F!$B$95,IF(Q254=96%,N254*O254*P254*F!$B$96,IF(Q254=97%,N254*O254*P254*F!$B$97,IF(Q254=98%,N254*O254*P254*F!$B$98,IF(Q254=99%,N254*O254*P254*F!$B$99,IF(Q254&gt;99%,N254*O254*P254*F!$B$100,))))))))))))))))))))))))))))))))))))))))))))))))))))))))+IF(U254&lt;30%,0,IF(U254&lt;35%,R254*S254*T254*F!$B$33,IF(U254&lt;40%,R254*S254*T254*F!$B$38,IF(U254&lt;45%,R254*S254*T254*F!$B$43,IF(U254&lt;50%,R254*S254*T254*F!$B$48,IF(U254=50%,R254*S254*T254*F!$B$50,IF(U254=51%,R254*S254*T254*F!$B$51,IF(U254=52%,R254*S254*T254*F!$B$52,IF(U254=53%,R254*S254*T254*F!$B$53,IF(U254=54%,R254*S254*T254*F!$B$54,IF(U254=55%,R254*S254*T254*F!$B$55,IF(U254=56%,R254*S254*T254*F!$B$56,IF(U254=57%,R254*S254*T254*F!$B$57,IF(U254=58%,R254*S254*T254*F!$B$58,IF(U254=59%,R254*S254*T254*F!$B$59,IF(U254=60%,R254*S254*T254*F!$B$60,IF(U254=61%,R254*S254*T254*F!$B$61,IF(U254=62%,R254*S254*T254*F!$B$62,IF(U254=63%,R254*S254*T254*F!$B$63,IF(U254=64%,R254*S254*T254*F!$B$64,IF(U254=65%,R254*S254*T254*F!$B$65,IF(U254=66%,R254*S254*T254*F!$B$66,IF(U254=67%,R254*S254*T254*F!$B$67,IF(U254=68%,R254*S254*T254*F!$B$68,IF(U254=69%,R254*S254*T254*F!$B$69,IF(U254=70%,R254*S254*T254*F!$B$70,IF(U254=71%,R254*S254*T254*F!$B$71,IF(U254=72%,R254*S254*T254*F!$B$72,IF(U254=73%,R254*S254*T254*F!$B$73,IF(U254=74%,R254*S254*T254*F!$B$74,IF(U254=75%,R254*S254*T254*F!$B$75,IF(U254=76%,R254*S254*T254*F!$B$76,IF(U254=77%,R254*S254*T254*F!$B$77,IF(U254=78%,R254*S254*T254*F!$B$78,IF(U254=79%,R254*S254*T254*F!$B$79,IF(U254=80%,R254*S254*T254*F!$B$80,IF(U254=81%,R254*S254*T254*F!$B$81,IF(U254=82%,R254*S254*T254*F!$B$82,IF(U254=83%,R254*S254*T254*F!$B$83,IF(U254=84%,R254*S254*T254*F!$B$84,IF(U254=85%,R254*S254*T254*F!$B$85,IF(U254=86%,R254*S254*T254*F!$B$86,IF(U254=87%,R254*S254*T254*F!$B$87,IF(U254=88%,R254*S254*T254*F!$B$88,IF(U254=89%,R254*S254*T254*F!$B$89,IF(U254=90%,R254*S254*T254*F!$B$90,IF(U254=91%,R254*S254*T254*F!$B$91,IF(U254=92%,R254*S254*T254*F!$B$92,IF(U254=93%,R254*S254*T254*F!$B$93,IF(U254=94%,R254*S254*T254*F!$B$94,IF(U254=95%,R254*S254*T254*F!$B$95,IF(U254=96%,R254*S254*T254*F!$B$96,IF(U254=97%,R254*S254*T254*F!$B$97,IF(U254=98%,R254*S254*T254*F!$B$98,IF(U254=99%,R254*S254*T254*F!$B$99,IF(U254&gt;99%,R254*S254*T254*F!$B$100)))))))))))))))))))))))))))))))))))))))))))))))))))))))))*IF(ISNUMBER(E254),E254,1)*IF(ISNUMBER(D254),D254,1)</f>
        <v>1031.0625</v>
      </c>
      <c r="AA254" s="62">
        <f t="shared" si="391"/>
        <v>15</v>
      </c>
      <c r="AB254" s="63">
        <f t="shared" si="392"/>
        <v>24</v>
      </c>
      <c r="AC254" s="23"/>
      <c r="AF254" s="106"/>
      <c r="AG254" s="28"/>
    </row>
    <row r="255" spans="1:33" x14ac:dyDescent="0.25">
      <c r="A255" s="325"/>
      <c r="B255" s="165" t="str">
        <f t="shared" si="375"/>
        <v>Средняя</v>
      </c>
      <c r="C255" s="166" t="str">
        <f t="shared" si="375"/>
        <v>Присед на груди</v>
      </c>
      <c r="D255" s="167">
        <f t="shared" si="393"/>
        <v>1.2</v>
      </c>
      <c r="E255" s="168" t="str">
        <f t="shared" si="375"/>
        <v/>
      </c>
      <c r="F255" s="304">
        <f>IF(I255&lt;&gt;0,(IFERROR(IF($Y255&gt;50,MROUND($Y255*I255,2.5),IF($Y255&lt;15,MROUND($Y255*I255,0.1),MROUND($Y255*I255,1))),)),"")</f>
        <v>107.5</v>
      </c>
      <c r="G255" s="173">
        <v>5</v>
      </c>
      <c r="H255" s="173">
        <v>4</v>
      </c>
      <c r="I255" s="174">
        <v>0.5</v>
      </c>
      <c r="J255" s="304">
        <f>IF(M255&lt;&gt;0,(IFERROR(IF($Y255&gt;50,MROUND($Y255*M255,2.5),IF($Y255&lt;15,MROUND($Y255*M255,0.1),MROUND($Y255*M255,1))),)),"")</f>
        <v>140</v>
      </c>
      <c r="K255" s="173">
        <v>4</v>
      </c>
      <c r="L255" s="173">
        <v>4</v>
      </c>
      <c r="M255" s="174">
        <v>0.65</v>
      </c>
      <c r="N255" s="304" t="str">
        <f>IF(Q255&lt;&gt;0,(IFERROR(IF($Y255&gt;50,MROUND($Y255*Q255,2.5),IF($Y255&lt;15,MROUND($Y255*Q255,0.1),MROUND($Y255*Q255,1))),)),"")</f>
        <v/>
      </c>
      <c r="O255" s="173"/>
      <c r="P255" s="173"/>
      <c r="Q255" s="174">
        <v>0</v>
      </c>
      <c r="R255" s="304" t="str">
        <f>IF(U255&lt;&gt;0,(IFERROR(IF($Y255&gt;50,MROUND($Y255*U255,2.5),IF($Y255&lt;15,MROUND($Y255*U255,0.1),MROUND($Y255*U255,1))),)),"")</f>
        <v/>
      </c>
      <c r="S255" s="173"/>
      <c r="T255" s="173"/>
      <c r="U255" s="175">
        <v>0</v>
      </c>
      <c r="V255" s="98">
        <f t="shared" si="359"/>
        <v>4390</v>
      </c>
      <c r="W255" s="67">
        <f t="shared" si="394"/>
        <v>121.94444444444444</v>
      </c>
      <c r="X255" s="68">
        <f t="shared" si="395"/>
        <v>0.56999999999999995</v>
      </c>
      <c r="Y255" s="203">
        <f t="shared" si="349"/>
        <v>214.3185219539032</v>
      </c>
      <c r="Z255" s="18">
        <f>(IF(I255&lt;30%,0,IF(I255&lt;35%,F255*G255*H255*F!$B$33,IF(I255&lt;40%,F255*G255*H255*F!$B$38,IF(I255&lt;45%,F255*G255*H255*F!$B$43,IF(I255&lt;50%,F255*G255*H255*F!$B$48,IF(I255=50%,F255*G255*H255*F!$B$50,IF(I255=51%,F255*G255*H255*F!$B$51,IF(I255=52%,F255*G255*H255*F!$B$52,IF(I255=53%,F255*G255*H255*F!$B$53,IF(I255=54%,F255*G255*H255*F!$B$54,IF(I255=55%,F255*G255*H255*F!$B$55,IF(I255=56%,F255*G255*H255*F!$B$56,IF(I255=57%,F255*G255*H255*F!$B$57,IF(I255=58%,F255*G255*H255*F!$B$58,IF(I255=59%,F255*G255*H255*F!$B$59,IF(I255=60%,F255*G255*H255*F!$B$60,IF(I255=61%,F255*G255*H255*F!$B$61,IF(I255=62%,F255*G255*H255*F!$B$62,IF(I255=63%,F255*G255*H255*F!$B$63,IF(I255=64%,F255*G255*H255*F!$B$64,IF(I255=65%,F255*G255*H255*F!$B$65,IF(I255=66%,F255*G255*H255*F!$B$66,IF(I255=67%,F255*G255*H255*F!$B$67,IF(I255=68%,F255*G255*H255*F!$B$68,IF(I255=69%,F255*G255*H255*F!$B$69,IF(I255=70%,F255*G255*H255*F!$B$70,IF(I255=71%,F255*G255*H255*F!$B$71,IF(I255=72%,F255*G255*H255*F!$B$72,IF(I255=73%,F255*G255*H255*F!$B$73,IF(I255=74%,F255*G255*H255*F!$B$74,IF(I255=75%,F255*G255*H255*F!$B$75,IF(I255=76%,F255*G255*H255*F!$B$76,IF(I255=77%,F255*G255*H255*F!$B$77,IF(I255=78%,F255*G255*H255*F!$B$78,IF(I255=79%,F255*G255*H255*F!$B$79,IF(I255=80%,F255*G255*H255*F!$B$80,IF(I255=81%,F255*G255*H255*F!$B$81,IF(I255=82%,F255*G255*H255*F!$B$82,IF(I255=83%,F255*G255*H255*F!$B$83,IF(I255=84%,F255*G255*H255*F!$B$84,IF(I255=85%,F255*G255*H255*F!$B$85,IF(I255=86%,F255*G255*H255*F!$B$86,IF(I255=87%,F255*G255*H255*F!$B$87,IF(I255=88%,F255*G255*H255*F!$B$88,IF(I255=89%,F255*G255*H255*F!$B$89,IF(I255=90%,F255*G255*H255*F!$B$90,IF(I255=91%,F255*G255*H255*F!$B$91,IF(I255=92%,F255*G255*H255*F!$B$92,IF(I255=93%,F255*G255*H255*F!$B$93,IF(I255=94%,F255*G255*H255*F!$B$94,IF(I255=95%,F255*G255*H255*F!$B$95,IF(I255=96%,F255*G255*H255*F!$B$96,IF(I255=97%,F255*G255*H255*F!$B$97,IF(I255=98%,F255*G255*H255*F!$B$98,IF(I255=99%,F255*G255*H255*F!$B$99,IF(I255&gt;99%,F255*G255*H255*F!$B$100,))))))))))))))))))))))))))))))))))))))))))))))))))))))))+IF(M255&lt;30%,0,IF(M255&lt;35%,J255*K255*L255*F!$B$33,IF(M255&lt;40%,J255*K255*L255*F!$B$38,IF(M255&lt;45%,J255*K255*L255*F!$B$43,IF(M255&lt;50%,J255*K255*L255*F!$B$48,IF(M255=50%,J255*K255*L255*F!$B$50,IF(M255=51%,J255*K255*L255*F!$B$51,IF(M255=52%,J255*K255*L255*F!$B$52,IF(M255=53%,J255*K255*L255*F!$B$53,IF(M255=54%,J255*K255*L255*F!$B$54,IF(M255=55%,J255*K255*L255*F!$B$55,IF(M255=56%,J255*K255*L255*F!$B$56,IF(M255=57%,J255*K255*L255*F!$B$57,IF(M255=58%,J255*K255*L255*F!$B$58,IF(M255=59%,J255*K255*L255*F!$B$59,IF(M255=60%,J255*K255*L255*F!$B$60,IF(M255=61%,J255*K255*L255*F!$B$61,IF(M255=62%,J255*K255*L255*F!$B$62,IF(M255=63%,J255*K255*L255*F!$B$63,IF(M255=64%,J255*K255*L255*F!$B$64,IF(M255=65%,J255*K255*L255*F!$B$65,IF(M255=66%,J255*K255*L255*F!$B$66,IF(M255=67%,J255*K255*L255*F!$B$67,IF(M255=68%,J255*K255*L255*F!$B$68,IF(M255=69%,J255*K255*L255*F!$B$69,IF(M255=70%,J255*K255*L255*F!$B$70,IF(M255=71%,J255*K255*L255*F!$B$71,IF(M255=72%,J255*K255*L255*F!$B$72,IF(M255=73%,J255*K255*L255*F!$B$73,IF(M255=74%,J255*K255*L255*F!$B$74,IF(M255=75%,J255*K255*L255*F!$B$75,IF(M255=76%,J255*K255*L255*F!$B$76,IF(M255=77%,J255*K255*L255*F!$B$77,IF(M255=78%,J255*K255*L255*F!$B$78,IF(M255=79%,J255*K255*L255*F!$B$79,IF(M255=80%,J255*K255*L255*F!$B$80,IF(M255=81%,J255*K255*L255*F!$B$81,IF(M255=82%,J255*K255*L255*F!$B$82,IF(M255=83%,J255*K255*L255*F!$B$83,IF(M255=84%,J255*K255*L255*F!$B$84,IF(M255=85%,J255*K255*L255*F!$B$85,IF(M255=86%,J255*K255*L255*F!$B$86,IF(M255=87%,J255*K255*L255*F!$B$87,IF(M255=88%,J255*K255*L255*F!$B$88,IF(M255=89%,J255*K255*L255*F!$B$89,IF(M255=90%,J255*K255*L255*F!$B$90,IF(M255=91%,J255*K255*L255*F!$B$91,IF(M255=92%,J255*K255*L255*F!$B$92,IF(M255=93%,J255*K255*L255*F!$B$93,IF(M255=94%,J255*K255*L255*F!$B$94,IF(M255=95%,J255*K255*L255*F!$B$95,IF(M255=96%,J255*K255*L255*F!$B$96,IF(M255=97%,J255*K255*L255*F!$B$97,IF(M255=98%,J255*K255*L255*F!$B$98,IF(M255=99%,J255*K255*L255*F!$B$99,IF(M255&gt;99%,J255*K255*L255*F!$B$100,))))))))))))))))))))))))))))))))))))))))))))))))))))))))+IF(Q255&lt;30%,0,IF(Q255&lt;35%,N255*O255*P255*F!$B$33,IF(Q255&lt;40%,N255*O255*P255*F!$B$38,IF(Q255&lt;45%,N255*O255*P255*F!$B$43,IF(Q255&lt;50%,N255*O255*P255*F!$B$48,IF(Q255=50%,N255*O255*P255*F!$B$50,IF(Q255=51%,N255*O255*P255*F!$B$51,IF(Q255=52%,N255*O255*P255*F!$B$52,IF(Q255=53%,N255*O255*P255*F!$B$53,IF(Q255=54%,N255*O255*P255*F!$B$54,IF(Q255=55%,N255*O255*P255*F!$B$55,IF(Q255=56%,N255*O255*P255*F!$B$56,IF(Q255=57%,N255*O255*P255*F!$B$57,IF(Q255=58%,N255*O255*P255*F!$B$58,IF(Q255=59%,N255*O255*P255*F!$B$59,IF(Q255=60%,N255*O255*P255*F!$B$60,IF(Q255=61%,N255*O255*P255*F!$B$61,IF(Q255=62%,N255*O255*P255*F!$B$62,IF(Q255=63%,N255*O255*P255*F!$B$63,IF(Q255=64%,N255*O255*P255*F!$B$64,IF(Q255=65%,N255*O255*P255*F!$B$65,IF(Q255=66%,N255*O255*P255*F!$B$66,IF(Q255=67%,N255*O255*P255*F!$B$67,IF(Q255=68%,N255*O255*P255*F!$B$68,IF(Q255=69%,N255*O255*P255*F!$B$69,IF(Q255=70%,N255*O255*P255*F!$B$70,IF(Q255=71%,N255*O255*P255*F!$B$71,IF(Q255=72%,N255*O255*P255*F!$B$72,IF(Q255=73%,N255*O255*P255*F!$B$73,IF(Q255=74%,N255*O255*P255*F!$B$74,IF(Q255=75%,N255*O255*P255*F!$B$75,IF(Q255=76%,N255*O255*P255*F!$B$76,IF(Q255=77%,N255*O255*P255*F!$B$77,IF(Q255=78%,N255*O255*P255*F!$B$78,IF(Q255=79%,N255*O255*P255*F!$B$79,IF(Q255=80%,N255*O255*P255*F!$B$80,IF(Q255=81%,N255*O255*P255*F!$B$81,IF(Q255=82%,N255*O255*P255*F!$B$82,IF(Q255=83%,N255*O255*P255*F!$B$83,IF(Q255=84%,N255*O255*P255*F!$B$84,IF(Q255=85%,N255*O255*P255*F!$B$85,IF(Q255=86%,N255*O255*P255*F!$B$86,IF(Q255=87%,N255*O255*P255*F!$B$87,IF(Q255=88%,N255*O255*P255*F!$B$88,IF(Q255=89%,N255*O255*P255*F!$B$89,IF(Q255=90%,N255*O255*P255*F!$B$90,IF(Q255=91%,N255*O255*P255*F!$B$91,IF(Q255=92%,N255*O255*P255*F!$B$92,IF(Q255=93%,N255*O255*P255*F!$B$93,IF(Q255=94%,N255*O255*P255*F!$B$94,IF(Q255=95%,N255*O255*P255*F!$B$95,IF(Q255=96%,N255*O255*P255*F!$B$96,IF(Q255=97%,N255*O255*P255*F!$B$97,IF(Q255=98%,N255*O255*P255*F!$B$98,IF(Q255=99%,N255*O255*P255*F!$B$99,IF(Q255&gt;99%,N255*O255*P255*F!$B$100,))))))))))))))))))))))))))))))))))))))))))))))))))))))))+IF(U255&lt;30%,0,IF(U255&lt;35%,R255*S255*T255*F!$B$33,IF(U255&lt;40%,R255*S255*T255*F!$B$38,IF(U255&lt;45%,R255*S255*T255*F!$B$43,IF(U255&lt;50%,R255*S255*T255*F!$B$48,IF(U255=50%,R255*S255*T255*F!$B$50,IF(U255=51%,R255*S255*T255*F!$B$51,IF(U255=52%,R255*S255*T255*F!$B$52,IF(U255=53%,R255*S255*T255*F!$B$53,IF(U255=54%,R255*S255*T255*F!$B$54,IF(U255=55%,R255*S255*T255*F!$B$55,IF(U255=56%,R255*S255*T255*F!$B$56,IF(U255=57%,R255*S255*T255*F!$B$57,IF(U255=58%,R255*S255*T255*F!$B$58,IF(U255=59%,R255*S255*T255*F!$B$59,IF(U255=60%,R255*S255*T255*F!$B$60,IF(U255=61%,R255*S255*T255*F!$B$61,IF(U255=62%,R255*S255*T255*F!$B$62,IF(U255=63%,R255*S255*T255*F!$B$63,IF(U255=64%,R255*S255*T255*F!$B$64,IF(U255=65%,R255*S255*T255*F!$B$65,IF(U255=66%,R255*S255*T255*F!$B$66,IF(U255=67%,R255*S255*T255*F!$B$67,IF(U255=68%,R255*S255*T255*F!$B$68,IF(U255=69%,R255*S255*T255*F!$B$69,IF(U255=70%,R255*S255*T255*F!$B$70,IF(U255=71%,R255*S255*T255*F!$B$71,IF(U255=72%,R255*S255*T255*F!$B$72,IF(U255=73%,R255*S255*T255*F!$B$73,IF(U255=74%,R255*S255*T255*F!$B$74,IF(U255=75%,R255*S255*T255*F!$B$75,IF(U255=76%,R255*S255*T255*F!$B$76,IF(U255=77%,R255*S255*T255*F!$B$77,IF(U255=78%,R255*S255*T255*F!$B$78,IF(U255=79%,R255*S255*T255*F!$B$79,IF(U255=80%,R255*S255*T255*F!$B$80,IF(U255=81%,R255*S255*T255*F!$B$81,IF(U255=82%,R255*S255*T255*F!$B$82,IF(U255=83%,R255*S255*T255*F!$B$83,IF(U255=84%,R255*S255*T255*F!$B$84,IF(U255=85%,R255*S255*T255*F!$B$85,IF(U255=86%,R255*S255*T255*F!$B$86,IF(U255=87%,R255*S255*T255*F!$B$87,IF(U255=88%,R255*S255*T255*F!$B$88,IF(U255=89%,R255*S255*T255*F!$B$89,IF(U255=90%,R255*S255*T255*F!$B$90,IF(U255=91%,R255*S255*T255*F!$B$91,IF(U255=92%,R255*S255*T255*F!$B$92,IF(U255=93%,R255*S255*T255*F!$B$93,IF(U255=94%,R255*S255*T255*F!$B$94,IF(U255=95%,R255*S255*T255*F!$B$95,IF(U255=96%,R255*S255*T255*F!$B$96,IF(U255=97%,R255*S255*T255*F!$B$97,IF(U255=98%,R255*S255*T255*F!$B$98,IF(U255=99%,R255*S255*T255*F!$B$99,IF(U255&gt;99%,R255*S255*T255*F!$B$100)))))))))))))))))))))))))))))))))))))))))))))))))))))))))*IF(ISNUMBER(E255),E255,1)*IF(ISNUMBER(D255),D255,1)</f>
        <v>3440.4</v>
      </c>
      <c r="AA255" s="69">
        <f t="shared" si="391"/>
        <v>36</v>
      </c>
      <c r="AB255" s="70">
        <f t="shared" si="392"/>
        <v>43.2</v>
      </c>
      <c r="AC255" s="23"/>
    </row>
    <row r="256" spans="1:33" x14ac:dyDescent="0.25">
      <c r="A256" s="325"/>
      <c r="B256" s="165" t="str">
        <f t="shared" si="375"/>
        <v>Легкая</v>
      </c>
      <c r="C256" s="166" t="str">
        <f t="shared" si="375"/>
        <v>Наклоны</v>
      </c>
      <c r="D256" s="167">
        <f t="shared" si="393"/>
        <v>1</v>
      </c>
      <c r="E256" s="168" t="str">
        <f t="shared" si="375"/>
        <v/>
      </c>
      <c r="F256" s="305">
        <f>IF(I256&lt;&gt;0,(IFERROR(IF($Y256&gt;50,MROUND($Y256*I256,2.5),IF($Y256&lt;15,MROUND($Y256*I256,0.1),MROUND($Y256*I256,1))),)),"")</f>
        <v>60</v>
      </c>
      <c r="G256" s="170">
        <v>6</v>
      </c>
      <c r="H256" s="170">
        <v>5</v>
      </c>
      <c r="I256" s="171">
        <v>0.45</v>
      </c>
      <c r="J256" s="305" t="str">
        <f>IF(M256&lt;&gt;0,(IFERROR(IF($Y256&gt;50,MROUND($Y256*M256,2.5),IF($Y256&lt;15,MROUND($Y256*M256,0.1),MROUND($Y256*M256,1))),)),"")</f>
        <v/>
      </c>
      <c r="K256" s="170"/>
      <c r="L256" s="170"/>
      <c r="M256" s="171">
        <v>0</v>
      </c>
      <c r="N256" s="305" t="str">
        <f>IF(Q256&lt;&gt;0,(IFERROR(IF($Y256&gt;50,MROUND($Y256*Q256,2.5),IF($Y256&lt;15,MROUND($Y256*Q256,0.1),MROUND($Y256*Q256,1))),)),"")</f>
        <v/>
      </c>
      <c r="O256" s="170"/>
      <c r="P256" s="170"/>
      <c r="Q256" s="171">
        <v>0</v>
      </c>
      <c r="R256" s="305" t="str">
        <f>IF(U256&lt;&gt;0,(IFERROR(IF($Y256&gt;50,MROUND($Y256*U256,2.5),IF($Y256&lt;15,MROUND($Y256*U256,0.1),MROUND($Y256*U256,1))),)),"")</f>
        <v/>
      </c>
      <c r="S256" s="170"/>
      <c r="T256" s="170"/>
      <c r="U256" s="172">
        <v>0</v>
      </c>
      <c r="V256" s="121">
        <f t="shared" si="359"/>
        <v>1800</v>
      </c>
      <c r="W256" s="60">
        <f t="shared" si="394"/>
        <v>60</v>
      </c>
      <c r="X256" s="61">
        <f>ROUND(IFERROR((W256/(Y256*IF(ISNUMBER(E256),E256,1))),0),2)</f>
        <v>0.44</v>
      </c>
      <c r="Y256" s="203">
        <f t="shared" si="349"/>
        <v>136.00983123997707</v>
      </c>
      <c r="Z256" s="17">
        <f>(IF(I256&lt;30%,0,IF(I256&lt;35%,F256*G256*H256*F!$B$33,IF(I256&lt;40%,F256*G256*H256*F!$B$38,IF(I256&lt;45%,F256*G256*H256*F!$B$43,IF(I256&lt;50%,F256*G256*H256*F!$B$48,IF(I256=50%,F256*G256*H256*F!$B$50,IF(I256=51%,F256*G256*H256*F!$B$51,IF(I256=52%,F256*G256*H256*F!$B$52,IF(I256=53%,F256*G256*H256*F!$B$53,IF(I256=54%,F256*G256*H256*F!$B$54,IF(I256=55%,F256*G256*H256*F!$B$55,IF(I256=56%,F256*G256*H256*F!$B$56,IF(I256=57%,F256*G256*H256*F!$B$57,IF(I256=58%,F256*G256*H256*F!$B$58,IF(I256=59%,F256*G256*H256*F!$B$59,IF(I256=60%,F256*G256*H256*F!$B$60,IF(I256=61%,F256*G256*H256*F!$B$61,IF(I256=62%,F256*G256*H256*F!$B$62,IF(I256=63%,F256*G256*H256*F!$B$63,IF(I256=64%,F256*G256*H256*F!$B$64,IF(I256=65%,F256*G256*H256*F!$B$65,IF(I256=66%,F256*G256*H256*F!$B$66,IF(I256=67%,F256*G256*H256*F!$B$67,IF(I256=68%,F256*G256*H256*F!$B$68,IF(I256=69%,F256*G256*H256*F!$B$69,IF(I256=70%,F256*G256*H256*F!$B$70,IF(I256=71%,F256*G256*H256*F!$B$71,IF(I256=72%,F256*G256*H256*F!$B$72,IF(I256=73%,F256*G256*H256*F!$B$73,IF(I256=74%,F256*G256*H256*F!$B$74,IF(I256=75%,F256*G256*H256*F!$B$75,IF(I256=76%,F256*G256*H256*F!$B$76,IF(I256=77%,F256*G256*H256*F!$B$77,IF(I256=78%,F256*G256*H256*F!$B$78,IF(I256=79%,F256*G256*H256*F!$B$79,IF(I256=80%,F256*G256*H256*F!$B$80,IF(I256=81%,F256*G256*H256*F!$B$81,IF(I256=82%,F256*G256*H256*F!$B$82,IF(I256=83%,F256*G256*H256*F!$B$83,IF(I256=84%,F256*G256*H256*F!$B$84,IF(I256=85%,F256*G256*H256*F!$B$85,IF(I256=86%,F256*G256*H256*F!$B$86,IF(I256=87%,F256*G256*H256*F!$B$87,IF(I256=88%,F256*G256*H256*F!$B$88,IF(I256=89%,F256*G256*H256*F!$B$89,IF(I256=90%,F256*G256*H256*F!$B$90,IF(I256=91%,F256*G256*H256*F!$B$91,IF(I256=92%,F256*G256*H256*F!$B$92,IF(I256=93%,F256*G256*H256*F!$B$93,IF(I256=94%,F256*G256*H256*F!$B$94,IF(I256=95%,F256*G256*H256*F!$B$95,IF(I256=96%,F256*G256*H256*F!$B$96,IF(I256=97%,F256*G256*H256*F!$B$97,IF(I256=98%,F256*G256*H256*F!$B$98,IF(I256=99%,F256*G256*H256*F!$B$99,IF(I256&gt;99%,F256*G256*H256*F!$B$100,))))))))))))))))))))))))))))))))))))))))))))))))))))))))+IF(M256&lt;30%,0,IF(M256&lt;35%,J256*K256*L256*F!$B$33,IF(M256&lt;40%,J256*K256*L256*F!$B$38,IF(M256&lt;45%,J256*K256*L256*F!$B$43,IF(M256&lt;50%,J256*K256*L256*F!$B$48,IF(M256=50%,J256*K256*L256*F!$B$50,IF(M256=51%,J256*K256*L256*F!$B$51,IF(M256=52%,J256*K256*L256*F!$B$52,IF(M256=53%,J256*K256*L256*F!$B$53,IF(M256=54%,J256*K256*L256*F!$B$54,IF(M256=55%,J256*K256*L256*F!$B$55,IF(M256=56%,J256*K256*L256*F!$B$56,IF(M256=57%,J256*K256*L256*F!$B$57,IF(M256=58%,J256*K256*L256*F!$B$58,IF(M256=59%,J256*K256*L256*F!$B$59,IF(M256=60%,J256*K256*L256*F!$B$60,IF(M256=61%,J256*K256*L256*F!$B$61,IF(M256=62%,J256*K256*L256*F!$B$62,IF(M256=63%,J256*K256*L256*F!$B$63,IF(M256=64%,J256*K256*L256*F!$B$64,IF(M256=65%,J256*K256*L256*F!$B$65,IF(M256=66%,J256*K256*L256*F!$B$66,IF(M256=67%,J256*K256*L256*F!$B$67,IF(M256=68%,J256*K256*L256*F!$B$68,IF(M256=69%,J256*K256*L256*F!$B$69,IF(M256=70%,J256*K256*L256*F!$B$70,IF(M256=71%,J256*K256*L256*F!$B$71,IF(M256=72%,J256*K256*L256*F!$B$72,IF(M256=73%,J256*K256*L256*F!$B$73,IF(M256=74%,J256*K256*L256*F!$B$74,IF(M256=75%,J256*K256*L256*F!$B$75,IF(M256=76%,J256*K256*L256*F!$B$76,IF(M256=77%,J256*K256*L256*F!$B$77,IF(M256=78%,J256*K256*L256*F!$B$78,IF(M256=79%,J256*K256*L256*F!$B$79,IF(M256=80%,J256*K256*L256*F!$B$80,IF(M256=81%,J256*K256*L256*F!$B$81,IF(M256=82%,J256*K256*L256*F!$B$82,IF(M256=83%,J256*K256*L256*F!$B$83,IF(M256=84%,J256*K256*L256*F!$B$84,IF(M256=85%,J256*K256*L256*F!$B$85,IF(M256=86%,J256*K256*L256*F!$B$86,IF(M256=87%,J256*K256*L256*F!$B$87,IF(M256=88%,J256*K256*L256*F!$B$88,IF(M256=89%,J256*K256*L256*F!$B$89,IF(M256=90%,J256*K256*L256*F!$B$90,IF(M256=91%,J256*K256*L256*F!$B$91,IF(M256=92%,J256*K256*L256*F!$B$92,IF(M256=93%,J256*K256*L256*F!$B$93,IF(M256=94%,J256*K256*L256*F!$B$94,IF(M256=95%,J256*K256*L256*F!$B$95,IF(M256=96%,J256*K256*L256*F!$B$96,IF(M256=97%,J256*K256*L256*F!$B$97,IF(M256=98%,J256*K256*L256*F!$B$98,IF(M256=99%,J256*K256*L256*F!$B$99,IF(M256&gt;99%,J256*K256*L256*F!$B$100,))))))))))))))))))))))))))))))))))))))))))))))))))))))))+IF(Q256&lt;30%,0,IF(Q256&lt;35%,N256*O256*P256*F!$B$33,IF(Q256&lt;40%,N256*O256*P256*F!$B$38,IF(Q256&lt;45%,N256*O256*P256*F!$B$43,IF(Q256&lt;50%,N256*O256*P256*F!$B$48,IF(Q256=50%,N256*O256*P256*F!$B$50,IF(Q256=51%,N256*O256*P256*F!$B$51,IF(Q256=52%,N256*O256*P256*F!$B$52,IF(Q256=53%,N256*O256*P256*F!$B$53,IF(Q256=54%,N256*O256*P256*F!$B$54,IF(Q256=55%,N256*O256*P256*F!$B$55,IF(Q256=56%,N256*O256*P256*F!$B$56,IF(Q256=57%,N256*O256*P256*F!$B$57,IF(Q256=58%,N256*O256*P256*F!$B$58,IF(Q256=59%,N256*O256*P256*F!$B$59,IF(Q256=60%,N256*O256*P256*F!$B$60,IF(Q256=61%,N256*O256*P256*F!$B$61,IF(Q256=62%,N256*O256*P256*F!$B$62,IF(Q256=63%,N256*O256*P256*F!$B$63,IF(Q256=64%,N256*O256*P256*F!$B$64,IF(Q256=65%,N256*O256*P256*F!$B$65,IF(Q256=66%,N256*O256*P256*F!$B$66,IF(Q256=67%,N256*O256*P256*F!$B$67,IF(Q256=68%,N256*O256*P256*F!$B$68,IF(Q256=69%,N256*O256*P256*F!$B$69,IF(Q256=70%,N256*O256*P256*F!$B$70,IF(Q256=71%,N256*O256*P256*F!$B$71,IF(Q256=72%,N256*O256*P256*F!$B$72,IF(Q256=73%,N256*O256*P256*F!$B$73,IF(Q256=74%,N256*O256*P256*F!$B$74,IF(Q256=75%,N256*O256*P256*F!$B$75,IF(Q256=76%,N256*O256*P256*F!$B$76,IF(Q256=77%,N256*O256*P256*F!$B$77,IF(Q256=78%,N256*O256*P256*F!$B$78,IF(Q256=79%,N256*O256*P256*F!$B$79,IF(Q256=80%,N256*O256*P256*F!$B$80,IF(Q256=81%,N256*O256*P256*F!$B$81,IF(Q256=82%,N256*O256*P256*F!$B$82,IF(Q256=83%,N256*O256*P256*F!$B$83,IF(Q256=84%,N256*O256*P256*F!$B$84,IF(Q256=85%,N256*O256*P256*F!$B$85,IF(Q256=86%,N256*O256*P256*F!$B$86,IF(Q256=87%,N256*O256*P256*F!$B$87,IF(Q256=88%,N256*O256*P256*F!$B$88,IF(Q256=89%,N256*O256*P256*F!$B$89,IF(Q256=90%,N256*O256*P256*F!$B$90,IF(Q256=91%,N256*O256*P256*F!$B$91,IF(Q256=92%,N256*O256*P256*F!$B$92,IF(Q256=93%,N256*O256*P256*F!$B$93,IF(Q256=94%,N256*O256*P256*F!$B$94,IF(Q256=95%,N256*O256*P256*F!$B$95,IF(Q256=96%,N256*O256*P256*F!$B$96,IF(Q256=97%,N256*O256*P256*F!$B$97,IF(Q256=98%,N256*O256*P256*F!$B$98,IF(Q256=99%,N256*O256*P256*F!$B$99,IF(Q256&gt;99%,N256*O256*P256*F!$B$100,))))))))))))))))))))))))))))))))))))))))))))))))))))))))+IF(U256&lt;30%,0,IF(U256&lt;35%,R256*S256*T256*F!$B$33,IF(U256&lt;40%,R256*S256*T256*F!$B$38,IF(U256&lt;45%,R256*S256*T256*F!$B$43,IF(U256&lt;50%,R256*S256*T256*F!$B$48,IF(U256=50%,R256*S256*T256*F!$B$50,IF(U256=51%,R256*S256*T256*F!$B$51,IF(U256=52%,R256*S256*T256*F!$B$52,IF(U256=53%,R256*S256*T256*F!$B$53,IF(U256=54%,R256*S256*T256*F!$B$54,IF(U256=55%,R256*S256*T256*F!$B$55,IF(U256=56%,R256*S256*T256*F!$B$56,IF(U256=57%,R256*S256*T256*F!$B$57,IF(U256=58%,R256*S256*T256*F!$B$58,IF(U256=59%,R256*S256*T256*F!$B$59,IF(U256=60%,R256*S256*T256*F!$B$60,IF(U256=61%,R256*S256*T256*F!$B$61,IF(U256=62%,R256*S256*T256*F!$B$62,IF(U256=63%,R256*S256*T256*F!$B$63,IF(U256=64%,R256*S256*T256*F!$B$64,IF(U256=65%,R256*S256*T256*F!$B$65,IF(U256=66%,R256*S256*T256*F!$B$66,IF(U256=67%,R256*S256*T256*F!$B$67,IF(U256=68%,R256*S256*T256*F!$B$68,IF(U256=69%,R256*S256*T256*F!$B$69,IF(U256=70%,R256*S256*T256*F!$B$70,IF(U256=71%,R256*S256*T256*F!$B$71,IF(U256=72%,R256*S256*T256*F!$B$72,IF(U256=73%,R256*S256*T256*F!$B$73,IF(U256=74%,R256*S256*T256*F!$B$74,IF(U256=75%,R256*S256*T256*F!$B$75,IF(U256=76%,R256*S256*T256*F!$B$76,IF(U256=77%,R256*S256*T256*F!$B$77,IF(U256=78%,R256*S256*T256*F!$B$78,IF(U256=79%,R256*S256*T256*F!$B$79,IF(U256=80%,R256*S256*T256*F!$B$80,IF(U256=81%,R256*S256*T256*F!$B$81,IF(U256=82%,R256*S256*T256*F!$B$82,IF(U256=83%,R256*S256*T256*F!$B$83,IF(U256=84%,R256*S256*T256*F!$B$84,IF(U256=85%,R256*S256*T256*F!$B$85,IF(U256=86%,R256*S256*T256*F!$B$86,IF(U256=87%,R256*S256*T256*F!$B$87,IF(U256=88%,R256*S256*T256*F!$B$88,IF(U256=89%,R256*S256*T256*F!$B$89,IF(U256=90%,R256*S256*T256*F!$B$90,IF(U256=91%,R256*S256*T256*F!$B$91,IF(U256=92%,R256*S256*T256*F!$B$92,IF(U256=93%,R256*S256*T256*F!$B$93,IF(U256=94%,R256*S256*T256*F!$B$94,IF(U256=95%,R256*S256*T256*F!$B$95,IF(U256=96%,R256*S256*T256*F!$B$96,IF(U256=97%,R256*S256*T256*F!$B$97,IF(U256=98%,R256*S256*T256*F!$B$98,IF(U256=99%,R256*S256*T256*F!$B$99,IF(U256&gt;99%,R256*S256*T256*F!$B$100)))))))))))))))))))))))))))))))))))))))))))))))))))))))))*IF(ISNUMBER(E256),E256,1)*IF(ISNUMBER(D256),D256,1)</f>
        <v>846</v>
      </c>
      <c r="AA256" s="62">
        <f t="shared" si="391"/>
        <v>30</v>
      </c>
      <c r="AB256" s="63">
        <f t="shared" si="392"/>
        <v>24</v>
      </c>
      <c r="AC256" s="23"/>
    </row>
    <row r="257" spans="1:48" x14ac:dyDescent="0.25">
      <c r="A257" s="325"/>
      <c r="B257" s="165" t="str">
        <f t="shared" si="375"/>
        <v>Средняя</v>
      </c>
      <c r="C257" s="166" t="str">
        <f t="shared" si="375"/>
        <v>Разгибания ног</v>
      </c>
      <c r="D257" s="167">
        <f t="shared" si="393"/>
        <v>0.4</v>
      </c>
      <c r="E257" s="168">
        <f t="shared" si="375"/>
        <v>5</v>
      </c>
      <c r="F257" s="304">
        <f>IF(I257&lt;&gt;0,(IFERROR(IF($Y257&gt;50,MROUND($Y257*I257,2.5),IF($Y257&lt;15,MROUND($Y257*I257,0.1),MROUND($Y257*I257,1))),)),"")</f>
        <v>13</v>
      </c>
      <c r="G257" s="173">
        <v>6</v>
      </c>
      <c r="H257" s="173">
        <v>3</v>
      </c>
      <c r="I257" s="174">
        <v>0.52</v>
      </c>
      <c r="J257" s="304">
        <f>IF(M257&lt;&gt;0,(IFERROR(IF($Y257&gt;50,MROUND($Y257*M257,2.5),IF($Y257&lt;15,MROUND($Y257*M257,0.1),MROUND($Y257*M257,1))),)),"")</f>
        <v>15</v>
      </c>
      <c r="K257" s="173">
        <v>5</v>
      </c>
      <c r="L257" s="173">
        <v>3</v>
      </c>
      <c r="M257" s="174">
        <v>0.57999999999999996</v>
      </c>
      <c r="N257" s="304" t="str">
        <f>IF(Q257&lt;&gt;0,(IFERROR(IF($Y257&gt;50,MROUND($Y257*Q257,2.5),IF($Y257&lt;15,MROUND($Y257*Q257,0.1),MROUND($Y257*Q257,1))),)),"")</f>
        <v/>
      </c>
      <c r="O257" s="173"/>
      <c r="P257" s="173"/>
      <c r="Q257" s="174">
        <v>0</v>
      </c>
      <c r="R257" s="304" t="str">
        <f>IF(U257&lt;&gt;0,(IFERROR(IF($Y257&gt;50,MROUND($Y257*U257,2.5),IF($Y257&lt;15,MROUND($Y257*U257,0.1),MROUND($Y257*U257,1))),)),"")</f>
        <v/>
      </c>
      <c r="S257" s="173"/>
      <c r="T257" s="173"/>
      <c r="U257" s="175">
        <v>0</v>
      </c>
      <c r="V257" s="98">
        <f t="shared" si="359"/>
        <v>2295</v>
      </c>
      <c r="W257" s="67">
        <f t="shared" si="394"/>
        <v>69.545454545454547</v>
      </c>
      <c r="X257" s="72">
        <f t="shared" ref="X257:X258" si="396">ROUND(IFERROR((W257/(Y257*IF(ISNUMBER(E257),E257,1))),0),2)</f>
        <v>0.54</v>
      </c>
      <c r="Y257" s="203">
        <f t="shared" si="349"/>
        <v>25.759437734844141</v>
      </c>
      <c r="Z257" s="18">
        <f>(IF(I257&lt;30%,0,IF(I257&lt;35%,F257*G257*H257*F!$B$33,IF(I257&lt;40%,F257*G257*H257*F!$B$38,IF(I257&lt;45%,F257*G257*H257*F!$B$43,IF(I257&lt;50%,F257*G257*H257*F!$B$48,IF(I257=50%,F257*G257*H257*F!$B$50,IF(I257=51%,F257*G257*H257*F!$B$51,IF(I257=52%,F257*G257*H257*F!$B$52,IF(I257=53%,F257*G257*H257*F!$B$53,IF(I257=54%,F257*G257*H257*F!$B$54,IF(I257=55%,F257*G257*H257*F!$B$55,IF(I257=56%,F257*G257*H257*F!$B$56,IF(I257=57%,F257*G257*H257*F!$B$57,IF(I257=58%,F257*G257*H257*F!$B$58,IF(I257=59%,F257*G257*H257*F!$B$59,IF(I257=60%,F257*G257*H257*F!$B$60,IF(I257=61%,F257*G257*H257*F!$B$61,IF(I257=62%,F257*G257*H257*F!$B$62,IF(I257=63%,F257*G257*H257*F!$B$63,IF(I257=64%,F257*G257*H257*F!$B$64,IF(I257=65%,F257*G257*H257*F!$B$65,IF(I257=66%,F257*G257*H257*F!$B$66,IF(I257=67%,F257*G257*H257*F!$B$67,IF(I257=68%,F257*G257*H257*F!$B$68,IF(I257=69%,F257*G257*H257*F!$B$69,IF(I257=70%,F257*G257*H257*F!$B$70,IF(I257=71%,F257*G257*H257*F!$B$71,IF(I257=72%,F257*G257*H257*F!$B$72,IF(I257=73%,F257*G257*H257*F!$B$73,IF(I257=74%,F257*G257*H257*F!$B$74,IF(I257=75%,F257*G257*H257*F!$B$75,IF(I257=76%,F257*G257*H257*F!$B$76,IF(I257=77%,F257*G257*H257*F!$B$77,IF(I257=78%,F257*G257*H257*F!$B$78,IF(I257=79%,F257*G257*H257*F!$B$79,IF(I257=80%,F257*G257*H257*F!$B$80,IF(I257=81%,F257*G257*H257*F!$B$81,IF(I257=82%,F257*G257*H257*F!$B$82,IF(I257=83%,F257*G257*H257*F!$B$83,IF(I257=84%,F257*G257*H257*F!$B$84,IF(I257=85%,F257*G257*H257*F!$B$85,IF(I257=86%,F257*G257*H257*F!$B$86,IF(I257=87%,F257*G257*H257*F!$B$87,IF(I257=88%,F257*G257*H257*F!$B$88,IF(I257=89%,F257*G257*H257*F!$B$89,IF(I257=90%,F257*G257*H257*F!$B$90,IF(I257=91%,F257*G257*H257*F!$B$91,IF(I257=92%,F257*G257*H257*F!$B$92,IF(I257=93%,F257*G257*H257*F!$B$93,IF(I257=94%,F257*G257*H257*F!$B$94,IF(I257=95%,F257*G257*H257*F!$B$95,IF(I257=96%,F257*G257*H257*F!$B$96,IF(I257=97%,F257*G257*H257*F!$B$97,IF(I257=98%,F257*G257*H257*F!$B$98,IF(I257=99%,F257*G257*H257*F!$B$99,IF(I257&gt;99%,F257*G257*H257*F!$B$100,))))))))))))))))))))))))))))))))))))))))))))))))))))))))+IF(M257&lt;30%,0,IF(M257&lt;35%,J257*K257*L257*F!$B$33,IF(M257&lt;40%,J257*K257*L257*F!$B$38,IF(M257&lt;45%,J257*K257*L257*F!$B$43,IF(M257&lt;50%,J257*K257*L257*F!$B$48,IF(M257=50%,J257*K257*L257*F!$B$50,IF(M257=51%,J257*K257*L257*F!$B$51,IF(M257=52%,J257*K257*L257*F!$B$52,IF(M257=53%,J257*K257*L257*F!$B$53,IF(M257=54%,J257*K257*L257*F!$B$54,IF(M257=55%,J257*K257*L257*F!$B$55,IF(M257=56%,J257*K257*L257*F!$B$56,IF(M257=57%,J257*K257*L257*F!$B$57,IF(M257=58%,J257*K257*L257*F!$B$58,IF(M257=59%,J257*K257*L257*F!$B$59,IF(M257=60%,J257*K257*L257*F!$B$60,IF(M257=61%,J257*K257*L257*F!$B$61,IF(M257=62%,J257*K257*L257*F!$B$62,IF(M257=63%,J257*K257*L257*F!$B$63,IF(M257=64%,J257*K257*L257*F!$B$64,IF(M257=65%,J257*K257*L257*F!$B$65,IF(M257=66%,J257*K257*L257*F!$B$66,IF(M257=67%,J257*K257*L257*F!$B$67,IF(M257=68%,J257*K257*L257*F!$B$68,IF(M257=69%,J257*K257*L257*F!$B$69,IF(M257=70%,J257*K257*L257*F!$B$70,IF(M257=71%,J257*K257*L257*F!$B$71,IF(M257=72%,J257*K257*L257*F!$B$72,IF(M257=73%,J257*K257*L257*F!$B$73,IF(M257=74%,J257*K257*L257*F!$B$74,IF(M257=75%,J257*K257*L257*F!$B$75,IF(M257=76%,J257*K257*L257*F!$B$76,IF(M257=77%,J257*K257*L257*F!$B$77,IF(M257=78%,J257*K257*L257*F!$B$78,IF(M257=79%,J257*K257*L257*F!$B$79,IF(M257=80%,J257*K257*L257*F!$B$80,IF(M257=81%,J257*K257*L257*F!$B$81,IF(M257=82%,J257*K257*L257*F!$B$82,IF(M257=83%,J257*K257*L257*F!$B$83,IF(M257=84%,J257*K257*L257*F!$B$84,IF(M257=85%,J257*K257*L257*F!$B$85,IF(M257=86%,J257*K257*L257*F!$B$86,IF(M257=87%,J257*K257*L257*F!$B$87,IF(M257=88%,J257*K257*L257*F!$B$88,IF(M257=89%,J257*K257*L257*F!$B$89,IF(M257=90%,J257*K257*L257*F!$B$90,IF(M257=91%,J257*K257*L257*F!$B$91,IF(M257=92%,J257*K257*L257*F!$B$92,IF(M257=93%,J257*K257*L257*F!$B$93,IF(M257=94%,J257*K257*L257*F!$B$94,IF(M257=95%,J257*K257*L257*F!$B$95,IF(M257=96%,J257*K257*L257*F!$B$96,IF(M257=97%,J257*K257*L257*F!$B$97,IF(M257=98%,J257*K257*L257*F!$B$98,IF(M257=99%,J257*K257*L257*F!$B$99,IF(M257&gt;99%,J257*K257*L257*F!$B$100,))))))))))))))))))))))))))))))))))))))))))))))))))))))))+IF(Q257&lt;30%,0,IF(Q257&lt;35%,N257*O257*P257*F!$B$33,IF(Q257&lt;40%,N257*O257*P257*F!$B$38,IF(Q257&lt;45%,N257*O257*P257*F!$B$43,IF(Q257&lt;50%,N257*O257*P257*F!$B$48,IF(Q257=50%,N257*O257*P257*F!$B$50,IF(Q257=51%,N257*O257*P257*F!$B$51,IF(Q257=52%,N257*O257*P257*F!$B$52,IF(Q257=53%,N257*O257*P257*F!$B$53,IF(Q257=54%,N257*O257*P257*F!$B$54,IF(Q257=55%,N257*O257*P257*F!$B$55,IF(Q257=56%,N257*O257*P257*F!$B$56,IF(Q257=57%,N257*O257*P257*F!$B$57,IF(Q257=58%,N257*O257*P257*F!$B$58,IF(Q257=59%,N257*O257*P257*F!$B$59,IF(Q257=60%,N257*O257*P257*F!$B$60,IF(Q257=61%,N257*O257*P257*F!$B$61,IF(Q257=62%,N257*O257*P257*F!$B$62,IF(Q257=63%,N257*O257*P257*F!$B$63,IF(Q257=64%,N257*O257*P257*F!$B$64,IF(Q257=65%,N257*O257*P257*F!$B$65,IF(Q257=66%,N257*O257*P257*F!$B$66,IF(Q257=67%,N257*O257*P257*F!$B$67,IF(Q257=68%,N257*O257*P257*F!$B$68,IF(Q257=69%,N257*O257*P257*F!$B$69,IF(Q257=70%,N257*O257*P257*F!$B$70,IF(Q257=71%,N257*O257*P257*F!$B$71,IF(Q257=72%,N257*O257*P257*F!$B$72,IF(Q257=73%,N257*O257*P257*F!$B$73,IF(Q257=74%,N257*O257*P257*F!$B$74,IF(Q257=75%,N257*O257*P257*F!$B$75,IF(Q257=76%,N257*O257*P257*F!$B$76,IF(Q257=77%,N257*O257*P257*F!$B$77,IF(Q257=78%,N257*O257*P257*F!$B$78,IF(Q257=79%,N257*O257*P257*F!$B$79,IF(Q257=80%,N257*O257*P257*F!$B$80,IF(Q257=81%,N257*O257*P257*F!$B$81,IF(Q257=82%,N257*O257*P257*F!$B$82,IF(Q257=83%,N257*O257*P257*F!$B$83,IF(Q257=84%,N257*O257*P257*F!$B$84,IF(Q257=85%,N257*O257*P257*F!$B$85,IF(Q257=86%,N257*O257*P257*F!$B$86,IF(Q257=87%,N257*O257*P257*F!$B$87,IF(Q257=88%,N257*O257*P257*F!$B$88,IF(Q257=89%,N257*O257*P257*F!$B$89,IF(Q257=90%,N257*O257*P257*F!$B$90,IF(Q257=91%,N257*O257*P257*F!$B$91,IF(Q257=92%,N257*O257*P257*F!$B$92,IF(Q257=93%,N257*O257*P257*F!$B$93,IF(Q257=94%,N257*O257*P257*F!$B$94,IF(Q257=95%,N257*O257*P257*F!$B$95,IF(Q257=96%,N257*O257*P257*F!$B$96,IF(Q257=97%,N257*O257*P257*F!$B$97,IF(Q257=98%,N257*O257*P257*F!$B$98,IF(Q257=99%,N257*O257*P257*F!$B$99,IF(Q257&gt;99%,N257*O257*P257*F!$B$100,))))))))))))))))))))))))))))))))))))))))))))))))))))))))+IF(U257&lt;30%,0,IF(U257&lt;35%,R257*S257*T257*F!$B$33,IF(U257&lt;40%,R257*S257*T257*F!$B$38,IF(U257&lt;45%,R257*S257*T257*F!$B$43,IF(U257&lt;50%,R257*S257*T257*F!$B$48,IF(U257=50%,R257*S257*T257*F!$B$50,IF(U257=51%,R257*S257*T257*F!$B$51,IF(U257=52%,R257*S257*T257*F!$B$52,IF(U257=53%,R257*S257*T257*F!$B$53,IF(U257=54%,R257*S257*T257*F!$B$54,IF(U257=55%,R257*S257*T257*F!$B$55,IF(U257=56%,R257*S257*T257*F!$B$56,IF(U257=57%,R257*S257*T257*F!$B$57,IF(U257=58%,R257*S257*T257*F!$B$58,IF(U257=59%,R257*S257*T257*F!$B$59,IF(U257=60%,R257*S257*T257*F!$B$60,IF(U257=61%,R257*S257*T257*F!$B$61,IF(U257=62%,R257*S257*T257*F!$B$62,IF(U257=63%,R257*S257*T257*F!$B$63,IF(U257=64%,R257*S257*T257*F!$B$64,IF(U257=65%,R257*S257*T257*F!$B$65,IF(U257=66%,R257*S257*T257*F!$B$66,IF(U257=67%,R257*S257*T257*F!$B$67,IF(U257=68%,R257*S257*T257*F!$B$68,IF(U257=69%,R257*S257*T257*F!$B$69,IF(U257=70%,R257*S257*T257*F!$B$70,IF(U257=71%,R257*S257*T257*F!$B$71,IF(U257=72%,R257*S257*T257*F!$B$72,IF(U257=73%,R257*S257*T257*F!$B$73,IF(U257=74%,R257*S257*T257*F!$B$74,IF(U257=75%,R257*S257*T257*F!$B$75,IF(U257=76%,R257*S257*T257*F!$B$76,IF(U257=77%,R257*S257*T257*F!$B$77,IF(U257=78%,R257*S257*T257*F!$B$78,IF(U257=79%,R257*S257*T257*F!$B$79,IF(U257=80%,R257*S257*T257*F!$B$80,IF(U257=81%,R257*S257*T257*F!$B$81,IF(U257=82%,R257*S257*T257*F!$B$82,IF(U257=83%,R257*S257*T257*F!$B$83,IF(U257=84%,R257*S257*T257*F!$B$84,IF(U257=85%,R257*S257*T257*F!$B$85,IF(U257=86%,R257*S257*T257*F!$B$86,IF(U257=87%,R257*S257*T257*F!$B$87,IF(U257=88%,R257*S257*T257*F!$B$88,IF(U257=89%,R257*S257*T257*F!$B$89,IF(U257=90%,R257*S257*T257*F!$B$90,IF(U257=91%,R257*S257*T257*F!$B$91,IF(U257=92%,R257*S257*T257*F!$B$92,IF(U257=93%,R257*S257*T257*F!$B$93,IF(U257=94%,R257*S257*T257*F!$B$94,IF(U257=95%,R257*S257*T257*F!$B$95,IF(U257=96%,R257*S257*T257*F!$B$96,IF(U257=97%,R257*S257*T257*F!$B$97,IF(U257=98%,R257*S257*T257*F!$B$98,IF(U257=99%,R257*S257*T257*F!$B$99,IF(U257&gt;99%,R257*S257*T257*F!$B$100)))))))))))))))))))))))))))))))))))))))))))))))))))))))))*IF(ISNUMBER(E257),E257,1)*IF(ISNUMBER(D257),D257,1)</f>
        <v>540.54</v>
      </c>
      <c r="AA257" s="69">
        <f t="shared" si="391"/>
        <v>33</v>
      </c>
      <c r="AB257" s="70">
        <f t="shared" si="392"/>
        <v>7.65</v>
      </c>
      <c r="AC257" s="23"/>
    </row>
    <row r="258" spans="1:48" x14ac:dyDescent="0.25">
      <c r="A258" s="325"/>
      <c r="B258" s="165" t="str">
        <f t="shared" ref="B258:E259" si="397">IF(B221="","",B221)</f>
        <v/>
      </c>
      <c r="C258" s="166" t="str">
        <f t="shared" si="397"/>
        <v/>
      </c>
      <c r="D258" s="167">
        <f t="shared" si="393"/>
        <v>0</v>
      </c>
      <c r="E258" s="168" t="str">
        <f t="shared" si="397"/>
        <v/>
      </c>
      <c r="F258" s="303"/>
      <c r="G258" s="170"/>
      <c r="H258" s="170"/>
      <c r="I258" s="171">
        <f t="shared" ref="I258" si="398">IFERROR(ROUND(F258/$Y258,2),)</f>
        <v>0</v>
      </c>
      <c r="J258" s="169"/>
      <c r="K258" s="170"/>
      <c r="L258" s="170"/>
      <c r="M258" s="171">
        <f t="shared" ref="M258" si="399">IFERROR(ROUND(J258/$Y258,2),)</f>
        <v>0</v>
      </c>
      <c r="N258" s="169"/>
      <c r="O258" s="170"/>
      <c r="P258" s="170"/>
      <c r="Q258" s="171">
        <f t="shared" ref="Q258" si="400">IFERROR(ROUND(N258/$Y258,2),)</f>
        <v>0</v>
      </c>
      <c r="R258" s="169"/>
      <c r="S258" s="170"/>
      <c r="T258" s="170"/>
      <c r="U258" s="171">
        <f t="shared" ref="U258" si="401">IFERROR(ROUND(R258/$Y258,2),)</f>
        <v>0</v>
      </c>
      <c r="V258" s="121">
        <f t="shared" si="359"/>
        <v>0</v>
      </c>
      <c r="W258" s="60">
        <f t="shared" si="394"/>
        <v>0</v>
      </c>
      <c r="X258" s="61">
        <f t="shared" si="396"/>
        <v>0</v>
      </c>
      <c r="Y258" s="203" t="str">
        <f t="shared" si="349"/>
        <v/>
      </c>
      <c r="Z258" s="17">
        <f>(IF(I258&lt;30%,0,IF(I258&lt;35%,F258*G258*H258*F!$B$33,IF(I258&lt;40%,F258*G258*H258*F!$B$38,IF(I258&lt;45%,F258*G258*H258*F!$B$43,IF(I258&lt;50%,F258*G258*H258*F!$B$48,IF(I258=50%,F258*G258*H258*F!$B$50,IF(I258=51%,F258*G258*H258*F!$B$51,IF(I258=52%,F258*G258*H258*F!$B$52,IF(I258=53%,F258*G258*H258*F!$B$53,IF(I258=54%,F258*G258*H258*F!$B$54,IF(I258=55%,F258*G258*H258*F!$B$55,IF(I258=56%,F258*G258*H258*F!$B$56,IF(I258=57%,F258*G258*H258*F!$B$57,IF(I258=58%,F258*G258*H258*F!$B$58,IF(I258=59%,F258*G258*H258*F!$B$59,IF(I258=60%,F258*G258*H258*F!$B$60,IF(I258=61%,F258*G258*H258*F!$B$61,IF(I258=62%,F258*G258*H258*F!$B$62,IF(I258=63%,F258*G258*H258*F!$B$63,IF(I258=64%,F258*G258*H258*F!$B$64,IF(I258=65%,F258*G258*H258*F!$B$65,IF(I258=66%,F258*G258*H258*F!$B$66,IF(I258=67%,F258*G258*H258*F!$B$67,IF(I258=68%,F258*G258*H258*F!$B$68,IF(I258=69%,F258*G258*H258*F!$B$69,IF(I258=70%,F258*G258*H258*F!$B$70,IF(I258=71%,F258*G258*H258*F!$B$71,IF(I258=72%,F258*G258*H258*F!$B$72,IF(I258=73%,F258*G258*H258*F!$B$73,IF(I258=74%,F258*G258*H258*F!$B$74,IF(I258=75%,F258*G258*H258*F!$B$75,IF(I258=76%,F258*G258*H258*F!$B$76,IF(I258=77%,F258*G258*H258*F!$B$77,IF(I258=78%,F258*G258*H258*F!$B$78,IF(I258=79%,F258*G258*H258*F!$B$79,IF(I258=80%,F258*G258*H258*F!$B$80,IF(I258=81%,F258*G258*H258*F!$B$81,IF(I258=82%,F258*G258*H258*F!$B$82,IF(I258=83%,F258*G258*H258*F!$B$83,IF(I258=84%,F258*G258*H258*F!$B$84,IF(I258=85%,F258*G258*H258*F!$B$85,IF(I258=86%,F258*G258*H258*F!$B$86,IF(I258=87%,F258*G258*H258*F!$B$87,IF(I258=88%,F258*G258*H258*F!$B$88,IF(I258=89%,F258*G258*H258*F!$B$89,IF(I258=90%,F258*G258*H258*F!$B$90,IF(I258=91%,F258*G258*H258*F!$B$91,IF(I258=92%,F258*G258*H258*F!$B$92,IF(I258=93%,F258*G258*H258*F!$B$93,IF(I258=94%,F258*G258*H258*F!$B$94,IF(I258=95%,F258*G258*H258*F!$B$95,IF(I258=96%,F258*G258*H258*F!$B$96,IF(I258=97%,F258*G258*H258*F!$B$97,IF(I258=98%,F258*G258*H258*F!$B$98,IF(I258=99%,F258*G258*H258*F!$B$99,IF(I258&gt;99%,F258*G258*H258*F!$B$100,))))))))))))))))))))))))))))))))))))))))))))))))))))))))+IF(M258&lt;30%,0,IF(M258&lt;35%,J258*K258*L258*F!$B$33,IF(M258&lt;40%,J258*K258*L258*F!$B$38,IF(M258&lt;45%,J258*K258*L258*F!$B$43,IF(M258&lt;50%,J258*K258*L258*F!$B$48,IF(M258=50%,J258*K258*L258*F!$B$50,IF(M258=51%,J258*K258*L258*F!$B$51,IF(M258=52%,J258*K258*L258*F!$B$52,IF(M258=53%,J258*K258*L258*F!$B$53,IF(M258=54%,J258*K258*L258*F!$B$54,IF(M258=55%,J258*K258*L258*F!$B$55,IF(M258=56%,J258*K258*L258*F!$B$56,IF(M258=57%,J258*K258*L258*F!$B$57,IF(M258=58%,J258*K258*L258*F!$B$58,IF(M258=59%,J258*K258*L258*F!$B$59,IF(M258=60%,J258*K258*L258*F!$B$60,IF(M258=61%,J258*K258*L258*F!$B$61,IF(M258=62%,J258*K258*L258*F!$B$62,IF(M258=63%,J258*K258*L258*F!$B$63,IF(M258=64%,J258*K258*L258*F!$B$64,IF(M258=65%,J258*K258*L258*F!$B$65,IF(M258=66%,J258*K258*L258*F!$B$66,IF(M258=67%,J258*K258*L258*F!$B$67,IF(M258=68%,J258*K258*L258*F!$B$68,IF(M258=69%,J258*K258*L258*F!$B$69,IF(M258=70%,J258*K258*L258*F!$B$70,IF(M258=71%,J258*K258*L258*F!$B$71,IF(M258=72%,J258*K258*L258*F!$B$72,IF(M258=73%,J258*K258*L258*F!$B$73,IF(M258=74%,J258*K258*L258*F!$B$74,IF(M258=75%,J258*K258*L258*F!$B$75,IF(M258=76%,J258*K258*L258*F!$B$76,IF(M258=77%,J258*K258*L258*F!$B$77,IF(M258=78%,J258*K258*L258*F!$B$78,IF(M258=79%,J258*K258*L258*F!$B$79,IF(M258=80%,J258*K258*L258*F!$B$80,IF(M258=81%,J258*K258*L258*F!$B$81,IF(M258=82%,J258*K258*L258*F!$B$82,IF(M258=83%,J258*K258*L258*F!$B$83,IF(M258=84%,J258*K258*L258*F!$B$84,IF(M258=85%,J258*K258*L258*F!$B$85,IF(M258=86%,J258*K258*L258*F!$B$86,IF(M258=87%,J258*K258*L258*F!$B$87,IF(M258=88%,J258*K258*L258*F!$B$88,IF(M258=89%,J258*K258*L258*F!$B$89,IF(M258=90%,J258*K258*L258*F!$B$90,IF(M258=91%,J258*K258*L258*F!$B$91,IF(M258=92%,J258*K258*L258*F!$B$92,IF(M258=93%,J258*K258*L258*F!$B$93,IF(M258=94%,J258*K258*L258*F!$B$94,IF(M258=95%,J258*K258*L258*F!$B$95,IF(M258=96%,J258*K258*L258*F!$B$96,IF(M258=97%,J258*K258*L258*F!$B$97,IF(M258=98%,J258*K258*L258*F!$B$98,IF(M258=99%,J258*K258*L258*F!$B$99,IF(M258&gt;99%,J258*K258*L258*F!$B$100,))))))))))))))))))))))))))))))))))))))))))))))))))))))))+IF(Q258&lt;30%,0,IF(Q258&lt;35%,N258*O258*P258*F!$B$33,IF(Q258&lt;40%,N258*O258*P258*F!$B$38,IF(Q258&lt;45%,N258*O258*P258*F!$B$43,IF(Q258&lt;50%,N258*O258*P258*F!$B$48,IF(Q258=50%,N258*O258*P258*F!$B$50,IF(Q258=51%,N258*O258*P258*F!$B$51,IF(Q258=52%,N258*O258*P258*F!$B$52,IF(Q258=53%,N258*O258*P258*F!$B$53,IF(Q258=54%,N258*O258*P258*F!$B$54,IF(Q258=55%,N258*O258*P258*F!$B$55,IF(Q258=56%,N258*O258*P258*F!$B$56,IF(Q258=57%,N258*O258*P258*F!$B$57,IF(Q258=58%,N258*O258*P258*F!$B$58,IF(Q258=59%,N258*O258*P258*F!$B$59,IF(Q258=60%,N258*O258*P258*F!$B$60,IF(Q258=61%,N258*O258*P258*F!$B$61,IF(Q258=62%,N258*O258*P258*F!$B$62,IF(Q258=63%,N258*O258*P258*F!$B$63,IF(Q258=64%,N258*O258*P258*F!$B$64,IF(Q258=65%,N258*O258*P258*F!$B$65,IF(Q258=66%,N258*O258*P258*F!$B$66,IF(Q258=67%,N258*O258*P258*F!$B$67,IF(Q258=68%,N258*O258*P258*F!$B$68,IF(Q258=69%,N258*O258*P258*F!$B$69,IF(Q258=70%,N258*O258*P258*F!$B$70,IF(Q258=71%,N258*O258*P258*F!$B$71,IF(Q258=72%,N258*O258*P258*F!$B$72,IF(Q258=73%,N258*O258*P258*F!$B$73,IF(Q258=74%,N258*O258*P258*F!$B$74,IF(Q258=75%,N258*O258*P258*F!$B$75,IF(Q258=76%,N258*O258*P258*F!$B$76,IF(Q258=77%,N258*O258*P258*F!$B$77,IF(Q258=78%,N258*O258*P258*F!$B$78,IF(Q258=79%,N258*O258*P258*F!$B$79,IF(Q258=80%,N258*O258*P258*F!$B$80,IF(Q258=81%,N258*O258*P258*F!$B$81,IF(Q258=82%,N258*O258*P258*F!$B$82,IF(Q258=83%,N258*O258*P258*F!$B$83,IF(Q258=84%,N258*O258*P258*F!$B$84,IF(Q258=85%,N258*O258*P258*F!$B$85,IF(Q258=86%,N258*O258*P258*F!$B$86,IF(Q258=87%,N258*O258*P258*F!$B$87,IF(Q258=88%,N258*O258*P258*F!$B$88,IF(Q258=89%,N258*O258*P258*F!$B$89,IF(Q258=90%,N258*O258*P258*F!$B$90,IF(Q258=91%,N258*O258*P258*F!$B$91,IF(Q258=92%,N258*O258*P258*F!$B$92,IF(Q258=93%,N258*O258*P258*F!$B$93,IF(Q258=94%,N258*O258*P258*F!$B$94,IF(Q258=95%,N258*O258*P258*F!$B$95,IF(Q258=96%,N258*O258*P258*F!$B$96,IF(Q258=97%,N258*O258*P258*F!$B$97,IF(Q258=98%,N258*O258*P258*F!$B$98,IF(Q258=99%,N258*O258*P258*F!$B$99,IF(Q258&gt;99%,N258*O258*P258*F!$B$100,))))))))))))))))))))))))))))))))))))))))))))))))))))))))+IF(U258&lt;30%,0,IF(U258&lt;35%,R258*S258*T258*F!$B$33,IF(U258&lt;40%,R258*S258*T258*F!$B$38,IF(U258&lt;45%,R258*S258*T258*F!$B$43,IF(U258&lt;50%,R258*S258*T258*F!$B$48,IF(U258=50%,R258*S258*T258*F!$B$50,IF(U258=51%,R258*S258*T258*F!$B$51,IF(U258=52%,R258*S258*T258*F!$B$52,IF(U258=53%,R258*S258*T258*F!$B$53,IF(U258=54%,R258*S258*T258*F!$B$54,IF(U258=55%,R258*S258*T258*F!$B$55,IF(U258=56%,R258*S258*T258*F!$B$56,IF(U258=57%,R258*S258*T258*F!$B$57,IF(U258=58%,R258*S258*T258*F!$B$58,IF(U258=59%,R258*S258*T258*F!$B$59,IF(U258=60%,R258*S258*T258*F!$B$60,IF(U258=61%,R258*S258*T258*F!$B$61,IF(U258=62%,R258*S258*T258*F!$B$62,IF(U258=63%,R258*S258*T258*F!$B$63,IF(U258=64%,R258*S258*T258*F!$B$64,IF(U258=65%,R258*S258*T258*F!$B$65,IF(U258=66%,R258*S258*T258*F!$B$66,IF(U258=67%,R258*S258*T258*F!$B$67,IF(U258=68%,R258*S258*T258*F!$B$68,IF(U258=69%,R258*S258*T258*F!$B$69,IF(U258=70%,R258*S258*T258*F!$B$70,IF(U258=71%,R258*S258*T258*F!$B$71,IF(U258=72%,R258*S258*T258*F!$B$72,IF(U258=73%,R258*S258*T258*F!$B$73,IF(U258=74%,R258*S258*T258*F!$B$74,IF(U258=75%,R258*S258*T258*F!$B$75,IF(U258=76%,R258*S258*T258*F!$B$76,IF(U258=77%,R258*S258*T258*F!$B$77,IF(U258=78%,R258*S258*T258*F!$B$78,IF(U258=79%,R258*S258*T258*F!$B$79,IF(U258=80%,R258*S258*T258*F!$B$80,IF(U258=81%,R258*S258*T258*F!$B$81,IF(U258=82%,R258*S258*T258*F!$B$82,IF(U258=83%,R258*S258*T258*F!$B$83,IF(U258=84%,R258*S258*T258*F!$B$84,IF(U258=85%,R258*S258*T258*F!$B$85,IF(U258=86%,R258*S258*T258*F!$B$86,IF(U258=87%,R258*S258*T258*F!$B$87,IF(U258=88%,R258*S258*T258*F!$B$88,IF(U258=89%,R258*S258*T258*F!$B$89,IF(U258=90%,R258*S258*T258*F!$B$90,IF(U258=91%,R258*S258*T258*F!$B$91,IF(U258=92%,R258*S258*T258*F!$B$92,IF(U258=93%,R258*S258*T258*F!$B$93,IF(U258=94%,R258*S258*T258*F!$B$94,IF(U258=95%,R258*S258*T258*F!$B$95,IF(U258=96%,R258*S258*T258*F!$B$96,IF(U258=97%,R258*S258*T258*F!$B$97,IF(U258=98%,R258*S258*T258*F!$B$98,IF(U258=99%,R258*S258*T258*F!$B$99,IF(U258&gt;99%,R258*S258*T258*F!$B$100)))))))))))))))))))))))))))))))))))))))))))))))))))))))))*IF(ISNUMBER(E258),E258,1)*IF(ISNUMBER(D258),D258,1)</f>
        <v>0</v>
      </c>
      <c r="AA258" s="62">
        <f t="shared" si="391"/>
        <v>0</v>
      </c>
      <c r="AB258" s="63">
        <f t="shared" si="392"/>
        <v>0</v>
      </c>
      <c r="AC258" s="23"/>
    </row>
    <row r="259" spans="1:48" ht="15.75" thickBot="1" x14ac:dyDescent="0.3">
      <c r="A259" s="326"/>
      <c r="B259" s="216" t="str">
        <f t="shared" si="397"/>
        <v/>
      </c>
      <c r="C259" s="231" t="str">
        <f t="shared" si="397"/>
        <v/>
      </c>
      <c r="D259" s="299">
        <f>ROUND(IFERROR((D253*(G253*H253+K253*L253+O253*P253+S253*T253)+D254*(G254*H254+K254*L254+O254*P254+S254*T254)+D255*(G255*H255+K255*L255+O255*P255+S255*T255)+D256*(G256*H256+K256*L256+O256*P256+S256*T256)+D257*(G257*H257+K257*L257+O257*P257+S257*T257)+D258*(G258*H258+K258*L258+O258*P258+S258*T258))/((G253*H253+K253*L253+O253*P253+S253*T253)+(G254*H254+K254*L254+O254*P254+S254*T254)+(G255*H255+K255*L255+O255*P255+S255*T255)+(G256*H256+K256*L256+O256*P256+S256*T256)+(G257*H257+K257*L257+O257*P257+S257*T257)+(G258*H258+K258*L258+O258*P258+S258*T258)),0),2)</f>
        <v>0.99</v>
      </c>
      <c r="E259" s="220" t="str">
        <f t="shared" si="397"/>
        <v/>
      </c>
      <c r="F259" s="306" t="s">
        <v>67</v>
      </c>
      <c r="G259" s="316">
        <f>V225+V226+V228+V241+V253+V255+V257</f>
        <v>24152.5</v>
      </c>
      <c r="H259" s="316">
        <f>AA225+AA226+AA228+AA241+AA253+AA255+AA257</f>
        <v>228</v>
      </c>
      <c r="I259" s="317">
        <f>Z225+Z226+Z228+Z241+Z253+Z255+Z257</f>
        <v>15652.119999999999</v>
      </c>
      <c r="J259" s="306" t="s">
        <v>99</v>
      </c>
      <c r="K259" s="316">
        <f>V232+V233+V234+V235+V246+V247+V248+V249</f>
        <v>18082.5</v>
      </c>
      <c r="L259" s="227">
        <f>AA232+AA233+AA234+AA235+AA246+AA247+AA248+AA249</f>
        <v>231</v>
      </c>
      <c r="M259" s="317">
        <f>Z232+Z233+Z234+Z235+Z246+Z247+Z248+Z249</f>
        <v>13084.22</v>
      </c>
      <c r="N259" s="306" t="s">
        <v>100</v>
      </c>
      <c r="O259" s="316">
        <f>V227+V239+V240+V242+V243+V254+V256</f>
        <v>19330</v>
      </c>
      <c r="P259" s="227">
        <f>AA227+AA239+AA240+AA242+AA243+AA254+AA256</f>
        <v>236</v>
      </c>
      <c r="Q259" s="317">
        <f>Z227+Z239+Z240+Z242+Z243+Z254+Z256</f>
        <v>11997.222500000002</v>
      </c>
      <c r="R259" s="306" t="s">
        <v>101</v>
      </c>
      <c r="S259" s="316">
        <f>G259+O259</f>
        <v>43482.5</v>
      </c>
      <c r="T259" s="316">
        <f>H259+P259</f>
        <v>464</v>
      </c>
      <c r="U259" s="316">
        <f>I259+Q259</f>
        <v>27649.342499999999</v>
      </c>
      <c r="V259" s="79">
        <f>SUM(V253:V258)</f>
        <v>13397.5</v>
      </c>
      <c r="W259" s="21">
        <f>IFERROR(V259/AA259,0)</f>
        <v>93.038194444444443</v>
      </c>
      <c r="X259" s="80">
        <f>ROUND(IFERROR(((I253*G253*H253+M253*K253*L253+Q253*O253*P253+U253*S253*T253)+(I254*G254*H254+M254*K254*L254+Q254*O254*P254+U254*S254*T254)+(I255*G255*H255+M255*K255*L255+Q255*O255*P255+U255*S255*T255)+(I256*G256*H256+M256*K256*L256+Q256*O256*P256+U256*S256*T256)+(I257*G257*H257+M257*K257*L257+Q257*O257*P257+U257*S257*T257)+(I258*G258*H258+M258*K258*L258+Q258*O258*P258+U258*S258*T258))/((G253*H253+K253*L253+O253*P253+S253*T253)+(G254*H254+K254*L254+O254*P254+S254*T254)+(G255*H255+K255*L255+O255*P255+S255*T255)+(G256*H256+K256*L256+O256*P256+S256*T256)+(G257*H257+K257*L257+O257*P257+S257*T257)+(G258*H258+K258*L258+O258*P258+S258*T258)),0),3)</f>
        <v>0.49099999999999999</v>
      </c>
      <c r="Y259" s="81"/>
      <c r="Z259" s="21">
        <f>SUM(Z253:Z258)</f>
        <v>7328.6025</v>
      </c>
      <c r="AA259" s="82">
        <f>SUM(AA253:AA258)</f>
        <v>144</v>
      </c>
      <c r="AB259" s="83">
        <f>IF(SUM(AB253:AB258)=0,TIME(,0,),TIME(,SUM(AB253:AB258)+30,))</f>
        <v>9.930555555555555E-2</v>
      </c>
      <c r="AC259" s="23"/>
    </row>
    <row r="260" spans="1:48" ht="15.75" x14ac:dyDescent="0.25">
      <c r="A260" s="300"/>
      <c r="B260" s="301"/>
      <c r="C260" s="301"/>
      <c r="D260" s="297">
        <f>IFERROR((D268*AA268+D275*AA275+D282*AA282+D289*AA289+D296*AA296)/AA260,"")</f>
        <v>0.91240687679083099</v>
      </c>
      <c r="E260" s="301"/>
      <c r="F260" s="301"/>
      <c r="G260" s="301" t="s">
        <v>95</v>
      </c>
      <c r="H260" s="301"/>
      <c r="I260" s="301"/>
      <c r="J260" s="301"/>
      <c r="K260" s="301"/>
      <c r="L260" s="301"/>
      <c r="M260" s="301"/>
      <c r="N260" s="301"/>
      <c r="O260" s="301"/>
      <c r="P260" s="301"/>
      <c r="Q260" s="301"/>
      <c r="R260" s="301"/>
      <c r="S260" s="301"/>
      <c r="T260" s="301"/>
      <c r="U260" s="301"/>
      <c r="V260" s="128">
        <f>V268+V275+V282+V289+V296</f>
        <v>61750</v>
      </c>
      <c r="W260" s="294">
        <f>IFERROR(V260/AA260,0)</f>
        <v>88.467048710601716</v>
      </c>
      <c r="X260" s="130"/>
      <c r="Y260" s="215">
        <v>5.0000000000000001E-3</v>
      </c>
      <c r="Z260" s="129">
        <f>Z268+Z275+Z282+Z289+Z296</f>
        <v>46282.897499999999</v>
      </c>
      <c r="AA260" s="131">
        <f>AA268+AA275+AA282+AA289+AA296</f>
        <v>698</v>
      </c>
      <c r="AB260" s="132">
        <f>AB268+AB275+AB282+AB289+AB296</f>
        <v>0.56111111111111112</v>
      </c>
      <c r="AC260" s="23"/>
    </row>
    <row r="261" spans="1:48" ht="15.75" thickBot="1" x14ac:dyDescent="0.3">
      <c r="A261" s="39" t="s">
        <v>1</v>
      </c>
      <c r="B261" s="133" t="s">
        <v>6</v>
      </c>
      <c r="C261" s="134" t="s">
        <v>7</v>
      </c>
      <c r="D261" s="135" t="s">
        <v>8</v>
      </c>
      <c r="E261" s="42" t="s">
        <v>48</v>
      </c>
      <c r="F261" s="133" t="s">
        <v>9</v>
      </c>
      <c r="G261" s="133" t="s">
        <v>10</v>
      </c>
      <c r="H261" s="133" t="s">
        <v>11</v>
      </c>
      <c r="I261" s="133" t="s">
        <v>2</v>
      </c>
      <c r="J261" s="133" t="s">
        <v>9</v>
      </c>
      <c r="K261" s="133" t="s">
        <v>10</v>
      </c>
      <c r="L261" s="133" t="s">
        <v>11</v>
      </c>
      <c r="M261" s="133" t="s">
        <v>2</v>
      </c>
      <c r="N261" s="133" t="s">
        <v>9</v>
      </c>
      <c r="O261" s="133" t="s">
        <v>10</v>
      </c>
      <c r="P261" s="133" t="s">
        <v>11</v>
      </c>
      <c r="Q261" s="133" t="s">
        <v>2</v>
      </c>
      <c r="R261" s="133" t="s">
        <v>9</v>
      </c>
      <c r="S261" s="133" t="s">
        <v>10</v>
      </c>
      <c r="T261" s="133" t="s">
        <v>11</v>
      </c>
      <c r="U261" s="133" t="s">
        <v>2</v>
      </c>
      <c r="V261" s="133" t="s">
        <v>3</v>
      </c>
      <c r="W261" s="135" t="s">
        <v>12</v>
      </c>
      <c r="X261" s="135" t="s">
        <v>23</v>
      </c>
      <c r="Y261" s="136" t="s">
        <v>4</v>
      </c>
      <c r="Z261" s="137" t="s">
        <v>15</v>
      </c>
      <c r="AA261" s="133" t="s">
        <v>5</v>
      </c>
      <c r="AB261" s="138" t="s">
        <v>13</v>
      </c>
      <c r="AC261" s="23"/>
    </row>
    <row r="262" spans="1:48" x14ac:dyDescent="0.25">
      <c r="A262" s="318">
        <f>A263</f>
        <v>42254</v>
      </c>
      <c r="B262" s="158" t="str">
        <f>IF(B225="","",B225)</f>
        <v>Тяжелая</v>
      </c>
      <c r="C262" s="159" t="str">
        <f>IF(C225="","",C225)</f>
        <v>Присед</v>
      </c>
      <c r="D262" s="160">
        <f>D225</f>
        <v>1.2</v>
      </c>
      <c r="E262" s="161" t="str">
        <f>IF(E225="","",E225)</f>
        <v/>
      </c>
      <c r="F262" s="302">
        <f>IF(I262&lt;&gt;0,(IFERROR(IF($Y262&gt;50,MROUND($Y262*I262,2.5),IF($Y262&lt;15,MROUND($Y262*I262,0.1),MROUND($Y262*I262,1))),)),"")</f>
        <v>147.5</v>
      </c>
      <c r="G262" s="162">
        <v>5</v>
      </c>
      <c r="H262" s="162">
        <v>1</v>
      </c>
      <c r="I262" s="163">
        <v>0.55000000000000004</v>
      </c>
      <c r="J262" s="302">
        <f>IF(M262&lt;&gt;0,(IFERROR(IF($Y262&gt;50,MROUND($Y262*M262,2.5),IF($Y262&lt;15,MROUND($Y262*M262,0.1),MROUND($Y262*M262,1))),)),"")</f>
        <v>167.5</v>
      </c>
      <c r="K262" s="162">
        <v>4</v>
      </c>
      <c r="L262" s="162">
        <v>1</v>
      </c>
      <c r="M262" s="163">
        <v>0.62</v>
      </c>
      <c r="N262" s="302">
        <f>IF(Q262&lt;&gt;0,(IFERROR(IF($Y262&gt;50,MROUND($Y262*Q262,2.5),IF($Y262&lt;15,MROUND($Y262*Q262,0.1),MROUND($Y262*Q262,1))),)),"")</f>
        <v>197.5</v>
      </c>
      <c r="O262" s="162">
        <v>3</v>
      </c>
      <c r="P262" s="162">
        <v>4</v>
      </c>
      <c r="Q262" s="163">
        <v>0.73</v>
      </c>
      <c r="R262" s="302">
        <f>IF(U262&lt;&gt;0,(IFERROR(IF($Y262&gt;50,MROUND($Y262*U262,2.5),IF($Y262&lt;15,MROUND($Y262*U262,0.1),MROUND($Y262*U262,1))),)),"")</f>
        <v>217.5</v>
      </c>
      <c r="S262" s="162">
        <v>2</v>
      </c>
      <c r="T262" s="162">
        <v>4</v>
      </c>
      <c r="U262" s="164">
        <v>0.81</v>
      </c>
      <c r="V262" s="47">
        <f t="shared" ref="V262:V267" si="402">(IF(ISNUMBER(F262),F262,1)*G262*H262+IF(ISNUMBER(J262),J262,1)*K262*L262+IF(ISNUMBER(N262),N262,1)*O262*P262+IF(ISNUMBER(R262),R262,1)*S262*T262)*IF(ISNUMBER(E262),E262,1)</f>
        <v>5517.5</v>
      </c>
      <c r="W262" s="48">
        <f>IFERROR((IF(ISNUMBER(F262),F262,1)*G262*H262+IF(ISNUMBER(J262),J262,1)*K262*L262+IF(ISNUMBER(N262),N262,1)*O262*P262+IF(ISNUMBER(R262),R262,1)*S262*T262)*IF(ISNUMBER(E262),E262,1)/(G262*H262+K262*L262+O262*P262+S262*T262),0)</f>
        <v>190.25862068965517</v>
      </c>
      <c r="X262" s="213">
        <f>ROUND(IFERROR((W262/(Y262*IF(ISNUMBER(E262),E262,1))),0),2)</f>
        <v>0.71</v>
      </c>
      <c r="Y262" s="202">
        <f>IF(ISNUMBER(Y225), Y225+(Y225*$Y$260),"")</f>
        <v>269.237643204591</v>
      </c>
      <c r="Z262" s="16">
        <f>(IF(I262&lt;30%,0,IF(I262&lt;35%,F262*G262*H262*F!$B$33,IF(I262&lt;40%,F262*G262*H262*F!$B$38,IF(I262&lt;45%,F262*G262*H262*F!$B$43,IF(I262&lt;50%,F262*G262*H262*F!$B$48,IF(I262=50%,F262*G262*H262*F!$B$50,IF(I262=51%,F262*G262*H262*F!$B$51,IF(I262=52%,F262*G262*H262*F!$B$52,IF(I262=53%,F262*G262*H262*F!$B$53,IF(I262=54%,F262*G262*H262*F!$B$54,IF(I262=55%,F262*G262*H262*F!$B$55,IF(I262=56%,F262*G262*H262*F!$B$56,IF(I262=57%,F262*G262*H262*F!$B$57,IF(I262=58%,F262*G262*H262*F!$B$58,IF(I262=59%,F262*G262*H262*F!$B$59,IF(I262=60%,F262*G262*H262*F!$B$60,IF(I262=61%,F262*G262*H262*F!$B$61,IF(I262=62%,F262*G262*H262*F!$B$62,IF(I262=63%,F262*G262*H262*F!$B$63,IF(I262=64%,F262*G262*H262*F!$B$64,IF(I262=65%,F262*G262*H262*F!$B$65,IF(I262=66%,F262*G262*H262*F!$B$66,IF(I262=67%,F262*G262*H262*F!$B$67,IF(I262=68%,F262*G262*H262*F!$B$68,IF(I262=69%,F262*G262*H262*F!$B$69,IF(I262=70%,F262*G262*H262*F!$B$70,IF(I262=71%,F262*G262*H262*F!$B$71,IF(I262=72%,F262*G262*H262*F!$B$72,IF(I262=73%,F262*G262*H262*F!$B$73,IF(I262=74%,F262*G262*H262*F!$B$74,IF(I262=75%,F262*G262*H262*F!$B$75,IF(I262=76%,F262*G262*H262*F!$B$76,IF(I262=77%,F262*G262*H262*F!$B$77,IF(I262=78%,F262*G262*H262*F!$B$78,IF(I262=79%,F262*G262*H262*F!$B$79,IF(I262=80%,F262*G262*H262*F!$B$80,IF(I262=81%,F262*G262*H262*F!$B$81,IF(I262=82%,F262*G262*H262*F!$B$82,IF(I262=83%,F262*G262*H262*F!$B$83,IF(I262=84%,F262*G262*H262*F!$B$84,IF(I262=85%,F262*G262*H262*F!$B$85,IF(I262=86%,F262*G262*H262*F!$B$86,IF(I262=87%,F262*G262*H262*F!$B$87,IF(I262=88%,F262*G262*H262*F!$B$88,IF(I262=89%,F262*G262*H262*F!$B$89,IF(I262=90%,F262*G262*H262*F!$B$90,IF(I262=91%,F262*G262*H262*F!$B$91,IF(I262=92%,F262*G262*H262*F!$B$92,IF(I262=93%,F262*G262*H262*F!$B$93,IF(I262=94%,F262*G262*H262*F!$B$94,IF(I262=95%,F262*G262*H262*F!$B$95,IF(I262=96%,F262*G262*H262*F!$B$96,IF(I262=97%,F262*G262*H262*F!$B$97,IF(I262=98%,F262*G262*H262*F!$B$98,IF(I262=99%,F262*G262*H262*F!$B$99,IF(I262&gt;99%,F262*G262*H262*F!$B$100,))))))))))))))))))))))))))))))))))))))))))))))))))))))))+IF(M262&lt;30%,0,IF(M262&lt;35%,J262*K262*L262*F!$B$33,IF(M262&lt;40%,J262*K262*L262*F!$B$38,IF(M262&lt;45%,J262*K262*L262*F!$B$43,IF(M262&lt;50%,J262*K262*L262*F!$B$48,IF(M262=50%,J262*K262*L262*F!$B$50,IF(M262=51%,J262*K262*L262*F!$B$51,IF(M262=52%,J262*K262*L262*F!$B$52,IF(M262=53%,J262*K262*L262*F!$B$53,IF(M262=54%,J262*K262*L262*F!$B$54,IF(M262=55%,J262*K262*L262*F!$B$55,IF(M262=56%,J262*K262*L262*F!$B$56,IF(M262=57%,J262*K262*L262*F!$B$57,IF(M262=58%,J262*K262*L262*F!$B$58,IF(M262=59%,J262*K262*L262*F!$B$59,IF(M262=60%,J262*K262*L262*F!$B$60,IF(M262=61%,J262*K262*L262*F!$B$61,IF(M262=62%,J262*K262*L262*F!$B$62,IF(M262=63%,J262*K262*L262*F!$B$63,IF(M262=64%,J262*K262*L262*F!$B$64,IF(M262=65%,J262*K262*L262*F!$B$65,IF(M262=66%,J262*K262*L262*F!$B$66,IF(M262=67%,J262*K262*L262*F!$B$67,IF(M262=68%,J262*K262*L262*F!$B$68,IF(M262=69%,J262*K262*L262*F!$B$69,IF(M262=70%,J262*K262*L262*F!$B$70,IF(M262=71%,J262*K262*L262*F!$B$71,IF(M262=72%,J262*K262*L262*F!$B$72,IF(M262=73%,J262*K262*L262*F!$B$73,IF(M262=74%,J262*K262*L262*F!$B$74,IF(M262=75%,J262*K262*L262*F!$B$75,IF(M262=76%,J262*K262*L262*F!$B$76,IF(M262=77%,J262*K262*L262*F!$B$77,IF(M262=78%,J262*K262*L262*F!$B$78,IF(M262=79%,J262*K262*L262*F!$B$79,IF(M262=80%,J262*K262*L262*F!$B$80,IF(M262=81%,J262*K262*L262*F!$B$81,IF(M262=82%,J262*K262*L262*F!$B$82,IF(M262=83%,J262*K262*L262*F!$B$83,IF(M262=84%,J262*K262*L262*F!$B$84,IF(M262=85%,J262*K262*L262*F!$B$85,IF(M262=86%,J262*K262*L262*F!$B$86,IF(M262=87%,J262*K262*L262*F!$B$87,IF(M262=88%,J262*K262*L262*F!$B$88,IF(M262=89%,J262*K262*L262*F!$B$89,IF(M262=90%,J262*K262*L262*F!$B$90,IF(M262=91%,J262*K262*L262*F!$B$91,IF(M262=92%,J262*K262*L262*F!$B$92,IF(M262=93%,J262*K262*L262*F!$B$93,IF(M262=94%,J262*K262*L262*F!$B$94,IF(M262=95%,J262*K262*L262*F!$B$95,IF(M262=96%,J262*K262*L262*F!$B$96,IF(M262=97%,J262*K262*L262*F!$B$97,IF(M262=98%,J262*K262*L262*F!$B$98,IF(M262=99%,J262*K262*L262*F!$B$99,IF(M262&gt;99%,J262*K262*L262*F!$B$100,))))))))))))))))))))))))))))))))))))))))))))))))))))))))+IF(Q262&lt;30%,0,IF(Q262&lt;35%,N262*O262*P262*F!$B$33,IF(Q262&lt;40%,N262*O262*P262*F!$B$38,IF(Q262&lt;45%,N262*O262*P262*F!$B$43,IF(Q262&lt;50%,N262*O262*P262*F!$B$48,IF(Q262=50%,N262*O262*P262*F!$B$50,IF(Q262=51%,N262*O262*P262*F!$B$51,IF(Q262=52%,N262*O262*P262*F!$B$52,IF(Q262=53%,N262*O262*P262*F!$B$53,IF(Q262=54%,N262*O262*P262*F!$B$54,IF(Q262=55%,N262*O262*P262*F!$B$55,IF(Q262=56%,N262*O262*P262*F!$B$56,IF(Q262=57%,N262*O262*P262*F!$B$57,IF(Q262=58%,N262*O262*P262*F!$B$58,IF(Q262=59%,N262*O262*P262*F!$B$59,IF(Q262=60%,N262*O262*P262*F!$B$60,IF(Q262=61%,N262*O262*P262*F!$B$61,IF(Q262=62%,N262*O262*P262*F!$B$62,IF(Q262=63%,N262*O262*P262*F!$B$63,IF(Q262=64%,N262*O262*P262*F!$B$64,IF(Q262=65%,N262*O262*P262*F!$B$65,IF(Q262=66%,N262*O262*P262*F!$B$66,IF(Q262=67%,N262*O262*P262*F!$B$67,IF(Q262=68%,N262*O262*P262*F!$B$68,IF(Q262=69%,N262*O262*P262*F!$B$69,IF(Q262=70%,N262*O262*P262*F!$B$70,IF(Q262=71%,N262*O262*P262*F!$B$71,IF(Q262=72%,N262*O262*P262*F!$B$72,IF(Q262=73%,N262*O262*P262*F!$B$73,IF(Q262=74%,N262*O262*P262*F!$B$74,IF(Q262=75%,N262*O262*P262*F!$B$75,IF(Q262=76%,N262*O262*P262*F!$B$76,IF(Q262=77%,N262*O262*P262*F!$B$77,IF(Q262=78%,N262*O262*P262*F!$B$78,IF(Q262=79%,N262*O262*P262*F!$B$79,IF(Q262=80%,N262*O262*P262*F!$B$80,IF(Q262=81%,N262*O262*P262*F!$B$81,IF(Q262=82%,N262*O262*P262*F!$B$82,IF(Q262=83%,N262*O262*P262*F!$B$83,IF(Q262=84%,N262*O262*P262*F!$B$84,IF(Q262=85%,N262*O262*P262*F!$B$85,IF(Q262=86%,N262*O262*P262*F!$B$86,IF(Q262=87%,N262*O262*P262*F!$B$87,IF(Q262=88%,N262*O262*P262*F!$B$88,IF(Q262=89%,N262*O262*P262*F!$B$89,IF(Q262=90%,N262*O262*P262*F!$B$90,IF(Q262=91%,N262*O262*P262*F!$B$91,IF(Q262=92%,N262*O262*P262*F!$B$92,IF(Q262=93%,N262*O262*P262*F!$B$93,IF(Q262=94%,N262*O262*P262*F!$B$94,IF(Q262=95%,N262*O262*P262*F!$B$95,IF(Q262=96%,N262*O262*P262*F!$B$96,IF(Q262=97%,N262*O262*P262*F!$B$97,IF(Q262=98%,N262*O262*P262*F!$B$98,IF(Q262=99%,N262*O262*P262*F!$B$99,IF(Q262&gt;99%,N262*O262*P262*F!$B$100,))))))))))))))))))))))))))))))))))))))))))))))))))))))))+IF(U262&lt;30%,0,IF(U262&lt;35%,R262*S262*T262*F!$B$33,IF(U262&lt;40%,R262*S262*T262*F!$B$38,IF(U262&lt;45%,R262*S262*T262*F!$B$43,IF(U262&lt;50%,R262*S262*T262*F!$B$48,IF(U262=50%,R262*S262*T262*F!$B$50,IF(U262=51%,R262*S262*T262*F!$B$51,IF(U262=52%,R262*S262*T262*F!$B$52,IF(U262=53%,R262*S262*T262*F!$B$53,IF(U262=54%,R262*S262*T262*F!$B$54,IF(U262=55%,R262*S262*T262*F!$B$55,IF(U262=56%,R262*S262*T262*F!$B$56,IF(U262=57%,R262*S262*T262*F!$B$57,IF(U262=58%,R262*S262*T262*F!$B$58,IF(U262=59%,R262*S262*T262*F!$B$59,IF(U262=60%,R262*S262*T262*F!$B$60,IF(U262=61%,R262*S262*T262*F!$B$61,IF(U262=62%,R262*S262*T262*F!$B$62,IF(U262=63%,R262*S262*T262*F!$B$63,IF(U262=64%,R262*S262*T262*F!$B$64,IF(U262=65%,R262*S262*T262*F!$B$65,IF(U262=66%,R262*S262*T262*F!$B$66,IF(U262=67%,R262*S262*T262*F!$B$67,IF(U262=68%,R262*S262*T262*F!$B$68,IF(U262=69%,R262*S262*T262*F!$B$69,IF(U262=70%,R262*S262*T262*F!$B$70,IF(U262=71%,R262*S262*T262*F!$B$71,IF(U262=72%,R262*S262*T262*F!$B$72,IF(U262=73%,R262*S262*T262*F!$B$73,IF(U262=74%,R262*S262*T262*F!$B$74,IF(U262=75%,R262*S262*T262*F!$B$75,IF(U262=76%,R262*S262*T262*F!$B$76,IF(U262=77%,R262*S262*T262*F!$B$77,IF(U262=78%,R262*S262*T262*F!$B$78,IF(U262=79%,R262*S262*T262*F!$B$79,IF(U262=80%,R262*S262*T262*F!$B$80,IF(U262=81%,R262*S262*T262*F!$B$81,IF(U262=82%,R262*S262*T262*F!$B$82,IF(U262=83%,R262*S262*T262*F!$B$83,IF(U262=84%,R262*S262*T262*F!$B$84,IF(U262=85%,R262*S262*T262*F!$B$85,IF(U262=86%,R262*S262*T262*F!$B$86,IF(U262=87%,R262*S262*T262*F!$B$87,IF(U262=88%,R262*S262*T262*F!$B$88,IF(U262=89%,R262*S262*T262*F!$B$89,IF(U262=90%,R262*S262*T262*F!$B$90,IF(U262=91%,R262*S262*T262*F!$B$91,IF(U262=92%,R262*S262*T262*F!$B$92,IF(U262=93%,R262*S262*T262*F!$B$93,IF(U262=94%,R262*S262*T262*F!$B$94,IF(U262=95%,R262*S262*T262*F!$B$95,IF(U262=96%,R262*S262*T262*F!$B$96,IF(U262=97%,R262*S262*T262*F!$B$97,IF(U262=98%,R262*S262*T262*F!$B$98,IF(U262=99%,R262*S262*T262*F!$B$99,IF(U262&gt;99%,R262*S262*T262*F!$B$100)))))))))))))))))))))))))))))))))))))))))))))))))))))))))*IF(ISNUMBER(E262),E262,1)*IF(ISNUMBER(D262),D262,1)</f>
        <v>7484.0999999999995</v>
      </c>
      <c r="AA262" s="50">
        <f t="shared" ref="AA262:AA267" si="403">G262*H262+K262*L262+O262*P262+S262*T262</f>
        <v>29</v>
      </c>
      <c r="AB262" s="51">
        <f t="shared" ref="AB262:AB267" si="404">(H262*(IF(I262&lt;45%,0.5,IF(I262&lt;55%,0.8,IF(I262&lt;65%,0.9,IF(I262&lt;75%,1,IF(I262&lt;85%,1.1,1.2))))))+L262*(IF(M262&lt;45%,0.5,IF(M262&lt;55%,0.8,IF(M262&lt;65%,0.9,IF(M262&lt;75%,1,IF(M262&lt;85%,1.1,1.2))))))+P262*(IF(Q262&lt;45%,0.5,IF(Q262&lt;55%,0.8,IF(Q262&lt;65%,0.9,IF(Q262&lt;75%,1,IF(Q262&lt;85%,1.1,1.2))))))+T262*(IF(U262&lt;45%,0.5,IF(U262&lt;55%,0.8,IF(U262&lt;65%,0.9,IF(U262&lt;75%,1,IF(U262&lt;85%,1.1,1.2)))))))*IF(D262&gt;=0.8,6,IF(D262&lt;=0.4,1.5,3))</f>
        <v>61.199999999999996</v>
      </c>
      <c r="AC262" s="23"/>
      <c r="AU262" s="313"/>
      <c r="AV262" s="320"/>
    </row>
    <row r="263" spans="1:48" ht="15" customHeight="1" x14ac:dyDescent="0.25">
      <c r="A263" s="325">
        <f>A226+7</f>
        <v>42254</v>
      </c>
      <c r="B263" s="165" t="str">
        <f t="shared" ref="B263:E278" si="405">IF(B226="","",B226)</f>
        <v>Средняя</v>
      </c>
      <c r="C263" s="166" t="str">
        <f t="shared" si="405"/>
        <v>Присед на груди</v>
      </c>
      <c r="D263" s="167">
        <f t="shared" ref="D263" si="406">D226</f>
        <v>1.2</v>
      </c>
      <c r="E263" s="168" t="str">
        <f t="shared" si="405"/>
        <v/>
      </c>
      <c r="F263" s="303">
        <f>IF(I263&lt;&gt;0,(IFERROR(IF($Y263&gt;50,MROUND($Y263*I263,2.5),IF($Y263&lt;15,MROUND($Y263*I263,0.1),MROUND($Y263*I263,1))),)),"")</f>
        <v>107.5</v>
      </c>
      <c r="G263" s="170">
        <v>5</v>
      </c>
      <c r="H263" s="170">
        <v>1</v>
      </c>
      <c r="I263" s="171">
        <v>0.5</v>
      </c>
      <c r="J263" s="303">
        <f>IF(M263&lt;&gt;0,(IFERROR(IF($Y263&gt;50,MROUND($Y263*M263,2.5),IF($Y263&lt;15,MROUND($Y263*M263,0.1),MROUND($Y263*M263,1))),)),"")</f>
        <v>137.5</v>
      </c>
      <c r="K263" s="170">
        <v>4</v>
      </c>
      <c r="L263" s="170">
        <v>3</v>
      </c>
      <c r="M263" s="171">
        <v>0.64</v>
      </c>
      <c r="N263" s="303">
        <f>IF(Q263&lt;&gt;0,(IFERROR(IF($Y263&gt;50,MROUND($Y263*Q263,2.5),IF($Y263&lt;15,MROUND($Y263*Q263,0.1),MROUND($Y263*Q263,1))),)),"")</f>
        <v>155</v>
      </c>
      <c r="O263" s="170">
        <v>3</v>
      </c>
      <c r="P263" s="170">
        <v>3</v>
      </c>
      <c r="Q263" s="171">
        <v>0.72</v>
      </c>
      <c r="R263" s="303" t="str">
        <f>IF(U263&lt;&gt;0,(IFERROR(IF($Y263&gt;50,MROUND($Y263*U263,2.5),IF($Y263&lt;15,MROUND($Y263*U263,0.1),MROUND($Y263*U263,1))),)),"")</f>
        <v/>
      </c>
      <c r="S263" s="170"/>
      <c r="T263" s="170"/>
      <c r="U263" s="172">
        <v>0</v>
      </c>
      <c r="V263" s="59">
        <f t="shared" si="402"/>
        <v>3582.5</v>
      </c>
      <c r="W263" s="60">
        <f t="shared" ref="W263:W266" si="407">IFERROR((IF(ISNUMBER(F263),F263,1)*G263*H263+IF(ISNUMBER(J263),J263,1)*K263*L263+IF(ISNUMBER(N263),N263,1)*O263*P263+IF(ISNUMBER(R263),R263,1)*S263*T263)*IF(ISNUMBER(E263),E263,1)/(G263*H263+K263*L263+O263*P263+S263*T263),0)</f>
        <v>137.78846153846155</v>
      </c>
      <c r="X263" s="61">
        <f t="shared" ref="X263:X264" si="408">ROUND(IFERROR((W263/(Y263*IF(ISNUMBER(E263),E263,1))),0),2)</f>
        <v>0.64</v>
      </c>
      <c r="Y263" s="203">
        <f t="shared" ref="Y263:Y295" si="409">IF(ISNUMBER(Y226), Y226+(Y226*$Y$260),"")</f>
        <v>215.39011456367271</v>
      </c>
      <c r="Z263" s="17">
        <f>(IF(I263&lt;30%,0,IF(I263&lt;35%,F263*G263*H263*F!$B$33,IF(I263&lt;40%,F263*G263*H263*F!$B$38,IF(I263&lt;45%,F263*G263*H263*F!$B$43,IF(I263&lt;50%,F263*G263*H263*F!$B$48,IF(I263=50%,F263*G263*H263*F!$B$50,IF(I263=51%,F263*G263*H263*F!$B$51,IF(I263=52%,F263*G263*H263*F!$B$52,IF(I263=53%,F263*G263*H263*F!$B$53,IF(I263=54%,F263*G263*H263*F!$B$54,IF(I263=55%,F263*G263*H263*F!$B$55,IF(I263=56%,F263*G263*H263*F!$B$56,IF(I263=57%,F263*G263*H263*F!$B$57,IF(I263=58%,F263*G263*H263*F!$B$58,IF(I263=59%,F263*G263*H263*F!$B$59,IF(I263=60%,F263*G263*H263*F!$B$60,IF(I263=61%,F263*G263*H263*F!$B$61,IF(I263=62%,F263*G263*H263*F!$B$62,IF(I263=63%,F263*G263*H263*F!$B$63,IF(I263=64%,F263*G263*H263*F!$B$64,IF(I263=65%,F263*G263*H263*F!$B$65,IF(I263=66%,F263*G263*H263*F!$B$66,IF(I263=67%,F263*G263*H263*F!$B$67,IF(I263=68%,F263*G263*H263*F!$B$68,IF(I263=69%,F263*G263*H263*F!$B$69,IF(I263=70%,F263*G263*H263*F!$B$70,IF(I263=71%,F263*G263*H263*F!$B$71,IF(I263=72%,F263*G263*H263*F!$B$72,IF(I263=73%,F263*G263*H263*F!$B$73,IF(I263=74%,F263*G263*H263*F!$B$74,IF(I263=75%,F263*G263*H263*F!$B$75,IF(I263=76%,F263*G263*H263*F!$B$76,IF(I263=77%,F263*G263*H263*F!$B$77,IF(I263=78%,F263*G263*H263*F!$B$78,IF(I263=79%,F263*G263*H263*F!$B$79,IF(I263=80%,F263*G263*H263*F!$B$80,IF(I263=81%,F263*G263*H263*F!$B$81,IF(I263=82%,F263*G263*H263*F!$B$82,IF(I263=83%,F263*G263*H263*F!$B$83,IF(I263=84%,F263*G263*H263*F!$B$84,IF(I263=85%,F263*G263*H263*F!$B$85,IF(I263=86%,F263*G263*H263*F!$B$86,IF(I263=87%,F263*G263*H263*F!$B$87,IF(I263=88%,F263*G263*H263*F!$B$88,IF(I263=89%,F263*G263*H263*F!$B$89,IF(I263=90%,F263*G263*H263*F!$B$90,IF(I263=91%,F263*G263*H263*F!$B$91,IF(I263=92%,F263*G263*H263*F!$B$92,IF(I263=93%,F263*G263*H263*F!$B$93,IF(I263=94%,F263*G263*H263*F!$B$94,IF(I263=95%,F263*G263*H263*F!$B$95,IF(I263=96%,F263*G263*H263*F!$B$96,IF(I263=97%,F263*G263*H263*F!$B$97,IF(I263=98%,F263*G263*H263*F!$B$98,IF(I263=99%,F263*G263*H263*F!$B$99,IF(I263&gt;99%,F263*G263*H263*F!$B$100,))))))))))))))))))))))))))))))))))))))))))))))))))))))))+IF(M263&lt;30%,0,IF(M263&lt;35%,J263*K263*L263*F!$B$33,IF(M263&lt;40%,J263*K263*L263*F!$B$38,IF(M263&lt;45%,J263*K263*L263*F!$B$43,IF(M263&lt;50%,J263*K263*L263*F!$B$48,IF(M263=50%,J263*K263*L263*F!$B$50,IF(M263=51%,J263*K263*L263*F!$B$51,IF(M263=52%,J263*K263*L263*F!$B$52,IF(M263=53%,J263*K263*L263*F!$B$53,IF(M263=54%,J263*K263*L263*F!$B$54,IF(M263=55%,J263*K263*L263*F!$B$55,IF(M263=56%,J263*K263*L263*F!$B$56,IF(M263=57%,J263*K263*L263*F!$B$57,IF(M263=58%,J263*K263*L263*F!$B$58,IF(M263=59%,J263*K263*L263*F!$B$59,IF(M263=60%,J263*K263*L263*F!$B$60,IF(M263=61%,J263*K263*L263*F!$B$61,IF(M263=62%,J263*K263*L263*F!$B$62,IF(M263=63%,J263*K263*L263*F!$B$63,IF(M263=64%,J263*K263*L263*F!$B$64,IF(M263=65%,J263*K263*L263*F!$B$65,IF(M263=66%,J263*K263*L263*F!$B$66,IF(M263=67%,J263*K263*L263*F!$B$67,IF(M263=68%,J263*K263*L263*F!$B$68,IF(M263=69%,J263*K263*L263*F!$B$69,IF(M263=70%,J263*K263*L263*F!$B$70,IF(M263=71%,J263*K263*L263*F!$B$71,IF(M263=72%,J263*K263*L263*F!$B$72,IF(M263=73%,J263*K263*L263*F!$B$73,IF(M263=74%,J263*K263*L263*F!$B$74,IF(M263=75%,J263*K263*L263*F!$B$75,IF(M263=76%,J263*K263*L263*F!$B$76,IF(M263=77%,J263*K263*L263*F!$B$77,IF(M263=78%,J263*K263*L263*F!$B$78,IF(M263=79%,J263*K263*L263*F!$B$79,IF(M263=80%,J263*K263*L263*F!$B$80,IF(M263=81%,J263*K263*L263*F!$B$81,IF(M263=82%,J263*K263*L263*F!$B$82,IF(M263=83%,J263*K263*L263*F!$B$83,IF(M263=84%,J263*K263*L263*F!$B$84,IF(M263=85%,J263*K263*L263*F!$B$85,IF(M263=86%,J263*K263*L263*F!$B$86,IF(M263=87%,J263*K263*L263*F!$B$87,IF(M263=88%,J263*K263*L263*F!$B$88,IF(M263=89%,J263*K263*L263*F!$B$89,IF(M263=90%,J263*K263*L263*F!$B$90,IF(M263=91%,J263*K263*L263*F!$B$91,IF(M263=92%,J263*K263*L263*F!$B$92,IF(M263=93%,J263*K263*L263*F!$B$93,IF(M263=94%,J263*K263*L263*F!$B$94,IF(M263=95%,J263*K263*L263*F!$B$95,IF(M263=96%,J263*K263*L263*F!$B$96,IF(M263=97%,J263*K263*L263*F!$B$97,IF(M263=98%,J263*K263*L263*F!$B$98,IF(M263=99%,J263*K263*L263*F!$B$99,IF(M263&gt;99%,J263*K263*L263*F!$B$100,))))))))))))))))))))))))))))))))))))))))))))))))))))))))+IF(Q263&lt;30%,0,IF(Q263&lt;35%,N263*O263*P263*F!$B$33,IF(Q263&lt;40%,N263*O263*P263*F!$B$38,IF(Q263&lt;45%,N263*O263*P263*F!$B$43,IF(Q263&lt;50%,N263*O263*P263*F!$B$48,IF(Q263=50%,N263*O263*P263*F!$B$50,IF(Q263=51%,N263*O263*P263*F!$B$51,IF(Q263=52%,N263*O263*P263*F!$B$52,IF(Q263=53%,N263*O263*P263*F!$B$53,IF(Q263=54%,N263*O263*P263*F!$B$54,IF(Q263=55%,N263*O263*P263*F!$B$55,IF(Q263=56%,N263*O263*P263*F!$B$56,IF(Q263=57%,N263*O263*P263*F!$B$57,IF(Q263=58%,N263*O263*P263*F!$B$58,IF(Q263=59%,N263*O263*P263*F!$B$59,IF(Q263=60%,N263*O263*P263*F!$B$60,IF(Q263=61%,N263*O263*P263*F!$B$61,IF(Q263=62%,N263*O263*P263*F!$B$62,IF(Q263=63%,N263*O263*P263*F!$B$63,IF(Q263=64%,N263*O263*P263*F!$B$64,IF(Q263=65%,N263*O263*P263*F!$B$65,IF(Q263=66%,N263*O263*P263*F!$B$66,IF(Q263=67%,N263*O263*P263*F!$B$67,IF(Q263=68%,N263*O263*P263*F!$B$68,IF(Q263=69%,N263*O263*P263*F!$B$69,IF(Q263=70%,N263*O263*P263*F!$B$70,IF(Q263=71%,N263*O263*P263*F!$B$71,IF(Q263=72%,N263*O263*P263*F!$B$72,IF(Q263=73%,N263*O263*P263*F!$B$73,IF(Q263=74%,N263*O263*P263*F!$B$74,IF(Q263=75%,N263*O263*P263*F!$B$75,IF(Q263=76%,N263*O263*P263*F!$B$76,IF(Q263=77%,N263*O263*P263*F!$B$77,IF(Q263=78%,N263*O263*P263*F!$B$78,IF(Q263=79%,N263*O263*P263*F!$B$79,IF(Q263=80%,N263*O263*P263*F!$B$80,IF(Q263=81%,N263*O263*P263*F!$B$81,IF(Q263=82%,N263*O263*P263*F!$B$82,IF(Q263=83%,N263*O263*P263*F!$B$83,IF(Q263=84%,N263*O263*P263*F!$B$84,IF(Q263=85%,N263*O263*P263*F!$B$85,IF(Q263=86%,N263*O263*P263*F!$B$86,IF(Q263=87%,N263*O263*P263*F!$B$87,IF(Q263=88%,N263*O263*P263*F!$B$88,IF(Q263=89%,N263*O263*P263*F!$B$89,IF(Q263=90%,N263*O263*P263*F!$B$90,IF(Q263=91%,N263*O263*P263*F!$B$91,IF(Q263=92%,N263*O263*P263*F!$B$92,IF(Q263=93%,N263*O263*P263*F!$B$93,IF(Q263=94%,N263*O263*P263*F!$B$94,IF(Q263=95%,N263*O263*P263*F!$B$95,IF(Q263=96%,N263*O263*P263*F!$B$96,IF(Q263=97%,N263*O263*P263*F!$B$97,IF(Q263=98%,N263*O263*P263*F!$B$98,IF(Q263=99%,N263*O263*P263*F!$B$99,IF(Q263&gt;99%,N263*O263*P263*F!$B$100,))))))))))))))))))))))))))))))))))))))))))))))))))))))))+IF(U263&lt;30%,0,IF(U263&lt;35%,R263*S263*T263*F!$B$33,IF(U263&lt;40%,R263*S263*T263*F!$B$38,IF(U263&lt;45%,R263*S263*T263*F!$B$43,IF(U263&lt;50%,R263*S263*T263*F!$B$48,IF(U263=50%,R263*S263*T263*F!$B$50,IF(U263=51%,R263*S263*T263*F!$B$51,IF(U263=52%,R263*S263*T263*F!$B$52,IF(U263=53%,R263*S263*T263*F!$B$53,IF(U263=54%,R263*S263*T263*F!$B$54,IF(U263=55%,R263*S263*T263*F!$B$55,IF(U263=56%,R263*S263*T263*F!$B$56,IF(U263=57%,R263*S263*T263*F!$B$57,IF(U263=58%,R263*S263*T263*F!$B$58,IF(U263=59%,R263*S263*T263*F!$B$59,IF(U263=60%,R263*S263*T263*F!$B$60,IF(U263=61%,R263*S263*T263*F!$B$61,IF(U263=62%,R263*S263*T263*F!$B$62,IF(U263=63%,R263*S263*T263*F!$B$63,IF(U263=64%,R263*S263*T263*F!$B$64,IF(U263=65%,R263*S263*T263*F!$B$65,IF(U263=66%,R263*S263*T263*F!$B$66,IF(U263=67%,R263*S263*T263*F!$B$67,IF(U263=68%,R263*S263*T263*F!$B$68,IF(U263=69%,R263*S263*T263*F!$B$69,IF(U263=70%,R263*S263*T263*F!$B$70,IF(U263=71%,R263*S263*T263*F!$B$71,IF(U263=72%,R263*S263*T263*F!$B$72,IF(U263=73%,R263*S263*T263*F!$B$73,IF(U263=74%,R263*S263*T263*F!$B$74,IF(U263=75%,R263*S263*T263*F!$B$75,IF(U263=76%,R263*S263*T263*F!$B$76,IF(U263=77%,R263*S263*T263*F!$B$77,IF(U263=78%,R263*S263*T263*F!$B$78,IF(U263=79%,R263*S263*T263*F!$B$79,IF(U263=80%,R263*S263*T263*F!$B$80,IF(U263=81%,R263*S263*T263*F!$B$81,IF(U263=82%,R263*S263*T263*F!$B$82,IF(U263=83%,R263*S263*T263*F!$B$83,IF(U263=84%,R263*S263*T263*F!$B$84,IF(U263=85%,R263*S263*T263*F!$B$85,IF(U263=86%,R263*S263*T263*F!$B$86,IF(U263=87%,R263*S263*T263*F!$B$87,IF(U263=88%,R263*S263*T263*F!$B$88,IF(U263=89%,R263*S263*T263*F!$B$89,IF(U263=90%,R263*S263*T263*F!$B$90,IF(U263=91%,R263*S263*T263*F!$B$91,IF(U263=92%,R263*S263*T263*F!$B$92,IF(U263=93%,R263*S263*T263*F!$B$93,IF(U263=94%,R263*S263*T263*F!$B$94,IF(U263=95%,R263*S263*T263*F!$B$95,IF(U263=96%,R263*S263*T263*F!$B$96,IF(U263=97%,R263*S263*T263*F!$B$97,IF(U263=98%,R263*S263*T263*F!$B$98,IF(U263=99%,R263*S263*T263*F!$B$99,IF(U263&gt;99%,R263*S263*T263*F!$B$100)))))))))))))))))))))))))))))))))))))))))))))))))))))))))*IF(ISNUMBER(E263),E263,1)*IF(ISNUMBER(D263),D263,1)</f>
        <v>3540.9</v>
      </c>
      <c r="AA263" s="62">
        <f t="shared" si="403"/>
        <v>26</v>
      </c>
      <c r="AB263" s="63">
        <f t="shared" si="404"/>
        <v>39</v>
      </c>
      <c r="AC263" s="23"/>
    </row>
    <row r="264" spans="1:48" x14ac:dyDescent="0.25">
      <c r="A264" s="325"/>
      <c r="B264" s="165" t="str">
        <f t="shared" si="405"/>
        <v>Легкая</v>
      </c>
      <c r="C264" s="166" t="str">
        <f t="shared" si="405"/>
        <v>Наклоны</v>
      </c>
      <c r="D264" s="167">
        <f t="shared" ref="D264" si="410">D227</f>
        <v>1</v>
      </c>
      <c r="E264" s="168" t="str">
        <f t="shared" si="405"/>
        <v/>
      </c>
      <c r="F264" s="304">
        <f>IF(I264&lt;&gt;0,(IFERROR(IF($Y264&gt;50,MROUND($Y264*I264,2.5),IF($Y264&lt;15,MROUND($Y264*I264,0.1),MROUND($Y264*I264,1))),)),"")</f>
        <v>55</v>
      </c>
      <c r="G264" s="173">
        <v>6</v>
      </c>
      <c r="H264" s="173">
        <v>4</v>
      </c>
      <c r="I264" s="174">
        <v>0.4</v>
      </c>
      <c r="J264" s="304">
        <f>IF(M264&lt;&gt;0,(IFERROR(IF($Y264&gt;50,MROUND($Y264*M264,2.5),IF($Y264&lt;15,MROUND($Y264*M264,0.1),MROUND($Y264*M264,1))),)),"")</f>
        <v>65</v>
      </c>
      <c r="K264" s="173">
        <v>5</v>
      </c>
      <c r="L264" s="173">
        <v>4</v>
      </c>
      <c r="M264" s="174">
        <v>0.47</v>
      </c>
      <c r="N264" s="304" t="str">
        <f>IF(Q264&lt;&gt;0,(IFERROR(IF($Y264&gt;50,MROUND($Y264*Q264,2.5),IF($Y264&lt;15,MROUND($Y264*Q264,0.1),MROUND($Y264*Q264,1))),)),"")</f>
        <v/>
      </c>
      <c r="O264" s="173"/>
      <c r="P264" s="173"/>
      <c r="Q264" s="174">
        <v>0</v>
      </c>
      <c r="R264" s="304" t="str">
        <f>IF(U264&lt;&gt;0,(IFERROR(IF($Y264&gt;50,MROUND($Y264*U264,2.5),IF($Y264&lt;15,MROUND($Y264*U264,0.1),MROUND($Y264*U264,1))),)),"")</f>
        <v/>
      </c>
      <c r="S264" s="173"/>
      <c r="T264" s="173"/>
      <c r="U264" s="175">
        <v>0</v>
      </c>
      <c r="V264" s="66">
        <f t="shared" si="402"/>
        <v>2620</v>
      </c>
      <c r="W264" s="67">
        <f t="shared" si="407"/>
        <v>59.545454545454547</v>
      </c>
      <c r="X264" s="68">
        <f t="shared" si="408"/>
        <v>0.44</v>
      </c>
      <c r="Y264" s="203">
        <f t="shared" si="409"/>
        <v>136.68988039617696</v>
      </c>
      <c r="Z264" s="18">
        <f>(IF(I264&lt;30%,0,IF(I264&lt;35%,F264*G264*H264*F!$B$33,IF(I264&lt;40%,F264*G264*H264*F!$B$38,IF(I264&lt;45%,F264*G264*H264*F!$B$43,IF(I264&lt;50%,F264*G264*H264*F!$B$48,IF(I264=50%,F264*G264*H264*F!$B$50,IF(I264=51%,F264*G264*H264*F!$B$51,IF(I264=52%,F264*G264*H264*F!$B$52,IF(I264=53%,F264*G264*H264*F!$B$53,IF(I264=54%,F264*G264*H264*F!$B$54,IF(I264=55%,F264*G264*H264*F!$B$55,IF(I264=56%,F264*G264*H264*F!$B$56,IF(I264=57%,F264*G264*H264*F!$B$57,IF(I264=58%,F264*G264*H264*F!$B$58,IF(I264=59%,F264*G264*H264*F!$B$59,IF(I264=60%,F264*G264*H264*F!$B$60,IF(I264=61%,F264*G264*H264*F!$B$61,IF(I264=62%,F264*G264*H264*F!$B$62,IF(I264=63%,F264*G264*H264*F!$B$63,IF(I264=64%,F264*G264*H264*F!$B$64,IF(I264=65%,F264*G264*H264*F!$B$65,IF(I264=66%,F264*G264*H264*F!$B$66,IF(I264=67%,F264*G264*H264*F!$B$67,IF(I264=68%,F264*G264*H264*F!$B$68,IF(I264=69%,F264*G264*H264*F!$B$69,IF(I264=70%,F264*G264*H264*F!$B$70,IF(I264=71%,F264*G264*H264*F!$B$71,IF(I264=72%,F264*G264*H264*F!$B$72,IF(I264=73%,F264*G264*H264*F!$B$73,IF(I264=74%,F264*G264*H264*F!$B$74,IF(I264=75%,F264*G264*H264*F!$B$75,IF(I264=76%,F264*G264*H264*F!$B$76,IF(I264=77%,F264*G264*H264*F!$B$77,IF(I264=78%,F264*G264*H264*F!$B$78,IF(I264=79%,F264*G264*H264*F!$B$79,IF(I264=80%,F264*G264*H264*F!$B$80,IF(I264=81%,F264*G264*H264*F!$B$81,IF(I264=82%,F264*G264*H264*F!$B$82,IF(I264=83%,F264*G264*H264*F!$B$83,IF(I264=84%,F264*G264*H264*F!$B$84,IF(I264=85%,F264*G264*H264*F!$B$85,IF(I264=86%,F264*G264*H264*F!$B$86,IF(I264=87%,F264*G264*H264*F!$B$87,IF(I264=88%,F264*G264*H264*F!$B$88,IF(I264=89%,F264*G264*H264*F!$B$89,IF(I264=90%,F264*G264*H264*F!$B$90,IF(I264=91%,F264*G264*H264*F!$B$91,IF(I264=92%,F264*G264*H264*F!$B$92,IF(I264=93%,F264*G264*H264*F!$B$93,IF(I264=94%,F264*G264*H264*F!$B$94,IF(I264=95%,F264*G264*H264*F!$B$95,IF(I264=96%,F264*G264*H264*F!$B$96,IF(I264=97%,F264*G264*H264*F!$B$97,IF(I264=98%,F264*G264*H264*F!$B$98,IF(I264=99%,F264*G264*H264*F!$B$99,IF(I264&gt;99%,F264*G264*H264*F!$B$100,))))))))))))))))))))))))))))))))))))))))))))))))))))))))+IF(M264&lt;30%,0,IF(M264&lt;35%,J264*K264*L264*F!$B$33,IF(M264&lt;40%,J264*K264*L264*F!$B$38,IF(M264&lt;45%,J264*K264*L264*F!$B$43,IF(M264&lt;50%,J264*K264*L264*F!$B$48,IF(M264=50%,J264*K264*L264*F!$B$50,IF(M264=51%,J264*K264*L264*F!$B$51,IF(M264=52%,J264*K264*L264*F!$B$52,IF(M264=53%,J264*K264*L264*F!$B$53,IF(M264=54%,J264*K264*L264*F!$B$54,IF(M264=55%,J264*K264*L264*F!$B$55,IF(M264=56%,J264*K264*L264*F!$B$56,IF(M264=57%,J264*K264*L264*F!$B$57,IF(M264=58%,J264*K264*L264*F!$B$58,IF(M264=59%,J264*K264*L264*F!$B$59,IF(M264=60%,J264*K264*L264*F!$B$60,IF(M264=61%,J264*K264*L264*F!$B$61,IF(M264=62%,J264*K264*L264*F!$B$62,IF(M264=63%,J264*K264*L264*F!$B$63,IF(M264=64%,J264*K264*L264*F!$B$64,IF(M264=65%,J264*K264*L264*F!$B$65,IF(M264=66%,J264*K264*L264*F!$B$66,IF(M264=67%,J264*K264*L264*F!$B$67,IF(M264=68%,J264*K264*L264*F!$B$68,IF(M264=69%,J264*K264*L264*F!$B$69,IF(M264=70%,J264*K264*L264*F!$B$70,IF(M264=71%,J264*K264*L264*F!$B$71,IF(M264=72%,J264*K264*L264*F!$B$72,IF(M264=73%,J264*K264*L264*F!$B$73,IF(M264=74%,J264*K264*L264*F!$B$74,IF(M264=75%,J264*K264*L264*F!$B$75,IF(M264=76%,J264*K264*L264*F!$B$76,IF(M264=77%,J264*K264*L264*F!$B$77,IF(M264=78%,J264*K264*L264*F!$B$78,IF(M264=79%,J264*K264*L264*F!$B$79,IF(M264=80%,J264*K264*L264*F!$B$80,IF(M264=81%,J264*K264*L264*F!$B$81,IF(M264=82%,J264*K264*L264*F!$B$82,IF(M264=83%,J264*K264*L264*F!$B$83,IF(M264=84%,J264*K264*L264*F!$B$84,IF(M264=85%,J264*K264*L264*F!$B$85,IF(M264=86%,J264*K264*L264*F!$B$86,IF(M264=87%,J264*K264*L264*F!$B$87,IF(M264=88%,J264*K264*L264*F!$B$88,IF(M264=89%,J264*K264*L264*F!$B$89,IF(M264=90%,J264*K264*L264*F!$B$90,IF(M264=91%,J264*K264*L264*F!$B$91,IF(M264=92%,J264*K264*L264*F!$B$92,IF(M264=93%,J264*K264*L264*F!$B$93,IF(M264=94%,J264*K264*L264*F!$B$94,IF(M264=95%,J264*K264*L264*F!$B$95,IF(M264=96%,J264*K264*L264*F!$B$96,IF(M264=97%,J264*K264*L264*F!$B$97,IF(M264=98%,J264*K264*L264*F!$B$98,IF(M264=99%,J264*K264*L264*F!$B$99,IF(M264&gt;99%,J264*K264*L264*F!$B$100,))))))))))))))))))))))))))))))))))))))))))))))))))))))))+IF(Q264&lt;30%,0,IF(Q264&lt;35%,N264*O264*P264*F!$B$33,IF(Q264&lt;40%,N264*O264*P264*F!$B$38,IF(Q264&lt;45%,N264*O264*P264*F!$B$43,IF(Q264&lt;50%,N264*O264*P264*F!$B$48,IF(Q264=50%,N264*O264*P264*F!$B$50,IF(Q264=51%,N264*O264*P264*F!$B$51,IF(Q264=52%,N264*O264*P264*F!$B$52,IF(Q264=53%,N264*O264*P264*F!$B$53,IF(Q264=54%,N264*O264*P264*F!$B$54,IF(Q264=55%,N264*O264*P264*F!$B$55,IF(Q264=56%,N264*O264*P264*F!$B$56,IF(Q264=57%,N264*O264*P264*F!$B$57,IF(Q264=58%,N264*O264*P264*F!$B$58,IF(Q264=59%,N264*O264*P264*F!$B$59,IF(Q264=60%,N264*O264*P264*F!$B$60,IF(Q264=61%,N264*O264*P264*F!$B$61,IF(Q264=62%,N264*O264*P264*F!$B$62,IF(Q264=63%,N264*O264*P264*F!$B$63,IF(Q264=64%,N264*O264*P264*F!$B$64,IF(Q264=65%,N264*O264*P264*F!$B$65,IF(Q264=66%,N264*O264*P264*F!$B$66,IF(Q264=67%,N264*O264*P264*F!$B$67,IF(Q264=68%,N264*O264*P264*F!$B$68,IF(Q264=69%,N264*O264*P264*F!$B$69,IF(Q264=70%,N264*O264*P264*F!$B$70,IF(Q264=71%,N264*O264*P264*F!$B$71,IF(Q264=72%,N264*O264*P264*F!$B$72,IF(Q264=73%,N264*O264*P264*F!$B$73,IF(Q264=74%,N264*O264*P264*F!$B$74,IF(Q264=75%,N264*O264*P264*F!$B$75,IF(Q264=76%,N264*O264*P264*F!$B$76,IF(Q264=77%,N264*O264*P264*F!$B$77,IF(Q264=78%,N264*O264*P264*F!$B$78,IF(Q264=79%,N264*O264*P264*F!$B$79,IF(Q264=80%,N264*O264*P264*F!$B$80,IF(Q264=81%,N264*O264*P264*F!$B$81,IF(Q264=82%,N264*O264*P264*F!$B$82,IF(Q264=83%,N264*O264*P264*F!$B$83,IF(Q264=84%,N264*O264*P264*F!$B$84,IF(Q264=85%,N264*O264*P264*F!$B$85,IF(Q264=86%,N264*O264*P264*F!$B$86,IF(Q264=87%,N264*O264*P264*F!$B$87,IF(Q264=88%,N264*O264*P264*F!$B$88,IF(Q264=89%,N264*O264*P264*F!$B$89,IF(Q264=90%,N264*O264*P264*F!$B$90,IF(Q264=91%,N264*O264*P264*F!$B$91,IF(Q264=92%,N264*O264*P264*F!$B$92,IF(Q264=93%,N264*O264*P264*F!$B$93,IF(Q264=94%,N264*O264*P264*F!$B$94,IF(Q264=95%,N264*O264*P264*F!$B$95,IF(Q264=96%,N264*O264*P264*F!$B$96,IF(Q264=97%,N264*O264*P264*F!$B$97,IF(Q264=98%,N264*O264*P264*F!$B$98,IF(Q264=99%,N264*O264*P264*F!$B$99,IF(Q264&gt;99%,N264*O264*P264*F!$B$100,))))))))))))))))))))))))))))))))))))))))))))))))))))))))+IF(U264&lt;30%,0,IF(U264&lt;35%,R264*S264*T264*F!$B$33,IF(U264&lt;40%,R264*S264*T264*F!$B$38,IF(U264&lt;45%,R264*S264*T264*F!$B$43,IF(U264&lt;50%,R264*S264*T264*F!$B$48,IF(U264=50%,R264*S264*T264*F!$B$50,IF(U264=51%,R264*S264*T264*F!$B$51,IF(U264=52%,R264*S264*T264*F!$B$52,IF(U264=53%,R264*S264*T264*F!$B$53,IF(U264=54%,R264*S264*T264*F!$B$54,IF(U264=55%,R264*S264*T264*F!$B$55,IF(U264=56%,R264*S264*T264*F!$B$56,IF(U264=57%,R264*S264*T264*F!$B$57,IF(U264=58%,R264*S264*T264*F!$B$58,IF(U264=59%,R264*S264*T264*F!$B$59,IF(U264=60%,R264*S264*T264*F!$B$60,IF(U264=61%,R264*S264*T264*F!$B$61,IF(U264=62%,R264*S264*T264*F!$B$62,IF(U264=63%,R264*S264*T264*F!$B$63,IF(U264=64%,R264*S264*T264*F!$B$64,IF(U264=65%,R264*S264*T264*F!$B$65,IF(U264=66%,R264*S264*T264*F!$B$66,IF(U264=67%,R264*S264*T264*F!$B$67,IF(U264=68%,R264*S264*T264*F!$B$68,IF(U264=69%,R264*S264*T264*F!$B$69,IF(U264=70%,R264*S264*T264*F!$B$70,IF(U264=71%,R264*S264*T264*F!$B$71,IF(U264=72%,R264*S264*T264*F!$B$72,IF(U264=73%,R264*S264*T264*F!$B$73,IF(U264=74%,R264*S264*T264*F!$B$74,IF(U264=75%,R264*S264*T264*F!$B$75,IF(U264=76%,R264*S264*T264*F!$B$76,IF(U264=77%,R264*S264*T264*F!$B$77,IF(U264=78%,R264*S264*T264*F!$B$78,IF(U264=79%,R264*S264*T264*F!$B$79,IF(U264=80%,R264*S264*T264*F!$B$80,IF(U264=81%,R264*S264*T264*F!$B$81,IF(U264=82%,R264*S264*T264*F!$B$82,IF(U264=83%,R264*S264*T264*F!$B$83,IF(U264=84%,R264*S264*T264*F!$B$84,IF(U264=85%,R264*S264*T264*F!$B$85,IF(U264=86%,R264*S264*T264*F!$B$86,IF(U264=87%,R264*S264*T264*F!$B$87,IF(U264=88%,R264*S264*T264*F!$B$88,IF(U264=89%,R264*S264*T264*F!$B$89,IF(U264=90%,R264*S264*T264*F!$B$90,IF(U264=91%,R264*S264*T264*F!$B$91,IF(U264=92%,R264*S264*T264*F!$B$92,IF(U264=93%,R264*S264*T264*F!$B$93,IF(U264=94%,R264*S264*T264*F!$B$94,IF(U264=95%,R264*S264*T264*F!$B$95,IF(U264=96%,R264*S264*T264*F!$B$96,IF(U264=97%,R264*S264*T264*F!$B$97,IF(U264=98%,R264*S264*T264*F!$B$98,IF(U264=99%,R264*S264*T264*F!$B$99,IF(U264&gt;99%,R264*S264*T264*F!$B$100)))))))))))))))))))))))))))))))))))))))))))))))))))))))))*IF(ISNUMBER(E264),E264,1)*IF(ISNUMBER(D264),D264,1)</f>
        <v>1112.5999999999999</v>
      </c>
      <c r="AA264" s="69">
        <f t="shared" si="403"/>
        <v>44</v>
      </c>
      <c r="AB264" s="70">
        <f t="shared" si="404"/>
        <v>31.200000000000003</v>
      </c>
      <c r="AC264" s="23"/>
    </row>
    <row r="265" spans="1:48" x14ac:dyDescent="0.25">
      <c r="A265" s="325"/>
      <c r="B265" s="165" t="str">
        <f t="shared" si="405"/>
        <v>Средняя</v>
      </c>
      <c r="C265" s="166" t="str">
        <f t="shared" si="405"/>
        <v>Разгибания ног</v>
      </c>
      <c r="D265" s="167">
        <f t="shared" ref="D265" si="411">D228</f>
        <v>0.4</v>
      </c>
      <c r="E265" s="168">
        <f t="shared" si="405"/>
        <v>5</v>
      </c>
      <c r="F265" s="305">
        <f>IF(I265&lt;&gt;0,(IFERROR(IF($Y265&gt;50,MROUND($Y265*I265,2.5),IF($Y265&lt;15,MROUND($Y265*I265,0.1),MROUND($Y265*I265,1))),)),"")</f>
        <v>14</v>
      </c>
      <c r="G265" s="170">
        <v>6</v>
      </c>
      <c r="H265" s="170">
        <v>3</v>
      </c>
      <c r="I265" s="171">
        <v>0.55000000000000004</v>
      </c>
      <c r="J265" s="305">
        <f>IF(M265&lt;&gt;0,(IFERROR(IF($Y265&gt;50,MROUND($Y265*M265,2.5),IF($Y265&lt;15,MROUND($Y265*M265,0.1),MROUND($Y265*M265,1))),)),"")</f>
        <v>17</v>
      </c>
      <c r="K265" s="170">
        <v>5</v>
      </c>
      <c r="L265" s="170">
        <v>3</v>
      </c>
      <c r="M265" s="171">
        <v>0.64</v>
      </c>
      <c r="N265" s="305" t="str">
        <f>IF(Q265&lt;&gt;0,(IFERROR(IF($Y265&gt;50,MROUND($Y265*Q265,2.5),IF($Y265&lt;15,MROUND($Y265*Q265,0.1),MROUND($Y265*Q265,1))),)),"")</f>
        <v/>
      </c>
      <c r="O265" s="170"/>
      <c r="P265" s="170"/>
      <c r="Q265" s="171">
        <v>0</v>
      </c>
      <c r="R265" s="305" t="str">
        <f>IF(U265&lt;&gt;0,(IFERROR(IF($Y265&gt;50,MROUND($Y265*U265,2.5),IF($Y265&lt;15,MROUND($Y265*U265,0.1),MROUND($Y265*U265,1))),)),"")</f>
        <v/>
      </c>
      <c r="S265" s="170"/>
      <c r="T265" s="170"/>
      <c r="U265" s="172">
        <v>0</v>
      </c>
      <c r="V265" s="59">
        <f t="shared" si="402"/>
        <v>2535</v>
      </c>
      <c r="W265" s="60">
        <f t="shared" si="407"/>
        <v>76.818181818181813</v>
      </c>
      <c r="X265" s="61">
        <f>ROUND(IFERROR((W265/(Y265*IF(ISNUMBER(E265),E265,1))),0),2)</f>
        <v>0.59</v>
      </c>
      <c r="Y265" s="203">
        <f t="shared" si="409"/>
        <v>25.888234923518361</v>
      </c>
      <c r="Z265" s="17">
        <f>(IF(I265&lt;30%,0,IF(I265&lt;35%,F265*G265*H265*F!$B$33,IF(I265&lt;40%,F265*G265*H265*F!$B$38,IF(I265&lt;45%,F265*G265*H265*F!$B$43,IF(I265&lt;50%,F265*G265*H265*F!$B$48,IF(I265=50%,F265*G265*H265*F!$B$50,IF(I265=51%,F265*G265*H265*F!$B$51,IF(I265=52%,F265*G265*H265*F!$B$52,IF(I265=53%,F265*G265*H265*F!$B$53,IF(I265=54%,F265*G265*H265*F!$B$54,IF(I265=55%,F265*G265*H265*F!$B$55,IF(I265=56%,F265*G265*H265*F!$B$56,IF(I265=57%,F265*G265*H265*F!$B$57,IF(I265=58%,F265*G265*H265*F!$B$58,IF(I265=59%,F265*G265*H265*F!$B$59,IF(I265=60%,F265*G265*H265*F!$B$60,IF(I265=61%,F265*G265*H265*F!$B$61,IF(I265=62%,F265*G265*H265*F!$B$62,IF(I265=63%,F265*G265*H265*F!$B$63,IF(I265=64%,F265*G265*H265*F!$B$64,IF(I265=65%,F265*G265*H265*F!$B$65,IF(I265=66%,F265*G265*H265*F!$B$66,IF(I265=67%,F265*G265*H265*F!$B$67,IF(I265=68%,F265*G265*H265*F!$B$68,IF(I265=69%,F265*G265*H265*F!$B$69,IF(I265=70%,F265*G265*H265*F!$B$70,IF(I265=71%,F265*G265*H265*F!$B$71,IF(I265=72%,F265*G265*H265*F!$B$72,IF(I265=73%,F265*G265*H265*F!$B$73,IF(I265=74%,F265*G265*H265*F!$B$74,IF(I265=75%,F265*G265*H265*F!$B$75,IF(I265=76%,F265*G265*H265*F!$B$76,IF(I265=77%,F265*G265*H265*F!$B$77,IF(I265=78%,F265*G265*H265*F!$B$78,IF(I265=79%,F265*G265*H265*F!$B$79,IF(I265=80%,F265*G265*H265*F!$B$80,IF(I265=81%,F265*G265*H265*F!$B$81,IF(I265=82%,F265*G265*H265*F!$B$82,IF(I265=83%,F265*G265*H265*F!$B$83,IF(I265=84%,F265*G265*H265*F!$B$84,IF(I265=85%,F265*G265*H265*F!$B$85,IF(I265=86%,F265*G265*H265*F!$B$86,IF(I265=87%,F265*G265*H265*F!$B$87,IF(I265=88%,F265*G265*H265*F!$B$88,IF(I265=89%,F265*G265*H265*F!$B$89,IF(I265=90%,F265*G265*H265*F!$B$90,IF(I265=91%,F265*G265*H265*F!$B$91,IF(I265=92%,F265*G265*H265*F!$B$92,IF(I265=93%,F265*G265*H265*F!$B$93,IF(I265=94%,F265*G265*H265*F!$B$94,IF(I265=95%,F265*G265*H265*F!$B$95,IF(I265=96%,F265*G265*H265*F!$B$96,IF(I265=97%,F265*G265*H265*F!$B$97,IF(I265=98%,F265*G265*H265*F!$B$98,IF(I265=99%,F265*G265*H265*F!$B$99,IF(I265&gt;99%,F265*G265*H265*F!$B$100,))))))))))))))))))))))))))))))))))))))))))))))))))))))))+IF(M265&lt;30%,0,IF(M265&lt;35%,J265*K265*L265*F!$B$33,IF(M265&lt;40%,J265*K265*L265*F!$B$38,IF(M265&lt;45%,J265*K265*L265*F!$B$43,IF(M265&lt;50%,J265*K265*L265*F!$B$48,IF(M265=50%,J265*K265*L265*F!$B$50,IF(M265=51%,J265*K265*L265*F!$B$51,IF(M265=52%,J265*K265*L265*F!$B$52,IF(M265=53%,J265*K265*L265*F!$B$53,IF(M265=54%,J265*K265*L265*F!$B$54,IF(M265=55%,J265*K265*L265*F!$B$55,IF(M265=56%,J265*K265*L265*F!$B$56,IF(M265=57%,J265*K265*L265*F!$B$57,IF(M265=58%,J265*K265*L265*F!$B$58,IF(M265=59%,J265*K265*L265*F!$B$59,IF(M265=60%,J265*K265*L265*F!$B$60,IF(M265=61%,J265*K265*L265*F!$B$61,IF(M265=62%,J265*K265*L265*F!$B$62,IF(M265=63%,J265*K265*L265*F!$B$63,IF(M265=64%,J265*K265*L265*F!$B$64,IF(M265=65%,J265*K265*L265*F!$B$65,IF(M265=66%,J265*K265*L265*F!$B$66,IF(M265=67%,J265*K265*L265*F!$B$67,IF(M265=68%,J265*K265*L265*F!$B$68,IF(M265=69%,J265*K265*L265*F!$B$69,IF(M265=70%,J265*K265*L265*F!$B$70,IF(M265=71%,J265*K265*L265*F!$B$71,IF(M265=72%,J265*K265*L265*F!$B$72,IF(M265=73%,J265*K265*L265*F!$B$73,IF(M265=74%,J265*K265*L265*F!$B$74,IF(M265=75%,J265*K265*L265*F!$B$75,IF(M265=76%,J265*K265*L265*F!$B$76,IF(M265=77%,J265*K265*L265*F!$B$77,IF(M265=78%,J265*K265*L265*F!$B$78,IF(M265=79%,J265*K265*L265*F!$B$79,IF(M265=80%,J265*K265*L265*F!$B$80,IF(M265=81%,J265*K265*L265*F!$B$81,IF(M265=82%,J265*K265*L265*F!$B$82,IF(M265=83%,J265*K265*L265*F!$B$83,IF(M265=84%,J265*K265*L265*F!$B$84,IF(M265=85%,J265*K265*L265*F!$B$85,IF(M265=86%,J265*K265*L265*F!$B$86,IF(M265=87%,J265*K265*L265*F!$B$87,IF(M265=88%,J265*K265*L265*F!$B$88,IF(M265=89%,J265*K265*L265*F!$B$89,IF(M265=90%,J265*K265*L265*F!$B$90,IF(M265=91%,J265*K265*L265*F!$B$91,IF(M265=92%,J265*K265*L265*F!$B$92,IF(M265=93%,J265*K265*L265*F!$B$93,IF(M265=94%,J265*K265*L265*F!$B$94,IF(M265=95%,J265*K265*L265*F!$B$95,IF(M265=96%,J265*K265*L265*F!$B$96,IF(M265=97%,J265*K265*L265*F!$B$97,IF(M265=98%,J265*K265*L265*F!$B$98,IF(M265=99%,J265*K265*L265*F!$B$99,IF(M265&gt;99%,J265*K265*L265*F!$B$100,))))))))))))))))))))))))))))))))))))))))))))))))))))))))+IF(Q265&lt;30%,0,IF(Q265&lt;35%,N265*O265*P265*F!$B$33,IF(Q265&lt;40%,N265*O265*P265*F!$B$38,IF(Q265&lt;45%,N265*O265*P265*F!$B$43,IF(Q265&lt;50%,N265*O265*P265*F!$B$48,IF(Q265=50%,N265*O265*P265*F!$B$50,IF(Q265=51%,N265*O265*P265*F!$B$51,IF(Q265=52%,N265*O265*P265*F!$B$52,IF(Q265=53%,N265*O265*P265*F!$B$53,IF(Q265=54%,N265*O265*P265*F!$B$54,IF(Q265=55%,N265*O265*P265*F!$B$55,IF(Q265=56%,N265*O265*P265*F!$B$56,IF(Q265=57%,N265*O265*P265*F!$B$57,IF(Q265=58%,N265*O265*P265*F!$B$58,IF(Q265=59%,N265*O265*P265*F!$B$59,IF(Q265=60%,N265*O265*P265*F!$B$60,IF(Q265=61%,N265*O265*P265*F!$B$61,IF(Q265=62%,N265*O265*P265*F!$B$62,IF(Q265=63%,N265*O265*P265*F!$B$63,IF(Q265=64%,N265*O265*P265*F!$B$64,IF(Q265=65%,N265*O265*P265*F!$B$65,IF(Q265=66%,N265*O265*P265*F!$B$66,IF(Q265=67%,N265*O265*P265*F!$B$67,IF(Q265=68%,N265*O265*P265*F!$B$68,IF(Q265=69%,N265*O265*P265*F!$B$69,IF(Q265=70%,N265*O265*P265*F!$B$70,IF(Q265=71%,N265*O265*P265*F!$B$71,IF(Q265=72%,N265*O265*P265*F!$B$72,IF(Q265=73%,N265*O265*P265*F!$B$73,IF(Q265=74%,N265*O265*P265*F!$B$74,IF(Q265=75%,N265*O265*P265*F!$B$75,IF(Q265=76%,N265*O265*P265*F!$B$76,IF(Q265=77%,N265*O265*P265*F!$B$77,IF(Q265=78%,N265*O265*P265*F!$B$78,IF(Q265=79%,N265*O265*P265*F!$B$79,IF(Q265=80%,N265*O265*P265*F!$B$80,IF(Q265=81%,N265*O265*P265*F!$B$81,IF(Q265=82%,N265*O265*P265*F!$B$82,IF(Q265=83%,N265*O265*P265*F!$B$83,IF(Q265=84%,N265*O265*P265*F!$B$84,IF(Q265=85%,N265*O265*P265*F!$B$85,IF(Q265=86%,N265*O265*P265*F!$B$86,IF(Q265=87%,N265*O265*P265*F!$B$87,IF(Q265=88%,N265*O265*P265*F!$B$88,IF(Q265=89%,N265*O265*P265*F!$B$89,IF(Q265=90%,N265*O265*P265*F!$B$90,IF(Q265=91%,N265*O265*P265*F!$B$91,IF(Q265=92%,N265*O265*P265*F!$B$92,IF(Q265=93%,N265*O265*P265*F!$B$93,IF(Q265=94%,N265*O265*P265*F!$B$94,IF(Q265=95%,N265*O265*P265*F!$B$95,IF(Q265=96%,N265*O265*P265*F!$B$96,IF(Q265=97%,N265*O265*P265*F!$B$97,IF(Q265=98%,N265*O265*P265*F!$B$98,IF(Q265=99%,N265*O265*P265*F!$B$99,IF(Q265&gt;99%,N265*O265*P265*F!$B$100,))))))))))))))))))))))))))))))))))))))))))))))))))))))))+IF(U265&lt;30%,0,IF(U265&lt;35%,R265*S265*T265*F!$B$33,IF(U265&lt;40%,R265*S265*T265*F!$B$38,IF(U265&lt;45%,R265*S265*T265*F!$B$43,IF(U265&lt;50%,R265*S265*T265*F!$B$48,IF(U265=50%,R265*S265*T265*F!$B$50,IF(U265=51%,R265*S265*T265*F!$B$51,IF(U265=52%,R265*S265*T265*F!$B$52,IF(U265=53%,R265*S265*T265*F!$B$53,IF(U265=54%,R265*S265*T265*F!$B$54,IF(U265=55%,R265*S265*T265*F!$B$55,IF(U265=56%,R265*S265*T265*F!$B$56,IF(U265=57%,R265*S265*T265*F!$B$57,IF(U265=58%,R265*S265*T265*F!$B$58,IF(U265=59%,R265*S265*T265*F!$B$59,IF(U265=60%,R265*S265*T265*F!$B$60,IF(U265=61%,R265*S265*T265*F!$B$61,IF(U265=62%,R265*S265*T265*F!$B$62,IF(U265=63%,R265*S265*T265*F!$B$63,IF(U265=64%,R265*S265*T265*F!$B$64,IF(U265=65%,R265*S265*T265*F!$B$65,IF(U265=66%,R265*S265*T265*F!$B$66,IF(U265=67%,R265*S265*T265*F!$B$67,IF(U265=68%,R265*S265*T265*F!$B$68,IF(U265=69%,R265*S265*T265*F!$B$69,IF(U265=70%,R265*S265*T265*F!$B$70,IF(U265=71%,R265*S265*T265*F!$B$71,IF(U265=72%,R265*S265*T265*F!$B$72,IF(U265=73%,R265*S265*T265*F!$B$73,IF(U265=74%,R265*S265*T265*F!$B$74,IF(U265=75%,R265*S265*T265*F!$B$75,IF(U265=76%,R265*S265*T265*F!$B$76,IF(U265=77%,R265*S265*T265*F!$B$77,IF(U265=78%,R265*S265*T265*F!$B$78,IF(U265=79%,R265*S265*T265*F!$B$79,IF(U265=80%,R265*S265*T265*F!$B$80,IF(U265=81%,R265*S265*T265*F!$B$81,IF(U265=82%,R265*S265*T265*F!$B$82,IF(U265=83%,R265*S265*T265*F!$B$83,IF(U265=84%,R265*S265*T265*F!$B$84,IF(U265=85%,R265*S265*T265*F!$B$85,IF(U265=86%,R265*S265*T265*F!$B$86,IF(U265=87%,R265*S265*T265*F!$B$87,IF(U265=88%,R265*S265*T265*F!$B$88,IF(U265=89%,R265*S265*T265*F!$B$89,IF(U265=90%,R265*S265*T265*F!$B$90,IF(U265=91%,R265*S265*T265*F!$B$91,IF(U265=92%,R265*S265*T265*F!$B$92,IF(U265=93%,R265*S265*T265*F!$B$93,IF(U265=94%,R265*S265*T265*F!$B$94,IF(U265=95%,R265*S265*T265*F!$B$95,IF(U265=96%,R265*S265*T265*F!$B$96,IF(U265=97%,R265*S265*T265*F!$B$97,IF(U265=98%,R265*S265*T265*F!$B$98,IF(U265=99%,R265*S265*T265*F!$B$99,IF(U265&gt;99%,R265*S265*T265*F!$B$100)))))))))))))))))))))))))))))))))))))))))))))))))))))))))*IF(ISNUMBER(E265),E265,1)*IF(ISNUMBER(D265),D265,1)</f>
        <v>690.12</v>
      </c>
      <c r="AA265" s="62">
        <f t="shared" si="403"/>
        <v>33</v>
      </c>
      <c r="AB265" s="63">
        <f t="shared" si="404"/>
        <v>8.1000000000000014</v>
      </c>
      <c r="AC265" s="23"/>
    </row>
    <row r="266" spans="1:48" x14ac:dyDescent="0.25">
      <c r="A266" s="325"/>
      <c r="B266" s="165" t="str">
        <f t="shared" si="405"/>
        <v/>
      </c>
      <c r="C266" s="166" t="str">
        <f t="shared" si="405"/>
        <v/>
      </c>
      <c r="D266" s="167">
        <f t="shared" ref="D266" si="412">D229</f>
        <v>0</v>
      </c>
      <c r="E266" s="168" t="str">
        <f t="shared" si="405"/>
        <v/>
      </c>
      <c r="F266" s="304"/>
      <c r="G266" s="173"/>
      <c r="H266" s="173"/>
      <c r="I266" s="174">
        <f t="shared" ref="I266:I267" si="413">IFERROR(ROUND(F266/$Y266,2),)</f>
        <v>0</v>
      </c>
      <c r="J266" s="304"/>
      <c r="K266" s="173"/>
      <c r="L266" s="173"/>
      <c r="M266" s="174">
        <f t="shared" ref="M266:M267" si="414">IFERROR(ROUND(J266/$Y266,2),)</f>
        <v>0</v>
      </c>
      <c r="N266" s="304"/>
      <c r="O266" s="173"/>
      <c r="P266" s="173"/>
      <c r="Q266" s="174">
        <f t="shared" ref="Q266:Q267" si="415">IFERROR(ROUND(N266/$Y266,2),)</f>
        <v>0</v>
      </c>
      <c r="R266" s="304"/>
      <c r="S266" s="173"/>
      <c r="T266" s="173"/>
      <c r="U266" s="175">
        <f t="shared" ref="U266:U267" si="416">IFERROR(ROUND(R266/$Y266,2),)</f>
        <v>0</v>
      </c>
      <c r="V266" s="66">
        <f t="shared" si="402"/>
        <v>0</v>
      </c>
      <c r="W266" s="67">
        <f t="shared" si="407"/>
        <v>0</v>
      </c>
      <c r="X266" s="72">
        <f t="shared" ref="X266:X267" si="417">ROUND(IFERROR((W266/(Y266*IF(ISNUMBER(E266),E266,1))),0),2)</f>
        <v>0</v>
      </c>
      <c r="Y266" s="203" t="str">
        <f t="shared" si="409"/>
        <v/>
      </c>
      <c r="Z266" s="18">
        <f>(IF(I266&lt;30%,0,IF(I266&lt;35%,F266*G266*H266*F!$B$33,IF(I266&lt;40%,F266*G266*H266*F!$B$38,IF(I266&lt;45%,F266*G266*H266*F!$B$43,IF(I266&lt;50%,F266*G266*H266*F!$B$48,IF(I266=50%,F266*G266*H266*F!$B$50,IF(I266=51%,F266*G266*H266*F!$B$51,IF(I266=52%,F266*G266*H266*F!$B$52,IF(I266=53%,F266*G266*H266*F!$B$53,IF(I266=54%,F266*G266*H266*F!$B$54,IF(I266=55%,F266*G266*H266*F!$B$55,IF(I266=56%,F266*G266*H266*F!$B$56,IF(I266=57%,F266*G266*H266*F!$B$57,IF(I266=58%,F266*G266*H266*F!$B$58,IF(I266=59%,F266*G266*H266*F!$B$59,IF(I266=60%,F266*G266*H266*F!$B$60,IF(I266=61%,F266*G266*H266*F!$B$61,IF(I266=62%,F266*G266*H266*F!$B$62,IF(I266=63%,F266*G266*H266*F!$B$63,IF(I266=64%,F266*G266*H266*F!$B$64,IF(I266=65%,F266*G266*H266*F!$B$65,IF(I266=66%,F266*G266*H266*F!$B$66,IF(I266=67%,F266*G266*H266*F!$B$67,IF(I266=68%,F266*G266*H266*F!$B$68,IF(I266=69%,F266*G266*H266*F!$B$69,IF(I266=70%,F266*G266*H266*F!$B$70,IF(I266=71%,F266*G266*H266*F!$B$71,IF(I266=72%,F266*G266*H266*F!$B$72,IF(I266=73%,F266*G266*H266*F!$B$73,IF(I266=74%,F266*G266*H266*F!$B$74,IF(I266=75%,F266*G266*H266*F!$B$75,IF(I266=76%,F266*G266*H266*F!$B$76,IF(I266=77%,F266*G266*H266*F!$B$77,IF(I266=78%,F266*G266*H266*F!$B$78,IF(I266=79%,F266*G266*H266*F!$B$79,IF(I266=80%,F266*G266*H266*F!$B$80,IF(I266=81%,F266*G266*H266*F!$B$81,IF(I266=82%,F266*G266*H266*F!$B$82,IF(I266=83%,F266*G266*H266*F!$B$83,IF(I266=84%,F266*G266*H266*F!$B$84,IF(I266=85%,F266*G266*H266*F!$B$85,IF(I266=86%,F266*G266*H266*F!$B$86,IF(I266=87%,F266*G266*H266*F!$B$87,IF(I266=88%,F266*G266*H266*F!$B$88,IF(I266=89%,F266*G266*H266*F!$B$89,IF(I266=90%,F266*G266*H266*F!$B$90,IF(I266=91%,F266*G266*H266*F!$B$91,IF(I266=92%,F266*G266*H266*F!$B$92,IF(I266=93%,F266*G266*H266*F!$B$93,IF(I266=94%,F266*G266*H266*F!$B$94,IF(I266=95%,F266*G266*H266*F!$B$95,IF(I266=96%,F266*G266*H266*F!$B$96,IF(I266=97%,F266*G266*H266*F!$B$97,IF(I266=98%,F266*G266*H266*F!$B$98,IF(I266=99%,F266*G266*H266*F!$B$99,IF(I266&gt;99%,F266*G266*H266*F!$B$100,))))))))))))))))))))))))))))))))))))))))))))))))))))))))+IF(M266&lt;30%,0,IF(M266&lt;35%,J266*K266*L266*F!$B$33,IF(M266&lt;40%,J266*K266*L266*F!$B$38,IF(M266&lt;45%,J266*K266*L266*F!$B$43,IF(M266&lt;50%,J266*K266*L266*F!$B$48,IF(M266=50%,J266*K266*L266*F!$B$50,IF(M266=51%,J266*K266*L266*F!$B$51,IF(M266=52%,J266*K266*L266*F!$B$52,IF(M266=53%,J266*K266*L266*F!$B$53,IF(M266=54%,J266*K266*L266*F!$B$54,IF(M266=55%,J266*K266*L266*F!$B$55,IF(M266=56%,J266*K266*L266*F!$B$56,IF(M266=57%,J266*K266*L266*F!$B$57,IF(M266=58%,J266*K266*L266*F!$B$58,IF(M266=59%,J266*K266*L266*F!$B$59,IF(M266=60%,J266*K266*L266*F!$B$60,IF(M266=61%,J266*K266*L266*F!$B$61,IF(M266=62%,J266*K266*L266*F!$B$62,IF(M266=63%,J266*K266*L266*F!$B$63,IF(M266=64%,J266*K266*L266*F!$B$64,IF(M266=65%,J266*K266*L266*F!$B$65,IF(M266=66%,J266*K266*L266*F!$B$66,IF(M266=67%,J266*K266*L266*F!$B$67,IF(M266=68%,J266*K266*L266*F!$B$68,IF(M266=69%,J266*K266*L266*F!$B$69,IF(M266=70%,J266*K266*L266*F!$B$70,IF(M266=71%,J266*K266*L266*F!$B$71,IF(M266=72%,J266*K266*L266*F!$B$72,IF(M266=73%,J266*K266*L266*F!$B$73,IF(M266=74%,J266*K266*L266*F!$B$74,IF(M266=75%,J266*K266*L266*F!$B$75,IF(M266=76%,J266*K266*L266*F!$B$76,IF(M266=77%,J266*K266*L266*F!$B$77,IF(M266=78%,J266*K266*L266*F!$B$78,IF(M266=79%,J266*K266*L266*F!$B$79,IF(M266=80%,J266*K266*L266*F!$B$80,IF(M266=81%,J266*K266*L266*F!$B$81,IF(M266=82%,J266*K266*L266*F!$B$82,IF(M266=83%,J266*K266*L266*F!$B$83,IF(M266=84%,J266*K266*L266*F!$B$84,IF(M266=85%,J266*K266*L266*F!$B$85,IF(M266=86%,J266*K266*L266*F!$B$86,IF(M266=87%,J266*K266*L266*F!$B$87,IF(M266=88%,J266*K266*L266*F!$B$88,IF(M266=89%,J266*K266*L266*F!$B$89,IF(M266=90%,J266*K266*L266*F!$B$90,IF(M266=91%,J266*K266*L266*F!$B$91,IF(M266=92%,J266*K266*L266*F!$B$92,IF(M266=93%,J266*K266*L266*F!$B$93,IF(M266=94%,J266*K266*L266*F!$B$94,IF(M266=95%,J266*K266*L266*F!$B$95,IF(M266=96%,J266*K266*L266*F!$B$96,IF(M266=97%,J266*K266*L266*F!$B$97,IF(M266=98%,J266*K266*L266*F!$B$98,IF(M266=99%,J266*K266*L266*F!$B$99,IF(M266&gt;99%,J266*K266*L266*F!$B$100,))))))))))))))))))))))))))))))))))))))))))))))))))))))))+IF(Q266&lt;30%,0,IF(Q266&lt;35%,N266*O266*P266*F!$B$33,IF(Q266&lt;40%,N266*O266*P266*F!$B$38,IF(Q266&lt;45%,N266*O266*P266*F!$B$43,IF(Q266&lt;50%,N266*O266*P266*F!$B$48,IF(Q266=50%,N266*O266*P266*F!$B$50,IF(Q266=51%,N266*O266*P266*F!$B$51,IF(Q266=52%,N266*O266*P266*F!$B$52,IF(Q266=53%,N266*O266*P266*F!$B$53,IF(Q266=54%,N266*O266*P266*F!$B$54,IF(Q266=55%,N266*O266*P266*F!$B$55,IF(Q266=56%,N266*O266*P266*F!$B$56,IF(Q266=57%,N266*O266*P266*F!$B$57,IF(Q266=58%,N266*O266*P266*F!$B$58,IF(Q266=59%,N266*O266*P266*F!$B$59,IF(Q266=60%,N266*O266*P266*F!$B$60,IF(Q266=61%,N266*O266*P266*F!$B$61,IF(Q266=62%,N266*O266*P266*F!$B$62,IF(Q266=63%,N266*O266*P266*F!$B$63,IF(Q266=64%,N266*O266*P266*F!$B$64,IF(Q266=65%,N266*O266*P266*F!$B$65,IF(Q266=66%,N266*O266*P266*F!$B$66,IF(Q266=67%,N266*O266*P266*F!$B$67,IF(Q266=68%,N266*O266*P266*F!$B$68,IF(Q266=69%,N266*O266*P266*F!$B$69,IF(Q266=70%,N266*O266*P266*F!$B$70,IF(Q266=71%,N266*O266*P266*F!$B$71,IF(Q266=72%,N266*O266*P266*F!$B$72,IF(Q266=73%,N266*O266*P266*F!$B$73,IF(Q266=74%,N266*O266*P266*F!$B$74,IF(Q266=75%,N266*O266*P266*F!$B$75,IF(Q266=76%,N266*O266*P266*F!$B$76,IF(Q266=77%,N266*O266*P266*F!$B$77,IF(Q266=78%,N266*O266*P266*F!$B$78,IF(Q266=79%,N266*O266*P266*F!$B$79,IF(Q266=80%,N266*O266*P266*F!$B$80,IF(Q266=81%,N266*O266*P266*F!$B$81,IF(Q266=82%,N266*O266*P266*F!$B$82,IF(Q266=83%,N266*O266*P266*F!$B$83,IF(Q266=84%,N266*O266*P266*F!$B$84,IF(Q266=85%,N266*O266*P266*F!$B$85,IF(Q266=86%,N266*O266*P266*F!$B$86,IF(Q266=87%,N266*O266*P266*F!$B$87,IF(Q266=88%,N266*O266*P266*F!$B$88,IF(Q266=89%,N266*O266*P266*F!$B$89,IF(Q266=90%,N266*O266*P266*F!$B$90,IF(Q266=91%,N266*O266*P266*F!$B$91,IF(Q266=92%,N266*O266*P266*F!$B$92,IF(Q266=93%,N266*O266*P266*F!$B$93,IF(Q266=94%,N266*O266*P266*F!$B$94,IF(Q266=95%,N266*O266*P266*F!$B$95,IF(Q266=96%,N266*O266*P266*F!$B$96,IF(Q266=97%,N266*O266*P266*F!$B$97,IF(Q266=98%,N266*O266*P266*F!$B$98,IF(Q266=99%,N266*O266*P266*F!$B$99,IF(Q266&gt;99%,N266*O266*P266*F!$B$100,))))))))))))))))))))))))))))))))))))))))))))))))))))))))+IF(U266&lt;30%,0,IF(U266&lt;35%,R266*S266*T266*F!$B$33,IF(U266&lt;40%,R266*S266*T266*F!$B$38,IF(U266&lt;45%,R266*S266*T266*F!$B$43,IF(U266&lt;50%,R266*S266*T266*F!$B$48,IF(U266=50%,R266*S266*T266*F!$B$50,IF(U266=51%,R266*S266*T266*F!$B$51,IF(U266=52%,R266*S266*T266*F!$B$52,IF(U266=53%,R266*S266*T266*F!$B$53,IF(U266=54%,R266*S266*T266*F!$B$54,IF(U266=55%,R266*S266*T266*F!$B$55,IF(U266=56%,R266*S266*T266*F!$B$56,IF(U266=57%,R266*S266*T266*F!$B$57,IF(U266=58%,R266*S266*T266*F!$B$58,IF(U266=59%,R266*S266*T266*F!$B$59,IF(U266=60%,R266*S266*T266*F!$B$60,IF(U266=61%,R266*S266*T266*F!$B$61,IF(U266=62%,R266*S266*T266*F!$B$62,IF(U266=63%,R266*S266*T266*F!$B$63,IF(U266=64%,R266*S266*T266*F!$B$64,IF(U266=65%,R266*S266*T266*F!$B$65,IF(U266=66%,R266*S266*T266*F!$B$66,IF(U266=67%,R266*S266*T266*F!$B$67,IF(U266=68%,R266*S266*T266*F!$B$68,IF(U266=69%,R266*S266*T266*F!$B$69,IF(U266=70%,R266*S266*T266*F!$B$70,IF(U266=71%,R266*S266*T266*F!$B$71,IF(U266=72%,R266*S266*T266*F!$B$72,IF(U266=73%,R266*S266*T266*F!$B$73,IF(U266=74%,R266*S266*T266*F!$B$74,IF(U266=75%,R266*S266*T266*F!$B$75,IF(U266=76%,R266*S266*T266*F!$B$76,IF(U266=77%,R266*S266*T266*F!$B$77,IF(U266=78%,R266*S266*T266*F!$B$78,IF(U266=79%,R266*S266*T266*F!$B$79,IF(U266=80%,R266*S266*T266*F!$B$80,IF(U266=81%,R266*S266*T266*F!$B$81,IF(U266=82%,R266*S266*T266*F!$B$82,IF(U266=83%,R266*S266*T266*F!$B$83,IF(U266=84%,R266*S266*T266*F!$B$84,IF(U266=85%,R266*S266*T266*F!$B$85,IF(U266=86%,R266*S266*T266*F!$B$86,IF(U266=87%,R266*S266*T266*F!$B$87,IF(U266=88%,R266*S266*T266*F!$B$88,IF(U266=89%,R266*S266*T266*F!$B$89,IF(U266=90%,R266*S266*T266*F!$B$90,IF(U266=91%,R266*S266*T266*F!$B$91,IF(U266=92%,R266*S266*T266*F!$B$92,IF(U266=93%,R266*S266*T266*F!$B$93,IF(U266=94%,R266*S266*T266*F!$B$94,IF(U266=95%,R266*S266*T266*F!$B$95,IF(U266=96%,R266*S266*T266*F!$B$96,IF(U266=97%,R266*S266*T266*F!$B$97,IF(U266=98%,R266*S266*T266*F!$B$98,IF(U266=99%,R266*S266*T266*F!$B$99,IF(U266&gt;99%,R266*S266*T266*F!$B$100)))))))))))))))))))))))))))))))))))))))))))))))))))))))))*IF(ISNUMBER(E266),E266,1)*IF(ISNUMBER(D266),D266,1)</f>
        <v>0</v>
      </c>
      <c r="AA266" s="69">
        <f t="shared" si="403"/>
        <v>0</v>
      </c>
      <c r="AB266" s="70">
        <f t="shared" si="404"/>
        <v>0</v>
      </c>
      <c r="AC266" s="23"/>
    </row>
    <row r="267" spans="1:48" x14ac:dyDescent="0.25">
      <c r="A267" s="325"/>
      <c r="B267" s="165" t="str">
        <f t="shared" si="405"/>
        <v/>
      </c>
      <c r="C267" s="176" t="str">
        <f t="shared" si="405"/>
        <v/>
      </c>
      <c r="D267" s="167">
        <f t="shared" ref="D267" si="418">D230</f>
        <v>0</v>
      </c>
      <c r="E267" s="177" t="str">
        <f t="shared" si="405"/>
        <v/>
      </c>
      <c r="F267" s="303"/>
      <c r="G267" s="170"/>
      <c r="H267" s="170"/>
      <c r="I267" s="171">
        <f t="shared" si="413"/>
        <v>0</v>
      </c>
      <c r="J267" s="303"/>
      <c r="K267" s="170"/>
      <c r="L267" s="170"/>
      <c r="M267" s="171">
        <f t="shared" si="414"/>
        <v>0</v>
      </c>
      <c r="N267" s="303"/>
      <c r="O267" s="170"/>
      <c r="P267" s="170"/>
      <c r="Q267" s="171">
        <f t="shared" si="415"/>
        <v>0</v>
      </c>
      <c r="R267" s="303"/>
      <c r="S267" s="170"/>
      <c r="T267" s="170"/>
      <c r="U267" s="172">
        <f t="shared" si="416"/>
        <v>0</v>
      </c>
      <c r="V267" s="59">
        <f t="shared" si="402"/>
        <v>0</v>
      </c>
      <c r="W267" s="60">
        <f>IFERROR((IF(ISNUMBER(F267),F267,1)*G267*H267+IF(ISNUMBER(J267),J267,1)*K267*L267+IF(ISNUMBER(N267),N267,1)*O267*P267+IF(ISNUMBER(R267),R267,1)*S267*T267)*IF(ISNUMBER(E267),E267,1)/(G267*H267+K267*L267+O267*P267+S267*T267),0)</f>
        <v>0</v>
      </c>
      <c r="X267" s="61">
        <f t="shared" si="417"/>
        <v>0</v>
      </c>
      <c r="Y267" s="203" t="str">
        <f t="shared" si="409"/>
        <v/>
      </c>
      <c r="Z267" s="17">
        <f>(IF(I267&lt;30%,0,IF(I267&lt;35%,F267*G267*H267*F!$B$33,IF(I267&lt;40%,F267*G267*H267*F!$B$38,IF(I267&lt;45%,F267*G267*H267*F!$B$43,IF(I267&lt;50%,F267*G267*H267*F!$B$48,IF(I267=50%,F267*G267*H267*F!$B$50,IF(I267=51%,F267*G267*H267*F!$B$51,IF(I267=52%,F267*G267*H267*F!$B$52,IF(I267=53%,F267*G267*H267*F!$B$53,IF(I267=54%,F267*G267*H267*F!$B$54,IF(I267=55%,F267*G267*H267*F!$B$55,IF(I267=56%,F267*G267*H267*F!$B$56,IF(I267=57%,F267*G267*H267*F!$B$57,IF(I267=58%,F267*G267*H267*F!$B$58,IF(I267=59%,F267*G267*H267*F!$B$59,IF(I267=60%,F267*G267*H267*F!$B$60,IF(I267=61%,F267*G267*H267*F!$B$61,IF(I267=62%,F267*G267*H267*F!$B$62,IF(I267=63%,F267*G267*H267*F!$B$63,IF(I267=64%,F267*G267*H267*F!$B$64,IF(I267=65%,F267*G267*H267*F!$B$65,IF(I267=66%,F267*G267*H267*F!$B$66,IF(I267=67%,F267*G267*H267*F!$B$67,IF(I267=68%,F267*G267*H267*F!$B$68,IF(I267=69%,F267*G267*H267*F!$B$69,IF(I267=70%,F267*G267*H267*F!$B$70,IF(I267=71%,F267*G267*H267*F!$B$71,IF(I267=72%,F267*G267*H267*F!$B$72,IF(I267=73%,F267*G267*H267*F!$B$73,IF(I267=74%,F267*G267*H267*F!$B$74,IF(I267=75%,F267*G267*H267*F!$B$75,IF(I267=76%,F267*G267*H267*F!$B$76,IF(I267=77%,F267*G267*H267*F!$B$77,IF(I267=78%,F267*G267*H267*F!$B$78,IF(I267=79%,F267*G267*H267*F!$B$79,IF(I267=80%,F267*G267*H267*F!$B$80,IF(I267=81%,F267*G267*H267*F!$B$81,IF(I267=82%,F267*G267*H267*F!$B$82,IF(I267=83%,F267*G267*H267*F!$B$83,IF(I267=84%,F267*G267*H267*F!$B$84,IF(I267=85%,F267*G267*H267*F!$B$85,IF(I267=86%,F267*G267*H267*F!$B$86,IF(I267=87%,F267*G267*H267*F!$B$87,IF(I267=88%,F267*G267*H267*F!$B$88,IF(I267=89%,F267*G267*H267*F!$B$89,IF(I267=90%,F267*G267*H267*F!$B$90,IF(I267=91%,F267*G267*H267*F!$B$91,IF(I267=92%,F267*G267*H267*F!$B$92,IF(I267=93%,F267*G267*H267*F!$B$93,IF(I267=94%,F267*G267*H267*F!$B$94,IF(I267=95%,F267*G267*H267*F!$B$95,IF(I267=96%,F267*G267*H267*F!$B$96,IF(I267=97%,F267*G267*H267*F!$B$97,IF(I267=98%,F267*G267*H267*F!$B$98,IF(I267=99%,F267*G267*H267*F!$B$99,IF(I267&gt;99%,F267*G267*H267*F!$B$100,))))))))))))))))))))))))))))))))))))))))))))))))))))))))+IF(M267&lt;30%,0,IF(M267&lt;35%,J267*K267*L267*F!$B$33,IF(M267&lt;40%,J267*K267*L267*F!$B$38,IF(M267&lt;45%,J267*K267*L267*F!$B$43,IF(M267&lt;50%,J267*K267*L267*F!$B$48,IF(M267=50%,J267*K267*L267*F!$B$50,IF(M267=51%,J267*K267*L267*F!$B$51,IF(M267=52%,J267*K267*L267*F!$B$52,IF(M267=53%,J267*K267*L267*F!$B$53,IF(M267=54%,J267*K267*L267*F!$B$54,IF(M267=55%,J267*K267*L267*F!$B$55,IF(M267=56%,J267*K267*L267*F!$B$56,IF(M267=57%,J267*K267*L267*F!$B$57,IF(M267=58%,J267*K267*L267*F!$B$58,IF(M267=59%,J267*K267*L267*F!$B$59,IF(M267=60%,J267*K267*L267*F!$B$60,IF(M267=61%,J267*K267*L267*F!$B$61,IF(M267=62%,J267*K267*L267*F!$B$62,IF(M267=63%,J267*K267*L267*F!$B$63,IF(M267=64%,J267*K267*L267*F!$B$64,IF(M267=65%,J267*K267*L267*F!$B$65,IF(M267=66%,J267*K267*L267*F!$B$66,IF(M267=67%,J267*K267*L267*F!$B$67,IF(M267=68%,J267*K267*L267*F!$B$68,IF(M267=69%,J267*K267*L267*F!$B$69,IF(M267=70%,J267*K267*L267*F!$B$70,IF(M267=71%,J267*K267*L267*F!$B$71,IF(M267=72%,J267*K267*L267*F!$B$72,IF(M267=73%,J267*K267*L267*F!$B$73,IF(M267=74%,J267*K267*L267*F!$B$74,IF(M267=75%,J267*K267*L267*F!$B$75,IF(M267=76%,J267*K267*L267*F!$B$76,IF(M267=77%,J267*K267*L267*F!$B$77,IF(M267=78%,J267*K267*L267*F!$B$78,IF(M267=79%,J267*K267*L267*F!$B$79,IF(M267=80%,J267*K267*L267*F!$B$80,IF(M267=81%,J267*K267*L267*F!$B$81,IF(M267=82%,J267*K267*L267*F!$B$82,IF(M267=83%,J267*K267*L267*F!$B$83,IF(M267=84%,J267*K267*L267*F!$B$84,IF(M267=85%,J267*K267*L267*F!$B$85,IF(M267=86%,J267*K267*L267*F!$B$86,IF(M267=87%,J267*K267*L267*F!$B$87,IF(M267=88%,J267*K267*L267*F!$B$88,IF(M267=89%,J267*K267*L267*F!$B$89,IF(M267=90%,J267*K267*L267*F!$B$90,IF(M267=91%,J267*K267*L267*F!$B$91,IF(M267=92%,J267*K267*L267*F!$B$92,IF(M267=93%,J267*K267*L267*F!$B$93,IF(M267=94%,J267*K267*L267*F!$B$94,IF(M267=95%,J267*K267*L267*F!$B$95,IF(M267=96%,J267*K267*L267*F!$B$96,IF(M267=97%,J267*K267*L267*F!$B$97,IF(M267=98%,J267*K267*L267*F!$B$98,IF(M267=99%,J267*K267*L267*F!$B$99,IF(M267&gt;99%,J267*K267*L267*F!$B$100,))))))))))))))))))))))))))))))))))))))))))))))))))))))))+IF(Q267&lt;30%,0,IF(Q267&lt;35%,N267*O267*P267*F!$B$33,IF(Q267&lt;40%,N267*O267*P267*F!$B$38,IF(Q267&lt;45%,N267*O267*P267*F!$B$43,IF(Q267&lt;50%,N267*O267*P267*F!$B$48,IF(Q267=50%,N267*O267*P267*F!$B$50,IF(Q267=51%,N267*O267*P267*F!$B$51,IF(Q267=52%,N267*O267*P267*F!$B$52,IF(Q267=53%,N267*O267*P267*F!$B$53,IF(Q267=54%,N267*O267*P267*F!$B$54,IF(Q267=55%,N267*O267*P267*F!$B$55,IF(Q267=56%,N267*O267*P267*F!$B$56,IF(Q267=57%,N267*O267*P267*F!$B$57,IF(Q267=58%,N267*O267*P267*F!$B$58,IF(Q267=59%,N267*O267*P267*F!$B$59,IF(Q267=60%,N267*O267*P267*F!$B$60,IF(Q267=61%,N267*O267*P267*F!$B$61,IF(Q267=62%,N267*O267*P267*F!$B$62,IF(Q267=63%,N267*O267*P267*F!$B$63,IF(Q267=64%,N267*O267*P267*F!$B$64,IF(Q267=65%,N267*O267*P267*F!$B$65,IF(Q267=66%,N267*O267*P267*F!$B$66,IF(Q267=67%,N267*O267*P267*F!$B$67,IF(Q267=68%,N267*O267*P267*F!$B$68,IF(Q267=69%,N267*O267*P267*F!$B$69,IF(Q267=70%,N267*O267*P267*F!$B$70,IF(Q267=71%,N267*O267*P267*F!$B$71,IF(Q267=72%,N267*O267*P267*F!$B$72,IF(Q267=73%,N267*O267*P267*F!$B$73,IF(Q267=74%,N267*O267*P267*F!$B$74,IF(Q267=75%,N267*O267*P267*F!$B$75,IF(Q267=76%,N267*O267*P267*F!$B$76,IF(Q267=77%,N267*O267*P267*F!$B$77,IF(Q267=78%,N267*O267*P267*F!$B$78,IF(Q267=79%,N267*O267*P267*F!$B$79,IF(Q267=80%,N267*O267*P267*F!$B$80,IF(Q267=81%,N267*O267*P267*F!$B$81,IF(Q267=82%,N267*O267*P267*F!$B$82,IF(Q267=83%,N267*O267*P267*F!$B$83,IF(Q267=84%,N267*O267*P267*F!$B$84,IF(Q267=85%,N267*O267*P267*F!$B$85,IF(Q267=86%,N267*O267*P267*F!$B$86,IF(Q267=87%,N267*O267*P267*F!$B$87,IF(Q267=88%,N267*O267*P267*F!$B$88,IF(Q267=89%,N267*O267*P267*F!$B$89,IF(Q267=90%,N267*O267*P267*F!$B$90,IF(Q267=91%,N267*O267*P267*F!$B$91,IF(Q267=92%,N267*O267*P267*F!$B$92,IF(Q267=93%,N267*O267*P267*F!$B$93,IF(Q267=94%,N267*O267*P267*F!$B$94,IF(Q267=95%,N267*O267*P267*F!$B$95,IF(Q267=96%,N267*O267*P267*F!$B$96,IF(Q267=97%,N267*O267*P267*F!$B$97,IF(Q267=98%,N267*O267*P267*F!$B$98,IF(Q267=99%,N267*O267*P267*F!$B$99,IF(Q267&gt;99%,N267*O267*P267*F!$B$100,))))))))))))))))))))))))))))))))))))))))))))))))))))))))+IF(U267&lt;30%,0,IF(U267&lt;35%,R267*S267*T267*F!$B$33,IF(U267&lt;40%,R267*S267*T267*F!$B$38,IF(U267&lt;45%,R267*S267*T267*F!$B$43,IF(U267&lt;50%,R267*S267*T267*F!$B$48,IF(U267=50%,R267*S267*T267*F!$B$50,IF(U267=51%,R267*S267*T267*F!$B$51,IF(U267=52%,R267*S267*T267*F!$B$52,IF(U267=53%,R267*S267*T267*F!$B$53,IF(U267=54%,R267*S267*T267*F!$B$54,IF(U267=55%,R267*S267*T267*F!$B$55,IF(U267=56%,R267*S267*T267*F!$B$56,IF(U267=57%,R267*S267*T267*F!$B$57,IF(U267=58%,R267*S267*T267*F!$B$58,IF(U267=59%,R267*S267*T267*F!$B$59,IF(U267=60%,R267*S267*T267*F!$B$60,IF(U267=61%,R267*S267*T267*F!$B$61,IF(U267=62%,R267*S267*T267*F!$B$62,IF(U267=63%,R267*S267*T267*F!$B$63,IF(U267=64%,R267*S267*T267*F!$B$64,IF(U267=65%,R267*S267*T267*F!$B$65,IF(U267=66%,R267*S267*T267*F!$B$66,IF(U267=67%,R267*S267*T267*F!$B$67,IF(U267=68%,R267*S267*T267*F!$B$68,IF(U267=69%,R267*S267*T267*F!$B$69,IF(U267=70%,R267*S267*T267*F!$B$70,IF(U267=71%,R267*S267*T267*F!$B$71,IF(U267=72%,R267*S267*T267*F!$B$72,IF(U267=73%,R267*S267*T267*F!$B$73,IF(U267=74%,R267*S267*T267*F!$B$74,IF(U267=75%,R267*S267*T267*F!$B$75,IF(U267=76%,R267*S267*T267*F!$B$76,IF(U267=77%,R267*S267*T267*F!$B$77,IF(U267=78%,R267*S267*T267*F!$B$78,IF(U267=79%,R267*S267*T267*F!$B$79,IF(U267=80%,R267*S267*T267*F!$B$80,IF(U267=81%,R267*S267*T267*F!$B$81,IF(U267=82%,R267*S267*T267*F!$B$82,IF(U267=83%,R267*S267*T267*F!$B$83,IF(U267=84%,R267*S267*T267*F!$B$84,IF(U267=85%,R267*S267*T267*F!$B$85,IF(U267=86%,R267*S267*T267*F!$B$86,IF(U267=87%,R267*S267*T267*F!$B$87,IF(U267=88%,R267*S267*T267*F!$B$88,IF(U267=89%,R267*S267*T267*F!$B$89,IF(U267=90%,R267*S267*T267*F!$B$90,IF(U267=91%,R267*S267*T267*F!$B$91,IF(U267=92%,R267*S267*T267*F!$B$92,IF(U267=93%,R267*S267*T267*F!$B$93,IF(U267=94%,R267*S267*T267*F!$B$94,IF(U267=95%,R267*S267*T267*F!$B$95,IF(U267=96%,R267*S267*T267*F!$B$96,IF(U267=97%,R267*S267*T267*F!$B$97,IF(U267=98%,R267*S267*T267*F!$B$98,IF(U267=99%,R267*S267*T267*F!$B$99,IF(U267&gt;99%,R267*S267*T267*F!$B$100)))))))))))))))))))))))))))))))))))))))))))))))))))))))))*IF(ISNUMBER(E267),E267,1)*IF(ISNUMBER(D267),D267,1)</f>
        <v>0</v>
      </c>
      <c r="AA267" s="62">
        <f t="shared" si="403"/>
        <v>0</v>
      </c>
      <c r="AB267" s="63">
        <f t="shared" si="404"/>
        <v>0</v>
      </c>
      <c r="AC267" s="23"/>
    </row>
    <row r="268" spans="1:48" ht="15.75" thickBot="1" x14ac:dyDescent="0.3">
      <c r="A268" s="326"/>
      <c r="B268" s="216" t="str">
        <f t="shared" si="405"/>
        <v/>
      </c>
      <c r="C268" s="226" t="str">
        <f t="shared" si="405"/>
        <v/>
      </c>
      <c r="D268" s="298">
        <f>ROUND(IFERROR((D262*(G262*H262+K262*L262+O262*P262+S262*T262)+D263*(G263*H263+K263*L263+O263*P263+S263*T263)+D264*(G264*H264+K264*L264+O264*P264+S264*T264)+D265*(G265*H265+K265*L265+O265*P265+S265*T265)+D266*(G266*H266+K266*L266+O266*P266+S266*T266)+D267*(G267*H267+K267*L267+O267*P267+S267*T267))/((G262*H262+K262*L262+O262*P262+S262*T262)+(G263*H263+K263*L263+O263*P263+S263*T263)+(G264*H264+K264*L264+O264*P264+S264*T264)+(G265*H265+K265*L265+O265*P265+S265*T265)+(G266*H266+K266*L266+O266*P266+S266*T266)+(G267*H267+K267*L267+O267*P267+S267*T267)),0),2)</f>
        <v>0.93</v>
      </c>
      <c r="E268" s="220" t="str">
        <f t="shared" si="405"/>
        <v/>
      </c>
      <c r="F268" s="306"/>
      <c r="G268" s="227"/>
      <c r="H268" s="227"/>
      <c r="I268" s="221"/>
      <c r="J268" s="306"/>
      <c r="K268" s="227"/>
      <c r="L268" s="227"/>
      <c r="M268" s="221"/>
      <c r="N268" s="306"/>
      <c r="O268" s="227"/>
      <c r="P268" s="227"/>
      <c r="Q268" s="221"/>
      <c r="R268" s="306"/>
      <c r="S268" s="227"/>
      <c r="T268" s="227"/>
      <c r="U268" s="224"/>
      <c r="V268" s="79">
        <f>SUM(V262:V267)</f>
        <v>14255</v>
      </c>
      <c r="W268" s="21">
        <f>IFERROR(V268/AA268,0)</f>
        <v>107.99242424242425</v>
      </c>
      <c r="X268" s="80">
        <f>ROUND(IFERROR(((I262*G262*H262+M262*K262*L262+Q262*O262*P262+U262*S262*T262)+(I263*G263*H263+M263*K263*L263+Q263*O263*P263+U263*S263*T263)+(I264*G264*H264+M264*K264*L264+Q264*O264*P264+U264*S264*T264)+(I265*G265*H265+M265*K265*L265+Q265*O265*P265+U265*S265*T265)+(I266*G266*H266+M266*K266*L266+Q266*O266*P266+U266*S266*T266)+(I267*G267*H267+M267*K267*L267+Q267*O267*P267+U267*S267*T267))/((G262*H262+K262*L262+O262*P262+S262*T262)+(G263*H263+K263*L263+O263*P263+S263*T263)+(G264*H264+K264*L264+O264*P264+S264*T264)+(G265*H265+K265*L265+O265*P265+S265*T265)+(G266*H266+K266*L266+O266*P266+S266*T266)+(G267*H267+K267*L267+O267*P267+S267*T267)),0),3)</f>
        <v>0.57299999999999995</v>
      </c>
      <c r="Y268" s="81"/>
      <c r="Z268" s="21">
        <f>SUM(Z262:Z267)</f>
        <v>12827.720000000001</v>
      </c>
      <c r="AA268" s="82">
        <f>SUM(AA262:AA267)</f>
        <v>132</v>
      </c>
      <c r="AB268" s="83">
        <f>IF(SUM(AB262:AB267)=0,TIME(,0,),TIME(,SUM(AB262:AB267)+30,))</f>
        <v>0.11736111111111112</v>
      </c>
      <c r="AC268" s="23"/>
    </row>
    <row r="269" spans="1:48" x14ac:dyDescent="0.25">
      <c r="A269" s="319">
        <f>A270</f>
        <v>42255</v>
      </c>
      <c r="B269" s="178" t="str">
        <f t="shared" si="405"/>
        <v>Средняя</v>
      </c>
      <c r="C269" s="179" t="str">
        <f t="shared" si="405"/>
        <v>Жим лежа</v>
      </c>
      <c r="D269" s="160">
        <f>D232</f>
        <v>1</v>
      </c>
      <c r="E269" s="180" t="str">
        <f t="shared" si="405"/>
        <v/>
      </c>
      <c r="F269" s="307">
        <f>IF(I269&lt;&gt;0,(IFERROR(IF($Y269&gt;50,MROUND($Y269*I269,2.5),IF($Y269&lt;15,MROUND($Y269*I269,0.1),MROUND($Y269*I269,1))),)),"")</f>
        <v>110</v>
      </c>
      <c r="G269" s="181">
        <v>5</v>
      </c>
      <c r="H269" s="181">
        <v>1</v>
      </c>
      <c r="I269" s="182">
        <v>0.52</v>
      </c>
      <c r="J269" s="307">
        <f>IF(M269&lt;&gt;0,(IFERROR(IF($Y269&gt;50,MROUND($Y269*M269,2.5),IF($Y269&lt;15,MROUND($Y269*M269,0.1),MROUND($Y269*M269,1))),)),"")</f>
        <v>132.5</v>
      </c>
      <c r="K269" s="181">
        <v>4</v>
      </c>
      <c r="L269" s="181">
        <v>1</v>
      </c>
      <c r="M269" s="182">
        <v>0.63</v>
      </c>
      <c r="N269" s="307">
        <f>IF(Q269&lt;&gt;0,(IFERROR(IF($Y269&gt;50,MROUND($Y269*Q269,2.5),IF($Y269&lt;15,MROUND($Y269*Q269,0.1),MROUND($Y269*Q269,1))),)),"")</f>
        <v>142.5</v>
      </c>
      <c r="O269" s="181">
        <v>3</v>
      </c>
      <c r="P269" s="181">
        <v>4</v>
      </c>
      <c r="Q269" s="182">
        <v>0.67</v>
      </c>
      <c r="R269" s="307">
        <f>IF(U269&lt;&gt;0,(IFERROR(IF($Y269&gt;50,MROUND($Y269*U269,2.5),IF($Y269&lt;15,MROUND($Y269*U269,0.1),MROUND($Y269*U269,1))),)),"")</f>
        <v>152.5</v>
      </c>
      <c r="S269" s="181">
        <v>1</v>
      </c>
      <c r="T269" s="181">
        <v>6</v>
      </c>
      <c r="U269" s="182">
        <v>0.72</v>
      </c>
      <c r="V269" s="90">
        <f t="shared" ref="V269:V295" si="419">(IF(ISNUMBER(F269),F269,1)*G269*H269+IF(ISNUMBER(J269),J269,1)*K269*L269+IF(ISNUMBER(N269),N269,1)*O269*P269+IF(ISNUMBER(R269),R269,1)*S269*T269)*IF(ISNUMBER(E269),E269,1)</f>
        <v>3705</v>
      </c>
      <c r="W269" s="91">
        <f>IFERROR((IF(ISNUMBER(F269),F269,1)*G269*H269+IF(ISNUMBER(J269),J269,1)*K269*L269+IF(ISNUMBER(N269),N269,1)*O269*P269+IF(ISNUMBER(R269),R269,1)*S269*T269)*IF(ISNUMBER(E269),E269,1)/(G269*H269+K269*L269+O269*P269+S269*T269),0)</f>
        <v>137.22222222222223</v>
      </c>
      <c r="X269" s="92">
        <f>ROUND(IFERROR((W269/(Y269*IF(ISNUMBER(E269),E269,1))),0),2)</f>
        <v>0.65</v>
      </c>
      <c r="Y269" s="202">
        <f t="shared" si="409"/>
        <v>212.28352637285056</v>
      </c>
      <c r="Z269" s="19">
        <f>(IF(I269&lt;30%,0,IF(I269&lt;35%,F269*G269*H269*F!$B$33,IF(I269&lt;40%,F269*G269*H269*F!$B$38,IF(I269&lt;45%,F269*G269*H269*F!$B$43,IF(I269&lt;50%,F269*G269*H269*F!$B$48,IF(I269=50%,F269*G269*H269*F!$B$50,IF(I269=51%,F269*G269*H269*F!$B$51,IF(I269=52%,F269*G269*H269*F!$B$52,IF(I269=53%,F269*G269*H269*F!$B$53,IF(I269=54%,F269*G269*H269*F!$B$54,IF(I269=55%,F269*G269*H269*F!$B$55,IF(I269=56%,F269*G269*H269*F!$B$56,IF(I269=57%,F269*G269*H269*F!$B$57,IF(I269=58%,F269*G269*H269*F!$B$58,IF(I269=59%,F269*G269*H269*F!$B$59,IF(I269=60%,F269*G269*H269*F!$B$60,IF(I269=61%,F269*G269*H269*F!$B$61,IF(I269=62%,F269*G269*H269*F!$B$62,IF(I269=63%,F269*G269*H269*F!$B$63,IF(I269=64%,F269*G269*H269*F!$B$64,IF(I269=65%,F269*G269*H269*F!$B$65,IF(I269=66%,F269*G269*H269*F!$B$66,IF(I269=67%,F269*G269*H269*F!$B$67,IF(I269=68%,F269*G269*H269*F!$B$68,IF(I269=69%,F269*G269*H269*F!$B$69,IF(I269=70%,F269*G269*H269*F!$B$70,IF(I269=71%,F269*G269*H269*F!$B$71,IF(I269=72%,F269*G269*H269*F!$B$72,IF(I269=73%,F269*G269*H269*F!$B$73,IF(I269=74%,F269*G269*H269*F!$B$74,IF(I269=75%,F269*G269*H269*F!$B$75,IF(I269=76%,F269*G269*H269*F!$B$76,IF(I269=77%,F269*G269*H269*F!$B$77,IF(I269=78%,F269*G269*H269*F!$B$78,IF(I269=79%,F269*G269*H269*F!$B$79,IF(I269=80%,F269*G269*H269*F!$B$80,IF(I269=81%,F269*G269*H269*F!$B$81,IF(I269=82%,F269*G269*H269*F!$B$82,IF(I269=83%,F269*G269*H269*F!$B$83,IF(I269=84%,F269*G269*H269*F!$B$84,IF(I269=85%,F269*G269*H269*F!$B$85,IF(I269=86%,F269*G269*H269*F!$B$86,IF(I269=87%,F269*G269*H269*F!$B$87,IF(I269=88%,F269*G269*H269*F!$B$88,IF(I269=89%,F269*G269*H269*F!$B$89,IF(I269=90%,F269*G269*H269*F!$B$90,IF(I269=91%,F269*G269*H269*F!$B$91,IF(I269=92%,F269*G269*H269*F!$B$92,IF(I269=93%,F269*G269*H269*F!$B$93,IF(I269=94%,F269*G269*H269*F!$B$94,IF(I269=95%,F269*G269*H269*F!$B$95,IF(I269=96%,F269*G269*H269*F!$B$96,IF(I269=97%,F269*G269*H269*F!$B$97,IF(I269=98%,F269*G269*H269*F!$B$98,IF(I269=99%,F269*G269*H269*F!$B$99,IF(I269&gt;99%,F269*G269*H269*F!$B$100,))))))))))))))))))))))))))))))))))))))))))))))))))))))))+IF(M269&lt;30%,0,IF(M269&lt;35%,J269*K269*L269*F!$B$33,IF(M269&lt;40%,J269*K269*L269*F!$B$38,IF(M269&lt;45%,J269*K269*L269*F!$B$43,IF(M269&lt;50%,J269*K269*L269*F!$B$48,IF(M269=50%,J269*K269*L269*F!$B$50,IF(M269=51%,J269*K269*L269*F!$B$51,IF(M269=52%,J269*K269*L269*F!$B$52,IF(M269=53%,J269*K269*L269*F!$B$53,IF(M269=54%,J269*K269*L269*F!$B$54,IF(M269=55%,J269*K269*L269*F!$B$55,IF(M269=56%,J269*K269*L269*F!$B$56,IF(M269=57%,J269*K269*L269*F!$B$57,IF(M269=58%,J269*K269*L269*F!$B$58,IF(M269=59%,J269*K269*L269*F!$B$59,IF(M269=60%,J269*K269*L269*F!$B$60,IF(M269=61%,J269*K269*L269*F!$B$61,IF(M269=62%,J269*K269*L269*F!$B$62,IF(M269=63%,J269*K269*L269*F!$B$63,IF(M269=64%,J269*K269*L269*F!$B$64,IF(M269=65%,J269*K269*L269*F!$B$65,IF(M269=66%,J269*K269*L269*F!$B$66,IF(M269=67%,J269*K269*L269*F!$B$67,IF(M269=68%,J269*K269*L269*F!$B$68,IF(M269=69%,J269*K269*L269*F!$B$69,IF(M269=70%,J269*K269*L269*F!$B$70,IF(M269=71%,J269*K269*L269*F!$B$71,IF(M269=72%,J269*K269*L269*F!$B$72,IF(M269=73%,J269*K269*L269*F!$B$73,IF(M269=74%,J269*K269*L269*F!$B$74,IF(M269=75%,J269*K269*L269*F!$B$75,IF(M269=76%,J269*K269*L269*F!$B$76,IF(M269=77%,J269*K269*L269*F!$B$77,IF(M269=78%,J269*K269*L269*F!$B$78,IF(M269=79%,J269*K269*L269*F!$B$79,IF(M269=80%,J269*K269*L269*F!$B$80,IF(M269=81%,J269*K269*L269*F!$B$81,IF(M269=82%,J269*K269*L269*F!$B$82,IF(M269=83%,J269*K269*L269*F!$B$83,IF(M269=84%,J269*K269*L269*F!$B$84,IF(M269=85%,J269*K269*L269*F!$B$85,IF(M269=86%,J269*K269*L269*F!$B$86,IF(M269=87%,J269*K269*L269*F!$B$87,IF(M269=88%,J269*K269*L269*F!$B$88,IF(M269=89%,J269*K269*L269*F!$B$89,IF(M269=90%,J269*K269*L269*F!$B$90,IF(M269=91%,J269*K269*L269*F!$B$91,IF(M269=92%,J269*K269*L269*F!$B$92,IF(M269=93%,J269*K269*L269*F!$B$93,IF(M269=94%,J269*K269*L269*F!$B$94,IF(M269=95%,J269*K269*L269*F!$B$95,IF(M269=96%,J269*K269*L269*F!$B$96,IF(M269=97%,J269*K269*L269*F!$B$97,IF(M269=98%,J269*K269*L269*F!$B$98,IF(M269=99%,J269*K269*L269*F!$B$99,IF(M269&gt;99%,J269*K269*L269*F!$B$100,))))))))))))))))))))))))))))))))))))))))))))))))))))))))+IF(Q269&lt;30%,0,IF(Q269&lt;35%,N269*O269*P269*F!$B$33,IF(Q269&lt;40%,N269*O269*P269*F!$B$38,IF(Q269&lt;45%,N269*O269*P269*F!$B$43,IF(Q269&lt;50%,N269*O269*P269*F!$B$48,IF(Q269=50%,N269*O269*P269*F!$B$50,IF(Q269=51%,N269*O269*P269*F!$B$51,IF(Q269=52%,N269*O269*P269*F!$B$52,IF(Q269=53%,N269*O269*P269*F!$B$53,IF(Q269=54%,N269*O269*P269*F!$B$54,IF(Q269=55%,N269*O269*P269*F!$B$55,IF(Q269=56%,N269*O269*P269*F!$B$56,IF(Q269=57%,N269*O269*P269*F!$B$57,IF(Q269=58%,N269*O269*P269*F!$B$58,IF(Q269=59%,N269*O269*P269*F!$B$59,IF(Q269=60%,N269*O269*P269*F!$B$60,IF(Q269=61%,N269*O269*P269*F!$B$61,IF(Q269=62%,N269*O269*P269*F!$B$62,IF(Q269=63%,N269*O269*P269*F!$B$63,IF(Q269=64%,N269*O269*P269*F!$B$64,IF(Q269=65%,N269*O269*P269*F!$B$65,IF(Q269=66%,N269*O269*P269*F!$B$66,IF(Q269=67%,N269*O269*P269*F!$B$67,IF(Q269=68%,N269*O269*P269*F!$B$68,IF(Q269=69%,N269*O269*P269*F!$B$69,IF(Q269=70%,N269*O269*P269*F!$B$70,IF(Q269=71%,N269*O269*P269*F!$B$71,IF(Q269=72%,N269*O269*P269*F!$B$72,IF(Q269=73%,N269*O269*P269*F!$B$73,IF(Q269=74%,N269*O269*P269*F!$B$74,IF(Q269=75%,N269*O269*P269*F!$B$75,IF(Q269=76%,N269*O269*P269*F!$B$76,IF(Q269=77%,N269*O269*P269*F!$B$77,IF(Q269=78%,N269*O269*P269*F!$B$78,IF(Q269=79%,N269*O269*P269*F!$B$79,IF(Q269=80%,N269*O269*P269*F!$B$80,IF(Q269=81%,N269*O269*P269*F!$B$81,IF(Q269=82%,N269*O269*P269*F!$B$82,IF(Q269=83%,N269*O269*P269*F!$B$83,IF(Q269=84%,N269*O269*P269*F!$B$84,IF(Q269=85%,N269*O269*P269*F!$B$85,IF(Q269=86%,N269*O269*P269*F!$B$86,IF(Q269=87%,N269*O269*P269*F!$B$87,IF(Q269=88%,N269*O269*P269*F!$B$88,IF(Q269=89%,N269*O269*P269*F!$B$89,IF(Q269=90%,N269*O269*P269*F!$B$90,IF(Q269=91%,N269*O269*P269*F!$B$91,IF(Q269=92%,N269*O269*P269*F!$B$92,IF(Q269=93%,N269*O269*P269*F!$B$93,IF(Q269=94%,N269*O269*P269*F!$B$94,IF(Q269=95%,N269*O269*P269*F!$B$95,IF(Q269=96%,N269*O269*P269*F!$B$96,IF(Q269=97%,N269*O269*P269*F!$B$97,IF(Q269=98%,N269*O269*P269*F!$B$98,IF(Q269=99%,N269*O269*P269*F!$B$99,IF(Q269&gt;99%,N269*O269*P269*F!$B$100,))))))))))))))))))))))))))))))))))))))))))))))))))))))))+IF(U269&lt;30%,0,IF(U269&lt;35%,R269*S269*T269*F!$B$33,IF(U269&lt;40%,R269*S269*T269*F!$B$38,IF(U269&lt;45%,R269*S269*T269*F!$B$43,IF(U269&lt;50%,R269*S269*T269*F!$B$48,IF(U269=50%,R269*S269*T269*F!$B$50,IF(U269=51%,R269*S269*T269*F!$B$51,IF(U269=52%,R269*S269*T269*F!$B$52,IF(U269=53%,R269*S269*T269*F!$B$53,IF(U269=54%,R269*S269*T269*F!$B$54,IF(U269=55%,R269*S269*T269*F!$B$55,IF(U269=56%,R269*S269*T269*F!$B$56,IF(U269=57%,R269*S269*T269*F!$B$57,IF(U269=58%,R269*S269*T269*F!$B$58,IF(U269=59%,R269*S269*T269*F!$B$59,IF(U269=60%,R269*S269*T269*F!$B$60,IF(U269=61%,R269*S269*T269*F!$B$61,IF(U269=62%,R269*S269*T269*F!$B$62,IF(U269=63%,R269*S269*T269*F!$B$63,IF(U269=64%,R269*S269*T269*F!$B$64,IF(U269=65%,R269*S269*T269*F!$B$65,IF(U269=66%,R269*S269*T269*F!$B$66,IF(U269=67%,R269*S269*T269*F!$B$67,IF(U269=68%,R269*S269*T269*F!$B$68,IF(U269=69%,R269*S269*T269*F!$B$69,IF(U269=70%,R269*S269*T269*F!$B$70,IF(U269=71%,R269*S269*T269*F!$B$71,IF(U269=72%,R269*S269*T269*F!$B$72,IF(U269=73%,R269*S269*T269*F!$B$73,IF(U269=74%,R269*S269*T269*F!$B$74,IF(U269=75%,R269*S269*T269*F!$B$75,IF(U269=76%,R269*S269*T269*F!$B$76,IF(U269=77%,R269*S269*T269*F!$B$77,IF(U269=78%,R269*S269*T269*F!$B$78,IF(U269=79%,R269*S269*T269*F!$B$79,IF(U269=80%,R269*S269*T269*F!$B$80,IF(U269=81%,R269*S269*T269*F!$B$81,IF(U269=82%,R269*S269*T269*F!$B$82,IF(U269=83%,R269*S269*T269*F!$B$83,IF(U269=84%,R269*S269*T269*F!$B$84,IF(U269=85%,R269*S269*T269*F!$B$85,IF(U269=86%,R269*S269*T269*F!$B$86,IF(U269=87%,R269*S269*T269*F!$B$87,IF(U269=88%,R269*S269*T269*F!$B$88,IF(U269=89%,R269*S269*T269*F!$B$89,IF(U269=90%,R269*S269*T269*F!$B$90,IF(U269=91%,R269*S269*T269*F!$B$91,IF(U269=92%,R269*S269*T269*F!$B$92,IF(U269=93%,R269*S269*T269*F!$B$93,IF(U269=94%,R269*S269*T269*F!$B$94,IF(U269=95%,R269*S269*T269*F!$B$95,IF(U269=96%,R269*S269*T269*F!$B$96,IF(U269=97%,R269*S269*T269*F!$B$97,IF(U269=98%,R269*S269*T269*F!$B$98,IF(U269=99%,R269*S269*T269*F!$B$99,IF(U269&gt;99%,R269*S269*T269*F!$B$100)))))))))))))))))))))))))))))))))))))))))))))))))))))))))*IF(ISNUMBER(E269),E269,1)*IF(ISNUMBER(D269),D269,1)</f>
        <v>3040.3999999999996</v>
      </c>
      <c r="AA269" s="93">
        <f t="shared" ref="AA269:AA274" si="420">G269*H269+K269*L269+O269*P269+S269*T269</f>
        <v>27</v>
      </c>
      <c r="AB269" s="94">
        <f t="shared" ref="AB269:AB274" si="421">(H269*(IF(I269&lt;45%,0.5,IF(I269&lt;55%,0.8,IF(I269&lt;65%,0.9,IF(I269&lt;75%,1,IF(I269&lt;85%,1.1,1.2))))))+L269*(IF(M269&lt;45%,0.5,IF(M269&lt;55%,0.8,IF(M269&lt;65%,0.9,IF(M269&lt;75%,1,IF(M269&lt;85%,1.1,1.2))))))+P269*(IF(Q269&lt;45%,0.5,IF(Q269&lt;55%,0.8,IF(Q269&lt;65%,0.9,IF(Q269&lt;75%,1,IF(Q269&lt;85%,1.1,1.2))))))+T269*(IF(U269&lt;45%,0.5,IF(U269&lt;55%,0.8,IF(U269&lt;65%,0.9,IF(U269&lt;75%,1,IF(U269&lt;85%,1.1,1.2)))))))*IF(D269&gt;=0.8,6,IF(D269&lt;=0.4,1.5,3))</f>
        <v>70.199999999999989</v>
      </c>
      <c r="AC269" s="23"/>
    </row>
    <row r="270" spans="1:48" ht="15" customHeight="1" x14ac:dyDescent="0.25">
      <c r="A270" s="325">
        <f>A263+1</f>
        <v>42255</v>
      </c>
      <c r="B270" s="183" t="str">
        <f t="shared" si="405"/>
        <v>Средняя</v>
      </c>
      <c r="C270" s="184" t="str">
        <f t="shared" si="405"/>
        <v>Жим стоя</v>
      </c>
      <c r="D270" s="167">
        <f t="shared" ref="D270:D274" si="422">D233</f>
        <v>1</v>
      </c>
      <c r="E270" s="185" t="str">
        <f t="shared" si="405"/>
        <v/>
      </c>
      <c r="F270" s="308">
        <f>IF(I270&lt;&gt;0,(IFERROR(IF($Y270&gt;50,MROUND($Y270*I270,2.5),IF($Y270&lt;15,MROUND($Y270*I270,0.1),MROUND($Y270*I270,1))),)),"")</f>
        <v>67.5</v>
      </c>
      <c r="G270" s="186">
        <v>5</v>
      </c>
      <c r="H270" s="186">
        <v>1</v>
      </c>
      <c r="I270" s="174">
        <v>0.53</v>
      </c>
      <c r="J270" s="308">
        <f>IF(M270&lt;&gt;0,(IFERROR(IF($Y270&gt;50,MROUND($Y270*M270,2.5),IF($Y270&lt;15,MROUND($Y270*M270,0.1),MROUND($Y270*M270,1))),)),"")</f>
        <v>82.5</v>
      </c>
      <c r="K270" s="186">
        <v>4</v>
      </c>
      <c r="L270" s="186">
        <v>6</v>
      </c>
      <c r="M270" s="174">
        <v>0.64</v>
      </c>
      <c r="N270" s="308" t="str">
        <f>IF(Q270&lt;&gt;0,(IFERROR(IF($Y270&gt;50,MROUND($Y270*Q270,2.5),IF($Y270&lt;15,MROUND($Y270*Q270,0.1),MROUND($Y270*Q270,1))),)),"")</f>
        <v/>
      </c>
      <c r="O270" s="186"/>
      <c r="P270" s="186"/>
      <c r="Q270" s="174">
        <v>0</v>
      </c>
      <c r="R270" s="308" t="str">
        <f>IF(U270&lt;&gt;0,(IFERROR(IF($Y270&gt;50,MROUND($Y270*U270,2.5),IF($Y270&lt;15,MROUND($Y270*U270,0.1),MROUND($Y270*U270,1))),)),"")</f>
        <v/>
      </c>
      <c r="S270" s="186"/>
      <c r="T270" s="186"/>
      <c r="U270" s="174">
        <v>0</v>
      </c>
      <c r="V270" s="98">
        <f t="shared" si="419"/>
        <v>2317.5</v>
      </c>
      <c r="W270" s="99">
        <f t="shared" ref="W270:W274" si="423">IFERROR((IF(ISNUMBER(F270),F270,1)*G270*H270+IF(ISNUMBER(J270),J270,1)*K270*L270+IF(ISNUMBER(N270),N270,1)*O270*P270+IF(ISNUMBER(R270),R270,1)*S270*T270)*IF(ISNUMBER(E270),E270,1)/(G270*H270+K270*L270+O270*P270+S270*T270),0)</f>
        <v>79.91379310344827</v>
      </c>
      <c r="X270" s="68">
        <f t="shared" ref="X270:X271" si="424">ROUND(IFERROR((W270/(Y270*IF(ISNUMBER(E270),E270,1))),0),2)</f>
        <v>0.63</v>
      </c>
      <c r="Y270" s="203">
        <f t="shared" si="409"/>
        <v>127.37011582371035</v>
      </c>
      <c r="Z270" s="18">
        <f>(IF(I270&lt;30%,0,IF(I270&lt;35%,F270*G270*H270*F!$B$33,IF(I270&lt;40%,F270*G270*H270*F!$B$38,IF(I270&lt;45%,F270*G270*H270*F!$B$43,IF(I270&lt;50%,F270*G270*H270*F!$B$48,IF(I270=50%,F270*G270*H270*F!$B$50,IF(I270=51%,F270*G270*H270*F!$B$51,IF(I270=52%,F270*G270*H270*F!$B$52,IF(I270=53%,F270*G270*H270*F!$B$53,IF(I270=54%,F270*G270*H270*F!$B$54,IF(I270=55%,F270*G270*H270*F!$B$55,IF(I270=56%,F270*G270*H270*F!$B$56,IF(I270=57%,F270*G270*H270*F!$B$57,IF(I270=58%,F270*G270*H270*F!$B$58,IF(I270=59%,F270*G270*H270*F!$B$59,IF(I270=60%,F270*G270*H270*F!$B$60,IF(I270=61%,F270*G270*H270*F!$B$61,IF(I270=62%,F270*G270*H270*F!$B$62,IF(I270=63%,F270*G270*H270*F!$B$63,IF(I270=64%,F270*G270*H270*F!$B$64,IF(I270=65%,F270*G270*H270*F!$B$65,IF(I270=66%,F270*G270*H270*F!$B$66,IF(I270=67%,F270*G270*H270*F!$B$67,IF(I270=68%,F270*G270*H270*F!$B$68,IF(I270=69%,F270*G270*H270*F!$B$69,IF(I270=70%,F270*G270*H270*F!$B$70,IF(I270=71%,F270*G270*H270*F!$B$71,IF(I270=72%,F270*G270*H270*F!$B$72,IF(I270=73%,F270*G270*H270*F!$B$73,IF(I270=74%,F270*G270*H270*F!$B$74,IF(I270=75%,F270*G270*H270*F!$B$75,IF(I270=76%,F270*G270*H270*F!$B$76,IF(I270=77%,F270*G270*H270*F!$B$77,IF(I270=78%,F270*G270*H270*F!$B$78,IF(I270=79%,F270*G270*H270*F!$B$79,IF(I270=80%,F270*G270*H270*F!$B$80,IF(I270=81%,F270*G270*H270*F!$B$81,IF(I270=82%,F270*G270*H270*F!$B$82,IF(I270=83%,F270*G270*H270*F!$B$83,IF(I270=84%,F270*G270*H270*F!$B$84,IF(I270=85%,F270*G270*H270*F!$B$85,IF(I270=86%,F270*G270*H270*F!$B$86,IF(I270=87%,F270*G270*H270*F!$B$87,IF(I270=88%,F270*G270*H270*F!$B$88,IF(I270=89%,F270*G270*H270*F!$B$89,IF(I270=90%,F270*G270*H270*F!$B$90,IF(I270=91%,F270*G270*H270*F!$B$91,IF(I270=92%,F270*G270*H270*F!$B$92,IF(I270=93%,F270*G270*H270*F!$B$93,IF(I270=94%,F270*G270*H270*F!$B$94,IF(I270=95%,F270*G270*H270*F!$B$95,IF(I270=96%,F270*G270*H270*F!$B$96,IF(I270=97%,F270*G270*H270*F!$B$97,IF(I270=98%,F270*G270*H270*F!$B$98,IF(I270=99%,F270*G270*H270*F!$B$99,IF(I270&gt;99%,F270*G270*H270*F!$B$100,))))))))))))))))))))))))))))))))))))))))))))))))))))))))+IF(M270&lt;30%,0,IF(M270&lt;35%,J270*K270*L270*F!$B$33,IF(M270&lt;40%,J270*K270*L270*F!$B$38,IF(M270&lt;45%,J270*K270*L270*F!$B$43,IF(M270&lt;50%,J270*K270*L270*F!$B$48,IF(M270=50%,J270*K270*L270*F!$B$50,IF(M270=51%,J270*K270*L270*F!$B$51,IF(M270=52%,J270*K270*L270*F!$B$52,IF(M270=53%,J270*K270*L270*F!$B$53,IF(M270=54%,J270*K270*L270*F!$B$54,IF(M270=55%,J270*K270*L270*F!$B$55,IF(M270=56%,J270*K270*L270*F!$B$56,IF(M270=57%,J270*K270*L270*F!$B$57,IF(M270=58%,J270*K270*L270*F!$B$58,IF(M270=59%,J270*K270*L270*F!$B$59,IF(M270=60%,J270*K270*L270*F!$B$60,IF(M270=61%,J270*K270*L270*F!$B$61,IF(M270=62%,J270*K270*L270*F!$B$62,IF(M270=63%,J270*K270*L270*F!$B$63,IF(M270=64%,J270*K270*L270*F!$B$64,IF(M270=65%,J270*K270*L270*F!$B$65,IF(M270=66%,J270*K270*L270*F!$B$66,IF(M270=67%,J270*K270*L270*F!$B$67,IF(M270=68%,J270*K270*L270*F!$B$68,IF(M270=69%,J270*K270*L270*F!$B$69,IF(M270=70%,J270*K270*L270*F!$B$70,IF(M270=71%,J270*K270*L270*F!$B$71,IF(M270=72%,J270*K270*L270*F!$B$72,IF(M270=73%,J270*K270*L270*F!$B$73,IF(M270=74%,J270*K270*L270*F!$B$74,IF(M270=75%,J270*K270*L270*F!$B$75,IF(M270=76%,J270*K270*L270*F!$B$76,IF(M270=77%,J270*K270*L270*F!$B$77,IF(M270=78%,J270*K270*L270*F!$B$78,IF(M270=79%,J270*K270*L270*F!$B$79,IF(M270=80%,J270*K270*L270*F!$B$80,IF(M270=81%,J270*K270*L270*F!$B$81,IF(M270=82%,J270*K270*L270*F!$B$82,IF(M270=83%,J270*K270*L270*F!$B$83,IF(M270=84%,J270*K270*L270*F!$B$84,IF(M270=85%,J270*K270*L270*F!$B$85,IF(M270=86%,J270*K270*L270*F!$B$86,IF(M270=87%,J270*K270*L270*F!$B$87,IF(M270=88%,J270*K270*L270*F!$B$88,IF(M270=89%,J270*K270*L270*F!$B$89,IF(M270=90%,J270*K270*L270*F!$B$90,IF(M270=91%,J270*K270*L270*F!$B$91,IF(M270=92%,J270*K270*L270*F!$B$92,IF(M270=93%,J270*K270*L270*F!$B$93,IF(M270=94%,J270*K270*L270*F!$B$94,IF(M270=95%,J270*K270*L270*F!$B$95,IF(M270=96%,J270*K270*L270*F!$B$96,IF(M270=97%,J270*K270*L270*F!$B$97,IF(M270=98%,J270*K270*L270*F!$B$98,IF(M270=99%,J270*K270*L270*F!$B$99,IF(M270&gt;99%,J270*K270*L270*F!$B$100,))))))))))))))))))))))))))))))))))))))))))))))))))))))))+IF(Q270&lt;30%,0,IF(Q270&lt;35%,N270*O270*P270*F!$B$33,IF(Q270&lt;40%,N270*O270*P270*F!$B$38,IF(Q270&lt;45%,N270*O270*P270*F!$B$43,IF(Q270&lt;50%,N270*O270*P270*F!$B$48,IF(Q270=50%,N270*O270*P270*F!$B$50,IF(Q270=51%,N270*O270*P270*F!$B$51,IF(Q270=52%,N270*O270*P270*F!$B$52,IF(Q270=53%,N270*O270*P270*F!$B$53,IF(Q270=54%,N270*O270*P270*F!$B$54,IF(Q270=55%,N270*O270*P270*F!$B$55,IF(Q270=56%,N270*O270*P270*F!$B$56,IF(Q270=57%,N270*O270*P270*F!$B$57,IF(Q270=58%,N270*O270*P270*F!$B$58,IF(Q270=59%,N270*O270*P270*F!$B$59,IF(Q270=60%,N270*O270*P270*F!$B$60,IF(Q270=61%,N270*O270*P270*F!$B$61,IF(Q270=62%,N270*O270*P270*F!$B$62,IF(Q270=63%,N270*O270*P270*F!$B$63,IF(Q270=64%,N270*O270*P270*F!$B$64,IF(Q270=65%,N270*O270*P270*F!$B$65,IF(Q270=66%,N270*O270*P270*F!$B$66,IF(Q270=67%,N270*O270*P270*F!$B$67,IF(Q270=68%,N270*O270*P270*F!$B$68,IF(Q270=69%,N270*O270*P270*F!$B$69,IF(Q270=70%,N270*O270*P270*F!$B$70,IF(Q270=71%,N270*O270*P270*F!$B$71,IF(Q270=72%,N270*O270*P270*F!$B$72,IF(Q270=73%,N270*O270*P270*F!$B$73,IF(Q270=74%,N270*O270*P270*F!$B$74,IF(Q270=75%,N270*O270*P270*F!$B$75,IF(Q270=76%,N270*O270*P270*F!$B$76,IF(Q270=77%,N270*O270*P270*F!$B$77,IF(Q270=78%,N270*O270*P270*F!$B$78,IF(Q270=79%,N270*O270*P270*F!$B$79,IF(Q270=80%,N270*O270*P270*F!$B$80,IF(Q270=81%,N270*O270*P270*F!$B$81,IF(Q270=82%,N270*O270*P270*F!$B$82,IF(Q270=83%,N270*O270*P270*F!$B$83,IF(Q270=84%,N270*O270*P270*F!$B$84,IF(Q270=85%,N270*O270*P270*F!$B$85,IF(Q270=86%,N270*O270*P270*F!$B$86,IF(Q270=87%,N270*O270*P270*F!$B$87,IF(Q270=88%,N270*O270*P270*F!$B$88,IF(Q270=89%,N270*O270*P270*F!$B$89,IF(Q270=90%,N270*O270*P270*F!$B$90,IF(Q270=91%,N270*O270*P270*F!$B$91,IF(Q270=92%,N270*O270*P270*F!$B$92,IF(Q270=93%,N270*O270*P270*F!$B$93,IF(Q270=94%,N270*O270*P270*F!$B$94,IF(Q270=95%,N270*O270*P270*F!$B$95,IF(Q270=96%,N270*O270*P270*F!$B$96,IF(Q270=97%,N270*O270*P270*F!$B$97,IF(Q270=98%,N270*O270*P270*F!$B$98,IF(Q270=99%,N270*O270*P270*F!$B$99,IF(Q270&gt;99%,N270*O270*P270*F!$B$100,))))))))))))))))))))))))))))))))))))))))))))))))))))))))+IF(U270&lt;30%,0,IF(U270&lt;35%,R270*S270*T270*F!$B$33,IF(U270&lt;40%,R270*S270*T270*F!$B$38,IF(U270&lt;45%,R270*S270*T270*F!$B$43,IF(U270&lt;50%,R270*S270*T270*F!$B$48,IF(U270=50%,R270*S270*T270*F!$B$50,IF(U270=51%,R270*S270*T270*F!$B$51,IF(U270=52%,R270*S270*T270*F!$B$52,IF(U270=53%,R270*S270*T270*F!$B$53,IF(U270=54%,R270*S270*T270*F!$B$54,IF(U270=55%,R270*S270*T270*F!$B$55,IF(U270=56%,R270*S270*T270*F!$B$56,IF(U270=57%,R270*S270*T270*F!$B$57,IF(U270=58%,R270*S270*T270*F!$B$58,IF(U270=59%,R270*S270*T270*F!$B$59,IF(U270=60%,R270*S270*T270*F!$B$60,IF(U270=61%,R270*S270*T270*F!$B$61,IF(U270=62%,R270*S270*T270*F!$B$62,IF(U270=63%,R270*S270*T270*F!$B$63,IF(U270=64%,R270*S270*T270*F!$B$64,IF(U270=65%,R270*S270*T270*F!$B$65,IF(U270=66%,R270*S270*T270*F!$B$66,IF(U270=67%,R270*S270*T270*F!$B$67,IF(U270=68%,R270*S270*T270*F!$B$68,IF(U270=69%,R270*S270*T270*F!$B$69,IF(U270=70%,R270*S270*T270*F!$B$70,IF(U270=71%,R270*S270*T270*F!$B$71,IF(U270=72%,R270*S270*T270*F!$B$72,IF(U270=73%,R270*S270*T270*F!$B$73,IF(U270=74%,R270*S270*T270*F!$B$74,IF(U270=75%,R270*S270*T270*F!$B$75,IF(U270=76%,R270*S270*T270*F!$B$76,IF(U270=77%,R270*S270*T270*F!$B$77,IF(U270=78%,R270*S270*T270*F!$B$78,IF(U270=79%,R270*S270*T270*F!$B$79,IF(U270=80%,R270*S270*T270*F!$B$80,IF(U270=81%,R270*S270*T270*F!$B$81,IF(U270=82%,R270*S270*T270*F!$B$82,IF(U270=83%,R270*S270*T270*F!$B$83,IF(U270=84%,R270*S270*T270*F!$B$84,IF(U270=85%,R270*S270*T270*F!$B$85,IF(U270=86%,R270*S270*T270*F!$B$86,IF(U270=87%,R270*S270*T270*F!$B$87,IF(U270=88%,R270*S270*T270*F!$B$88,IF(U270=89%,R270*S270*T270*F!$B$89,IF(U270=90%,R270*S270*T270*F!$B$90,IF(U270=91%,R270*S270*T270*F!$B$91,IF(U270=92%,R270*S270*T270*F!$B$92,IF(U270=93%,R270*S270*T270*F!$B$93,IF(U270=94%,R270*S270*T270*F!$B$94,IF(U270=95%,R270*S270*T270*F!$B$95,IF(U270=96%,R270*S270*T270*F!$B$96,IF(U270=97%,R270*S270*T270*F!$B$97,IF(U270=98%,R270*S270*T270*F!$B$98,IF(U270=99%,R270*S270*T270*F!$B$99,IF(U270&gt;99%,R270*S270*T270*F!$B$100)))))))))))))))))))))))))))))))))))))))))))))))))))))))))*IF(ISNUMBER(E270),E270,1)*IF(ISNUMBER(D270),D270,1)</f>
        <v>1726.65</v>
      </c>
      <c r="AA270" s="69">
        <f t="shared" si="420"/>
        <v>29</v>
      </c>
      <c r="AB270" s="70">
        <f t="shared" si="421"/>
        <v>37.200000000000003</v>
      </c>
      <c r="AC270" s="23"/>
    </row>
    <row r="271" spans="1:48" x14ac:dyDescent="0.25">
      <c r="A271" s="325"/>
      <c r="B271" s="183" t="str">
        <f t="shared" si="405"/>
        <v>Средняя</v>
      </c>
      <c r="C271" s="184" t="str">
        <f t="shared" si="405"/>
        <v>Жим средним хватом</v>
      </c>
      <c r="D271" s="167">
        <f t="shared" si="422"/>
        <v>1</v>
      </c>
      <c r="E271" s="187" t="str">
        <f t="shared" si="405"/>
        <v/>
      </c>
      <c r="F271" s="309">
        <f>IF(I271&lt;&gt;0,(IFERROR(IF($Y271&gt;50,MROUND($Y271*I271,2.5),IF($Y271&lt;15,MROUND($Y271*I271,0.1),MROUND($Y271*I271,1))),)),"")</f>
        <v>90</v>
      </c>
      <c r="G271" s="188">
        <v>5</v>
      </c>
      <c r="H271" s="188">
        <v>1</v>
      </c>
      <c r="I271" s="189">
        <v>0.53</v>
      </c>
      <c r="J271" s="309">
        <f>IF(M271&lt;&gt;0,(IFERROR(IF($Y271&gt;50,MROUND($Y271*M271,2.5),IF($Y271&lt;15,MROUND($Y271*M271,0.1),MROUND($Y271*M271,1))),)),"")</f>
        <v>102.5</v>
      </c>
      <c r="K271" s="188">
        <v>4</v>
      </c>
      <c r="L271" s="188">
        <v>1</v>
      </c>
      <c r="M271" s="189">
        <v>0.61</v>
      </c>
      <c r="N271" s="309">
        <f>IF(Q271&lt;&gt;0,(IFERROR(IF($Y271&gt;50,MROUND($Y271*Q271,2.5),IF($Y271&lt;15,MROUND($Y271*Q271,0.1),MROUND($Y271*Q271,1))),)),"")</f>
        <v>115</v>
      </c>
      <c r="O271" s="188">
        <v>3</v>
      </c>
      <c r="P271" s="188">
        <v>5</v>
      </c>
      <c r="Q271" s="189">
        <v>0.67</v>
      </c>
      <c r="R271" s="309" t="str">
        <f>IF(U271&lt;&gt;0,(IFERROR(IF($Y271&gt;50,MROUND($Y271*U271,2.5),IF($Y271&lt;15,MROUND($Y271*U271,0.1),MROUND($Y271*U271,1))),)),"")</f>
        <v/>
      </c>
      <c r="S271" s="188"/>
      <c r="T271" s="188"/>
      <c r="U271" s="189">
        <v>0</v>
      </c>
      <c r="V271" s="101">
        <f t="shared" si="419"/>
        <v>2585</v>
      </c>
      <c r="W271" s="102">
        <f t="shared" si="423"/>
        <v>107.70833333333333</v>
      </c>
      <c r="X271" s="103">
        <f t="shared" si="424"/>
        <v>0.63</v>
      </c>
      <c r="Y271" s="203">
        <f t="shared" si="409"/>
        <v>169.82682109828042</v>
      </c>
      <c r="Z271" s="20">
        <f>(IF(I271&lt;30%,0,IF(I271&lt;35%,F271*G271*H271*F!$B$33,IF(I271&lt;40%,F271*G271*H271*F!$B$38,IF(I271&lt;45%,F271*G271*H271*F!$B$43,IF(I271&lt;50%,F271*G271*H271*F!$B$48,IF(I271=50%,F271*G271*H271*F!$B$50,IF(I271=51%,F271*G271*H271*F!$B$51,IF(I271=52%,F271*G271*H271*F!$B$52,IF(I271=53%,F271*G271*H271*F!$B$53,IF(I271=54%,F271*G271*H271*F!$B$54,IF(I271=55%,F271*G271*H271*F!$B$55,IF(I271=56%,F271*G271*H271*F!$B$56,IF(I271=57%,F271*G271*H271*F!$B$57,IF(I271=58%,F271*G271*H271*F!$B$58,IF(I271=59%,F271*G271*H271*F!$B$59,IF(I271=60%,F271*G271*H271*F!$B$60,IF(I271=61%,F271*G271*H271*F!$B$61,IF(I271=62%,F271*G271*H271*F!$B$62,IF(I271=63%,F271*G271*H271*F!$B$63,IF(I271=64%,F271*G271*H271*F!$B$64,IF(I271=65%,F271*G271*H271*F!$B$65,IF(I271=66%,F271*G271*H271*F!$B$66,IF(I271=67%,F271*G271*H271*F!$B$67,IF(I271=68%,F271*G271*H271*F!$B$68,IF(I271=69%,F271*G271*H271*F!$B$69,IF(I271=70%,F271*G271*H271*F!$B$70,IF(I271=71%,F271*G271*H271*F!$B$71,IF(I271=72%,F271*G271*H271*F!$B$72,IF(I271=73%,F271*G271*H271*F!$B$73,IF(I271=74%,F271*G271*H271*F!$B$74,IF(I271=75%,F271*G271*H271*F!$B$75,IF(I271=76%,F271*G271*H271*F!$B$76,IF(I271=77%,F271*G271*H271*F!$B$77,IF(I271=78%,F271*G271*H271*F!$B$78,IF(I271=79%,F271*G271*H271*F!$B$79,IF(I271=80%,F271*G271*H271*F!$B$80,IF(I271=81%,F271*G271*H271*F!$B$81,IF(I271=82%,F271*G271*H271*F!$B$82,IF(I271=83%,F271*G271*H271*F!$B$83,IF(I271=84%,F271*G271*H271*F!$B$84,IF(I271=85%,F271*G271*H271*F!$B$85,IF(I271=86%,F271*G271*H271*F!$B$86,IF(I271=87%,F271*G271*H271*F!$B$87,IF(I271=88%,F271*G271*H271*F!$B$88,IF(I271=89%,F271*G271*H271*F!$B$89,IF(I271=90%,F271*G271*H271*F!$B$90,IF(I271=91%,F271*G271*H271*F!$B$91,IF(I271=92%,F271*G271*H271*F!$B$92,IF(I271=93%,F271*G271*H271*F!$B$93,IF(I271=94%,F271*G271*H271*F!$B$94,IF(I271=95%,F271*G271*H271*F!$B$95,IF(I271=96%,F271*G271*H271*F!$B$96,IF(I271=97%,F271*G271*H271*F!$B$97,IF(I271=98%,F271*G271*H271*F!$B$98,IF(I271=99%,F271*G271*H271*F!$B$99,IF(I271&gt;99%,F271*G271*H271*F!$B$100,))))))))))))))))))))))))))))))))))))))))))))))))))))))))+IF(M271&lt;30%,0,IF(M271&lt;35%,J271*K271*L271*F!$B$33,IF(M271&lt;40%,J271*K271*L271*F!$B$38,IF(M271&lt;45%,J271*K271*L271*F!$B$43,IF(M271&lt;50%,J271*K271*L271*F!$B$48,IF(M271=50%,J271*K271*L271*F!$B$50,IF(M271=51%,J271*K271*L271*F!$B$51,IF(M271=52%,J271*K271*L271*F!$B$52,IF(M271=53%,J271*K271*L271*F!$B$53,IF(M271=54%,J271*K271*L271*F!$B$54,IF(M271=55%,J271*K271*L271*F!$B$55,IF(M271=56%,J271*K271*L271*F!$B$56,IF(M271=57%,J271*K271*L271*F!$B$57,IF(M271=58%,J271*K271*L271*F!$B$58,IF(M271=59%,J271*K271*L271*F!$B$59,IF(M271=60%,J271*K271*L271*F!$B$60,IF(M271=61%,J271*K271*L271*F!$B$61,IF(M271=62%,J271*K271*L271*F!$B$62,IF(M271=63%,J271*K271*L271*F!$B$63,IF(M271=64%,J271*K271*L271*F!$B$64,IF(M271=65%,J271*K271*L271*F!$B$65,IF(M271=66%,J271*K271*L271*F!$B$66,IF(M271=67%,J271*K271*L271*F!$B$67,IF(M271=68%,J271*K271*L271*F!$B$68,IF(M271=69%,J271*K271*L271*F!$B$69,IF(M271=70%,J271*K271*L271*F!$B$70,IF(M271=71%,J271*K271*L271*F!$B$71,IF(M271=72%,J271*K271*L271*F!$B$72,IF(M271=73%,J271*K271*L271*F!$B$73,IF(M271=74%,J271*K271*L271*F!$B$74,IF(M271=75%,J271*K271*L271*F!$B$75,IF(M271=76%,J271*K271*L271*F!$B$76,IF(M271=77%,J271*K271*L271*F!$B$77,IF(M271=78%,J271*K271*L271*F!$B$78,IF(M271=79%,J271*K271*L271*F!$B$79,IF(M271=80%,J271*K271*L271*F!$B$80,IF(M271=81%,J271*K271*L271*F!$B$81,IF(M271=82%,J271*K271*L271*F!$B$82,IF(M271=83%,J271*K271*L271*F!$B$83,IF(M271=84%,J271*K271*L271*F!$B$84,IF(M271=85%,J271*K271*L271*F!$B$85,IF(M271=86%,J271*K271*L271*F!$B$86,IF(M271=87%,J271*K271*L271*F!$B$87,IF(M271=88%,J271*K271*L271*F!$B$88,IF(M271=89%,J271*K271*L271*F!$B$89,IF(M271=90%,J271*K271*L271*F!$B$90,IF(M271=91%,J271*K271*L271*F!$B$91,IF(M271=92%,J271*K271*L271*F!$B$92,IF(M271=93%,J271*K271*L271*F!$B$93,IF(M271=94%,J271*K271*L271*F!$B$94,IF(M271=95%,J271*K271*L271*F!$B$95,IF(M271=96%,J271*K271*L271*F!$B$96,IF(M271=97%,J271*K271*L271*F!$B$97,IF(M271=98%,J271*K271*L271*F!$B$98,IF(M271=99%,J271*K271*L271*F!$B$99,IF(M271&gt;99%,J271*K271*L271*F!$B$100,))))))))))))))))))))))))))))))))))))))))))))))))))))))))+IF(Q271&lt;30%,0,IF(Q271&lt;35%,N271*O271*P271*F!$B$33,IF(Q271&lt;40%,N271*O271*P271*F!$B$38,IF(Q271&lt;45%,N271*O271*P271*F!$B$43,IF(Q271&lt;50%,N271*O271*P271*F!$B$48,IF(Q271=50%,N271*O271*P271*F!$B$50,IF(Q271=51%,N271*O271*P271*F!$B$51,IF(Q271=52%,N271*O271*P271*F!$B$52,IF(Q271=53%,N271*O271*P271*F!$B$53,IF(Q271=54%,N271*O271*P271*F!$B$54,IF(Q271=55%,N271*O271*P271*F!$B$55,IF(Q271=56%,N271*O271*P271*F!$B$56,IF(Q271=57%,N271*O271*P271*F!$B$57,IF(Q271=58%,N271*O271*P271*F!$B$58,IF(Q271=59%,N271*O271*P271*F!$B$59,IF(Q271=60%,N271*O271*P271*F!$B$60,IF(Q271=61%,N271*O271*P271*F!$B$61,IF(Q271=62%,N271*O271*P271*F!$B$62,IF(Q271=63%,N271*O271*P271*F!$B$63,IF(Q271=64%,N271*O271*P271*F!$B$64,IF(Q271=65%,N271*O271*P271*F!$B$65,IF(Q271=66%,N271*O271*P271*F!$B$66,IF(Q271=67%,N271*O271*P271*F!$B$67,IF(Q271=68%,N271*O271*P271*F!$B$68,IF(Q271=69%,N271*O271*P271*F!$B$69,IF(Q271=70%,N271*O271*P271*F!$B$70,IF(Q271=71%,N271*O271*P271*F!$B$71,IF(Q271=72%,N271*O271*P271*F!$B$72,IF(Q271=73%,N271*O271*P271*F!$B$73,IF(Q271=74%,N271*O271*P271*F!$B$74,IF(Q271=75%,N271*O271*P271*F!$B$75,IF(Q271=76%,N271*O271*P271*F!$B$76,IF(Q271=77%,N271*O271*P271*F!$B$77,IF(Q271=78%,N271*O271*P271*F!$B$78,IF(Q271=79%,N271*O271*P271*F!$B$79,IF(Q271=80%,N271*O271*P271*F!$B$80,IF(Q271=81%,N271*O271*P271*F!$B$81,IF(Q271=82%,N271*O271*P271*F!$B$82,IF(Q271=83%,N271*O271*P271*F!$B$83,IF(Q271=84%,N271*O271*P271*F!$B$84,IF(Q271=85%,N271*O271*P271*F!$B$85,IF(Q271=86%,N271*O271*P271*F!$B$86,IF(Q271=87%,N271*O271*P271*F!$B$87,IF(Q271=88%,N271*O271*P271*F!$B$88,IF(Q271=89%,N271*O271*P271*F!$B$89,IF(Q271=90%,N271*O271*P271*F!$B$90,IF(Q271=91%,N271*O271*P271*F!$B$91,IF(Q271=92%,N271*O271*P271*F!$B$92,IF(Q271=93%,N271*O271*P271*F!$B$93,IF(Q271=94%,N271*O271*P271*F!$B$94,IF(Q271=95%,N271*O271*P271*F!$B$95,IF(Q271=96%,N271*O271*P271*F!$B$96,IF(Q271=97%,N271*O271*P271*F!$B$97,IF(Q271=98%,N271*O271*P271*F!$B$98,IF(Q271=99%,N271*O271*P271*F!$B$99,IF(Q271&gt;99%,N271*O271*P271*F!$B$100,))))))))))))))))))))))))))))))))))))))))))))))))))))))))+IF(U271&lt;30%,0,IF(U271&lt;35%,R271*S271*T271*F!$B$33,IF(U271&lt;40%,R271*S271*T271*F!$B$38,IF(U271&lt;45%,R271*S271*T271*F!$B$43,IF(U271&lt;50%,R271*S271*T271*F!$B$48,IF(U271=50%,R271*S271*T271*F!$B$50,IF(U271=51%,R271*S271*T271*F!$B$51,IF(U271=52%,R271*S271*T271*F!$B$52,IF(U271=53%,R271*S271*T271*F!$B$53,IF(U271=54%,R271*S271*T271*F!$B$54,IF(U271=55%,R271*S271*T271*F!$B$55,IF(U271=56%,R271*S271*T271*F!$B$56,IF(U271=57%,R271*S271*T271*F!$B$57,IF(U271=58%,R271*S271*T271*F!$B$58,IF(U271=59%,R271*S271*T271*F!$B$59,IF(U271=60%,R271*S271*T271*F!$B$60,IF(U271=61%,R271*S271*T271*F!$B$61,IF(U271=62%,R271*S271*T271*F!$B$62,IF(U271=63%,R271*S271*T271*F!$B$63,IF(U271=64%,R271*S271*T271*F!$B$64,IF(U271=65%,R271*S271*T271*F!$B$65,IF(U271=66%,R271*S271*T271*F!$B$66,IF(U271=67%,R271*S271*T271*F!$B$67,IF(U271=68%,R271*S271*T271*F!$B$68,IF(U271=69%,R271*S271*T271*F!$B$69,IF(U271=70%,R271*S271*T271*F!$B$70,IF(U271=71%,R271*S271*T271*F!$B$71,IF(U271=72%,R271*S271*T271*F!$B$72,IF(U271=73%,R271*S271*T271*F!$B$73,IF(U271=74%,R271*S271*T271*F!$B$74,IF(U271=75%,R271*S271*T271*F!$B$75,IF(U271=76%,R271*S271*T271*F!$B$76,IF(U271=77%,R271*S271*T271*F!$B$77,IF(U271=78%,R271*S271*T271*F!$B$78,IF(U271=79%,R271*S271*T271*F!$B$79,IF(U271=80%,R271*S271*T271*F!$B$80,IF(U271=81%,R271*S271*T271*F!$B$81,IF(U271=82%,R271*S271*T271*F!$B$82,IF(U271=83%,R271*S271*T271*F!$B$83,IF(U271=84%,R271*S271*T271*F!$B$84,IF(U271=85%,R271*S271*T271*F!$B$85,IF(U271=86%,R271*S271*T271*F!$B$86,IF(U271=87%,R271*S271*T271*F!$B$87,IF(U271=88%,R271*S271*T271*F!$B$88,IF(U271=89%,R271*S271*T271*F!$B$89,IF(U271=90%,R271*S271*T271*F!$B$90,IF(U271=91%,R271*S271*T271*F!$B$91,IF(U271=92%,R271*S271*T271*F!$B$92,IF(U271=93%,R271*S271*T271*F!$B$93,IF(U271=94%,R271*S271*T271*F!$B$94,IF(U271=95%,R271*S271*T271*F!$B$95,IF(U271=96%,R271*S271*T271*F!$B$96,IF(U271=97%,R271*S271*T271*F!$B$97,IF(U271=98%,R271*S271*T271*F!$B$98,IF(U271=99%,R271*S271*T271*F!$B$99,IF(U271&gt;99%,R271*S271*T271*F!$B$100)))))))))))))))))))))))))))))))))))))))))))))))))))))))))*IF(ISNUMBER(E271),E271,1)*IF(ISNUMBER(D271),D271,1)</f>
        <v>1983.1</v>
      </c>
      <c r="AA271" s="104">
        <f t="shared" si="420"/>
        <v>24</v>
      </c>
      <c r="AB271" s="105">
        <f t="shared" si="421"/>
        <v>40.200000000000003</v>
      </c>
      <c r="AC271" s="23"/>
    </row>
    <row r="272" spans="1:48" x14ac:dyDescent="0.25">
      <c r="A272" s="325"/>
      <c r="B272" s="183" t="s">
        <v>71</v>
      </c>
      <c r="C272" s="184" t="str">
        <f t="shared" si="405"/>
        <v>Французский жим</v>
      </c>
      <c r="D272" s="167">
        <f t="shared" si="422"/>
        <v>0.4</v>
      </c>
      <c r="E272" s="185" t="str">
        <f t="shared" si="405"/>
        <v/>
      </c>
      <c r="F272" s="308">
        <f>IF(I272&lt;&gt;0,(IFERROR(IF($Y272&gt;50,MROUND($Y272*I272,2.5),IF($Y272&lt;15,MROUND($Y272*I272,0.1),MROUND($Y272*I272,1))),)),"")</f>
        <v>27.5</v>
      </c>
      <c r="G272" s="186">
        <v>6</v>
      </c>
      <c r="H272" s="186">
        <v>1</v>
      </c>
      <c r="I272" s="174">
        <v>0.35</v>
      </c>
      <c r="J272" s="308">
        <f>IF(M272&lt;&gt;0,(IFERROR(IF($Y272&gt;50,MROUND($Y272*M272,2.5),IF($Y272&lt;15,MROUND($Y272*M272,0.1),MROUND($Y272*M272,1))),)),"")</f>
        <v>32.5</v>
      </c>
      <c r="K272" s="186">
        <v>6</v>
      </c>
      <c r="L272" s="186">
        <v>6</v>
      </c>
      <c r="M272" s="174">
        <v>0.42</v>
      </c>
      <c r="N272" s="308" t="str">
        <f>IF(Q272&lt;&gt;0,(IFERROR(IF($Y272&gt;50,MROUND($Y272*Q272,2.5),IF($Y272&lt;15,MROUND($Y272*Q272,0.1),MROUND($Y272*Q272,1))),)),"")</f>
        <v/>
      </c>
      <c r="O272" s="186"/>
      <c r="P272" s="186"/>
      <c r="Q272" s="174">
        <v>0</v>
      </c>
      <c r="R272" s="308" t="str">
        <f>IF(U272&lt;&gt;0,(IFERROR(IF($Y272&gt;50,MROUND($Y272*U272,2.5),IF($Y272&lt;15,MROUND($Y272*U272,0.1),MROUND($Y272*U272,1))),)),"")</f>
        <v/>
      </c>
      <c r="S272" s="186"/>
      <c r="T272" s="186"/>
      <c r="U272" s="174">
        <v>0</v>
      </c>
      <c r="V272" s="98">
        <f t="shared" si="419"/>
        <v>1335</v>
      </c>
      <c r="W272" s="99">
        <f t="shared" si="423"/>
        <v>31.785714285714285</v>
      </c>
      <c r="X272" s="68">
        <f>ROUND(IFERROR((W272/(Y272*IF(ISNUMBER(E272),E272,1))),0),2)</f>
        <v>0.4</v>
      </c>
      <c r="Y272" s="203">
        <f t="shared" si="409"/>
        <v>78.544904757954711</v>
      </c>
      <c r="Z272" s="18">
        <f>(IF(I272&lt;30%,0,IF(I272&lt;35%,F272*G272*H272*F!$B$33,IF(I272&lt;40%,F272*G272*H272*F!$B$38,IF(I272&lt;45%,F272*G272*H272*F!$B$43,IF(I272&lt;50%,F272*G272*H272*F!$B$48,IF(I272=50%,F272*G272*H272*F!$B$50,IF(I272=51%,F272*G272*H272*F!$B$51,IF(I272=52%,F272*G272*H272*F!$B$52,IF(I272=53%,F272*G272*H272*F!$B$53,IF(I272=54%,F272*G272*H272*F!$B$54,IF(I272=55%,F272*G272*H272*F!$B$55,IF(I272=56%,F272*G272*H272*F!$B$56,IF(I272=57%,F272*G272*H272*F!$B$57,IF(I272=58%,F272*G272*H272*F!$B$58,IF(I272=59%,F272*G272*H272*F!$B$59,IF(I272=60%,F272*G272*H272*F!$B$60,IF(I272=61%,F272*G272*H272*F!$B$61,IF(I272=62%,F272*G272*H272*F!$B$62,IF(I272=63%,F272*G272*H272*F!$B$63,IF(I272=64%,F272*G272*H272*F!$B$64,IF(I272=65%,F272*G272*H272*F!$B$65,IF(I272=66%,F272*G272*H272*F!$B$66,IF(I272=67%,F272*G272*H272*F!$B$67,IF(I272=68%,F272*G272*H272*F!$B$68,IF(I272=69%,F272*G272*H272*F!$B$69,IF(I272=70%,F272*G272*H272*F!$B$70,IF(I272=71%,F272*G272*H272*F!$B$71,IF(I272=72%,F272*G272*H272*F!$B$72,IF(I272=73%,F272*G272*H272*F!$B$73,IF(I272=74%,F272*G272*H272*F!$B$74,IF(I272=75%,F272*G272*H272*F!$B$75,IF(I272=76%,F272*G272*H272*F!$B$76,IF(I272=77%,F272*G272*H272*F!$B$77,IF(I272=78%,F272*G272*H272*F!$B$78,IF(I272=79%,F272*G272*H272*F!$B$79,IF(I272=80%,F272*G272*H272*F!$B$80,IF(I272=81%,F272*G272*H272*F!$B$81,IF(I272=82%,F272*G272*H272*F!$B$82,IF(I272=83%,F272*G272*H272*F!$B$83,IF(I272=84%,F272*G272*H272*F!$B$84,IF(I272=85%,F272*G272*H272*F!$B$85,IF(I272=86%,F272*G272*H272*F!$B$86,IF(I272=87%,F272*G272*H272*F!$B$87,IF(I272=88%,F272*G272*H272*F!$B$88,IF(I272=89%,F272*G272*H272*F!$B$89,IF(I272=90%,F272*G272*H272*F!$B$90,IF(I272=91%,F272*G272*H272*F!$B$91,IF(I272=92%,F272*G272*H272*F!$B$92,IF(I272=93%,F272*G272*H272*F!$B$93,IF(I272=94%,F272*G272*H272*F!$B$94,IF(I272=95%,F272*G272*H272*F!$B$95,IF(I272=96%,F272*G272*H272*F!$B$96,IF(I272=97%,F272*G272*H272*F!$B$97,IF(I272=98%,F272*G272*H272*F!$B$98,IF(I272=99%,F272*G272*H272*F!$B$99,IF(I272&gt;99%,F272*G272*H272*F!$B$100,))))))))))))))))))))))))))))))))))))))))))))))))))))))))+IF(M272&lt;30%,0,IF(M272&lt;35%,J272*K272*L272*F!$B$33,IF(M272&lt;40%,J272*K272*L272*F!$B$38,IF(M272&lt;45%,J272*K272*L272*F!$B$43,IF(M272&lt;50%,J272*K272*L272*F!$B$48,IF(M272=50%,J272*K272*L272*F!$B$50,IF(M272=51%,J272*K272*L272*F!$B$51,IF(M272=52%,J272*K272*L272*F!$B$52,IF(M272=53%,J272*K272*L272*F!$B$53,IF(M272=54%,J272*K272*L272*F!$B$54,IF(M272=55%,J272*K272*L272*F!$B$55,IF(M272=56%,J272*K272*L272*F!$B$56,IF(M272=57%,J272*K272*L272*F!$B$57,IF(M272=58%,J272*K272*L272*F!$B$58,IF(M272=59%,J272*K272*L272*F!$B$59,IF(M272=60%,J272*K272*L272*F!$B$60,IF(M272=61%,J272*K272*L272*F!$B$61,IF(M272=62%,J272*K272*L272*F!$B$62,IF(M272=63%,J272*K272*L272*F!$B$63,IF(M272=64%,J272*K272*L272*F!$B$64,IF(M272=65%,J272*K272*L272*F!$B$65,IF(M272=66%,J272*K272*L272*F!$B$66,IF(M272=67%,J272*K272*L272*F!$B$67,IF(M272=68%,J272*K272*L272*F!$B$68,IF(M272=69%,J272*K272*L272*F!$B$69,IF(M272=70%,J272*K272*L272*F!$B$70,IF(M272=71%,J272*K272*L272*F!$B$71,IF(M272=72%,J272*K272*L272*F!$B$72,IF(M272=73%,J272*K272*L272*F!$B$73,IF(M272=74%,J272*K272*L272*F!$B$74,IF(M272=75%,J272*K272*L272*F!$B$75,IF(M272=76%,J272*K272*L272*F!$B$76,IF(M272=77%,J272*K272*L272*F!$B$77,IF(M272=78%,J272*K272*L272*F!$B$78,IF(M272=79%,J272*K272*L272*F!$B$79,IF(M272=80%,J272*K272*L272*F!$B$80,IF(M272=81%,J272*K272*L272*F!$B$81,IF(M272=82%,J272*K272*L272*F!$B$82,IF(M272=83%,J272*K272*L272*F!$B$83,IF(M272=84%,J272*K272*L272*F!$B$84,IF(M272=85%,J272*K272*L272*F!$B$85,IF(M272=86%,J272*K272*L272*F!$B$86,IF(M272=87%,J272*K272*L272*F!$B$87,IF(M272=88%,J272*K272*L272*F!$B$88,IF(M272=89%,J272*K272*L272*F!$B$89,IF(M272=90%,J272*K272*L272*F!$B$90,IF(M272=91%,J272*K272*L272*F!$B$91,IF(M272=92%,J272*K272*L272*F!$B$92,IF(M272=93%,J272*K272*L272*F!$B$93,IF(M272=94%,J272*K272*L272*F!$B$94,IF(M272=95%,J272*K272*L272*F!$B$95,IF(M272=96%,J272*K272*L272*F!$B$96,IF(M272=97%,J272*K272*L272*F!$B$97,IF(M272=98%,J272*K272*L272*F!$B$98,IF(M272=99%,J272*K272*L272*F!$B$99,IF(M272&gt;99%,J272*K272*L272*F!$B$100,))))))))))))))))))))))))))))))))))))))))))))))))))))))))+IF(Q272&lt;30%,0,IF(Q272&lt;35%,N272*O272*P272*F!$B$33,IF(Q272&lt;40%,N272*O272*P272*F!$B$38,IF(Q272&lt;45%,N272*O272*P272*F!$B$43,IF(Q272&lt;50%,N272*O272*P272*F!$B$48,IF(Q272=50%,N272*O272*P272*F!$B$50,IF(Q272=51%,N272*O272*P272*F!$B$51,IF(Q272=52%,N272*O272*P272*F!$B$52,IF(Q272=53%,N272*O272*P272*F!$B$53,IF(Q272=54%,N272*O272*P272*F!$B$54,IF(Q272=55%,N272*O272*P272*F!$B$55,IF(Q272=56%,N272*O272*P272*F!$B$56,IF(Q272=57%,N272*O272*P272*F!$B$57,IF(Q272=58%,N272*O272*P272*F!$B$58,IF(Q272=59%,N272*O272*P272*F!$B$59,IF(Q272=60%,N272*O272*P272*F!$B$60,IF(Q272=61%,N272*O272*P272*F!$B$61,IF(Q272=62%,N272*O272*P272*F!$B$62,IF(Q272=63%,N272*O272*P272*F!$B$63,IF(Q272=64%,N272*O272*P272*F!$B$64,IF(Q272=65%,N272*O272*P272*F!$B$65,IF(Q272=66%,N272*O272*P272*F!$B$66,IF(Q272=67%,N272*O272*P272*F!$B$67,IF(Q272=68%,N272*O272*P272*F!$B$68,IF(Q272=69%,N272*O272*P272*F!$B$69,IF(Q272=70%,N272*O272*P272*F!$B$70,IF(Q272=71%,N272*O272*P272*F!$B$71,IF(Q272=72%,N272*O272*P272*F!$B$72,IF(Q272=73%,N272*O272*P272*F!$B$73,IF(Q272=74%,N272*O272*P272*F!$B$74,IF(Q272=75%,N272*O272*P272*F!$B$75,IF(Q272=76%,N272*O272*P272*F!$B$76,IF(Q272=77%,N272*O272*P272*F!$B$77,IF(Q272=78%,N272*O272*P272*F!$B$78,IF(Q272=79%,N272*O272*P272*F!$B$79,IF(Q272=80%,N272*O272*P272*F!$B$80,IF(Q272=81%,N272*O272*P272*F!$B$81,IF(Q272=82%,N272*O272*P272*F!$B$82,IF(Q272=83%,N272*O272*P272*F!$B$83,IF(Q272=84%,N272*O272*P272*F!$B$84,IF(Q272=85%,N272*O272*P272*F!$B$85,IF(Q272=86%,N272*O272*P272*F!$B$86,IF(Q272=87%,N272*O272*P272*F!$B$87,IF(Q272=88%,N272*O272*P272*F!$B$88,IF(Q272=89%,N272*O272*P272*F!$B$89,IF(Q272=90%,N272*O272*P272*F!$B$90,IF(Q272=91%,N272*O272*P272*F!$B$91,IF(Q272=92%,N272*O272*P272*F!$B$92,IF(Q272=93%,N272*O272*P272*F!$B$93,IF(Q272=94%,N272*O272*P272*F!$B$94,IF(Q272=95%,N272*O272*P272*F!$B$95,IF(Q272=96%,N272*O272*P272*F!$B$96,IF(Q272=97%,N272*O272*P272*F!$B$97,IF(Q272=98%,N272*O272*P272*F!$B$98,IF(Q272=99%,N272*O272*P272*F!$B$99,IF(Q272&gt;99%,N272*O272*P272*F!$B$100,))))))))))))))))))))))))))))))))))))))))))))))))))))))))+IF(U272&lt;30%,0,IF(U272&lt;35%,R272*S272*T272*F!$B$33,IF(U272&lt;40%,R272*S272*T272*F!$B$38,IF(U272&lt;45%,R272*S272*T272*F!$B$43,IF(U272&lt;50%,R272*S272*T272*F!$B$48,IF(U272=50%,R272*S272*T272*F!$B$50,IF(U272=51%,R272*S272*T272*F!$B$51,IF(U272=52%,R272*S272*T272*F!$B$52,IF(U272=53%,R272*S272*T272*F!$B$53,IF(U272=54%,R272*S272*T272*F!$B$54,IF(U272=55%,R272*S272*T272*F!$B$55,IF(U272=56%,R272*S272*T272*F!$B$56,IF(U272=57%,R272*S272*T272*F!$B$57,IF(U272=58%,R272*S272*T272*F!$B$58,IF(U272=59%,R272*S272*T272*F!$B$59,IF(U272=60%,R272*S272*T272*F!$B$60,IF(U272=61%,R272*S272*T272*F!$B$61,IF(U272=62%,R272*S272*T272*F!$B$62,IF(U272=63%,R272*S272*T272*F!$B$63,IF(U272=64%,R272*S272*T272*F!$B$64,IF(U272=65%,R272*S272*T272*F!$B$65,IF(U272=66%,R272*S272*T272*F!$B$66,IF(U272=67%,R272*S272*T272*F!$B$67,IF(U272=68%,R272*S272*T272*F!$B$68,IF(U272=69%,R272*S272*T272*F!$B$69,IF(U272=70%,R272*S272*T272*F!$B$70,IF(U272=71%,R272*S272*T272*F!$B$71,IF(U272=72%,R272*S272*T272*F!$B$72,IF(U272=73%,R272*S272*T272*F!$B$73,IF(U272=74%,R272*S272*T272*F!$B$74,IF(U272=75%,R272*S272*T272*F!$B$75,IF(U272=76%,R272*S272*T272*F!$B$76,IF(U272=77%,R272*S272*T272*F!$B$77,IF(U272=78%,R272*S272*T272*F!$B$78,IF(U272=79%,R272*S272*T272*F!$B$79,IF(U272=80%,R272*S272*T272*F!$B$80,IF(U272=81%,R272*S272*T272*F!$B$81,IF(U272=82%,R272*S272*T272*F!$B$82,IF(U272=83%,R272*S272*T272*F!$B$83,IF(U272=84%,R272*S272*T272*F!$B$84,IF(U272=85%,R272*S272*T272*F!$B$85,IF(U272=86%,R272*S272*T272*F!$B$86,IF(U272=87%,R272*S272*T272*F!$B$87,IF(U272=88%,R272*S272*T272*F!$B$88,IF(U272=89%,R272*S272*T272*F!$B$89,IF(U272=90%,R272*S272*T272*F!$B$90,IF(U272=91%,R272*S272*T272*F!$B$91,IF(U272=92%,R272*S272*T272*F!$B$92,IF(U272=93%,R272*S272*T272*F!$B$93,IF(U272=94%,R272*S272*T272*F!$B$94,IF(U272=95%,R272*S272*T272*F!$B$95,IF(U272=96%,R272*S272*T272*F!$B$96,IF(U272=97%,R272*S272*T272*F!$B$97,IF(U272=98%,R272*S272*T272*F!$B$98,IF(U272=99%,R272*S272*T272*F!$B$99,IF(U272&gt;99%,R272*S272*T272*F!$B$100)))))))))))))))))))))))))))))))))))))))))))))))))))))))))*IF(ISNUMBER(E272),E272,1)*IF(ISNUMBER(D272),D272,1)</f>
        <v>196.32000000000002</v>
      </c>
      <c r="AA272" s="69">
        <f t="shared" si="420"/>
        <v>42</v>
      </c>
      <c r="AB272" s="70">
        <f t="shared" si="421"/>
        <v>5.25</v>
      </c>
      <c r="AC272" s="23"/>
    </row>
    <row r="273" spans="1:29" x14ac:dyDescent="0.25">
      <c r="A273" s="325"/>
      <c r="B273" s="183"/>
      <c r="C273" s="190"/>
      <c r="D273" s="167">
        <f t="shared" si="422"/>
        <v>0.3</v>
      </c>
      <c r="E273" s="191"/>
      <c r="F273" s="310" t="str">
        <f>IF(I273&lt;&gt;0,(IFERROR(IF($Y273&gt;50,MROUND($Y273*I273,2.5),IF($Y273&lt;15,MROUND($Y273*I273,0.1),MROUND($Y273*I273,1))),)),"")</f>
        <v/>
      </c>
      <c r="G273" s="188"/>
      <c r="H273" s="188"/>
      <c r="I273" s="189">
        <v>0</v>
      </c>
      <c r="J273" s="310" t="str">
        <f>IF(M273&lt;&gt;0,(IFERROR(IF($Y273&gt;50,MROUND($Y273*M273,2.5),IF($Y273&lt;15,MROUND($Y273*M273,0.1),MROUND($Y273*M273,1))),)),"")</f>
        <v/>
      </c>
      <c r="K273" s="188"/>
      <c r="L273" s="188"/>
      <c r="M273" s="189">
        <v>0</v>
      </c>
      <c r="N273" s="310" t="str">
        <f>IF(Q273&lt;&gt;0,(IFERROR(IF($Y273&gt;50,MROUND($Y273*Q273,2.5),IF($Y273&lt;15,MROUND($Y273*Q273,0.1),MROUND($Y273*Q273,1))),)),"")</f>
        <v/>
      </c>
      <c r="O273" s="188"/>
      <c r="P273" s="188"/>
      <c r="Q273" s="189">
        <v>0</v>
      </c>
      <c r="R273" s="310" t="str">
        <f>IF(U273&lt;&gt;0,(IFERROR(IF($Y273&gt;50,MROUND($Y273*U273,2.5),IF($Y273&lt;15,MROUND($Y273*U273,0.1),MROUND($Y273*U273,1))),)),"")</f>
        <v/>
      </c>
      <c r="S273" s="188"/>
      <c r="T273" s="188"/>
      <c r="U273" s="189">
        <v>0</v>
      </c>
      <c r="V273" s="101">
        <f t="shared" si="419"/>
        <v>0</v>
      </c>
      <c r="W273" s="102">
        <f t="shared" si="423"/>
        <v>0</v>
      </c>
      <c r="X273" s="114">
        <f t="shared" ref="X273:X274" si="425">ROUND(IFERROR((W273/(Y273*IF(ISNUMBER(E273),E273,1))),0),2)</f>
        <v>0</v>
      </c>
      <c r="Y273" s="203">
        <f t="shared" si="409"/>
        <v>20.71058793881469</v>
      </c>
      <c r="Z273" s="20">
        <f>(IF(I273&lt;30%,0,IF(I273&lt;35%,F273*G273*H273*F!$B$33,IF(I273&lt;40%,F273*G273*H273*F!$B$38,IF(I273&lt;45%,F273*G273*H273*F!$B$43,IF(I273&lt;50%,F273*G273*H273*F!$B$48,IF(I273=50%,F273*G273*H273*F!$B$50,IF(I273=51%,F273*G273*H273*F!$B$51,IF(I273=52%,F273*G273*H273*F!$B$52,IF(I273=53%,F273*G273*H273*F!$B$53,IF(I273=54%,F273*G273*H273*F!$B$54,IF(I273=55%,F273*G273*H273*F!$B$55,IF(I273=56%,F273*G273*H273*F!$B$56,IF(I273=57%,F273*G273*H273*F!$B$57,IF(I273=58%,F273*G273*H273*F!$B$58,IF(I273=59%,F273*G273*H273*F!$B$59,IF(I273=60%,F273*G273*H273*F!$B$60,IF(I273=61%,F273*G273*H273*F!$B$61,IF(I273=62%,F273*G273*H273*F!$B$62,IF(I273=63%,F273*G273*H273*F!$B$63,IF(I273=64%,F273*G273*H273*F!$B$64,IF(I273=65%,F273*G273*H273*F!$B$65,IF(I273=66%,F273*G273*H273*F!$B$66,IF(I273=67%,F273*G273*H273*F!$B$67,IF(I273=68%,F273*G273*H273*F!$B$68,IF(I273=69%,F273*G273*H273*F!$B$69,IF(I273=70%,F273*G273*H273*F!$B$70,IF(I273=71%,F273*G273*H273*F!$B$71,IF(I273=72%,F273*G273*H273*F!$B$72,IF(I273=73%,F273*G273*H273*F!$B$73,IF(I273=74%,F273*G273*H273*F!$B$74,IF(I273=75%,F273*G273*H273*F!$B$75,IF(I273=76%,F273*G273*H273*F!$B$76,IF(I273=77%,F273*G273*H273*F!$B$77,IF(I273=78%,F273*G273*H273*F!$B$78,IF(I273=79%,F273*G273*H273*F!$B$79,IF(I273=80%,F273*G273*H273*F!$B$80,IF(I273=81%,F273*G273*H273*F!$B$81,IF(I273=82%,F273*G273*H273*F!$B$82,IF(I273=83%,F273*G273*H273*F!$B$83,IF(I273=84%,F273*G273*H273*F!$B$84,IF(I273=85%,F273*G273*H273*F!$B$85,IF(I273=86%,F273*G273*H273*F!$B$86,IF(I273=87%,F273*G273*H273*F!$B$87,IF(I273=88%,F273*G273*H273*F!$B$88,IF(I273=89%,F273*G273*H273*F!$B$89,IF(I273=90%,F273*G273*H273*F!$B$90,IF(I273=91%,F273*G273*H273*F!$B$91,IF(I273=92%,F273*G273*H273*F!$B$92,IF(I273=93%,F273*G273*H273*F!$B$93,IF(I273=94%,F273*G273*H273*F!$B$94,IF(I273=95%,F273*G273*H273*F!$B$95,IF(I273=96%,F273*G273*H273*F!$B$96,IF(I273=97%,F273*G273*H273*F!$B$97,IF(I273=98%,F273*G273*H273*F!$B$98,IF(I273=99%,F273*G273*H273*F!$B$99,IF(I273&gt;99%,F273*G273*H273*F!$B$100,))))))))))))))))))))))))))))))))))))))))))))))))))))))))+IF(M273&lt;30%,0,IF(M273&lt;35%,J273*K273*L273*F!$B$33,IF(M273&lt;40%,J273*K273*L273*F!$B$38,IF(M273&lt;45%,J273*K273*L273*F!$B$43,IF(M273&lt;50%,J273*K273*L273*F!$B$48,IF(M273=50%,J273*K273*L273*F!$B$50,IF(M273=51%,J273*K273*L273*F!$B$51,IF(M273=52%,J273*K273*L273*F!$B$52,IF(M273=53%,J273*K273*L273*F!$B$53,IF(M273=54%,J273*K273*L273*F!$B$54,IF(M273=55%,J273*K273*L273*F!$B$55,IF(M273=56%,J273*K273*L273*F!$B$56,IF(M273=57%,J273*K273*L273*F!$B$57,IF(M273=58%,J273*K273*L273*F!$B$58,IF(M273=59%,J273*K273*L273*F!$B$59,IF(M273=60%,J273*K273*L273*F!$B$60,IF(M273=61%,J273*K273*L273*F!$B$61,IF(M273=62%,J273*K273*L273*F!$B$62,IF(M273=63%,J273*K273*L273*F!$B$63,IF(M273=64%,J273*K273*L273*F!$B$64,IF(M273=65%,J273*K273*L273*F!$B$65,IF(M273=66%,J273*K273*L273*F!$B$66,IF(M273=67%,J273*K273*L273*F!$B$67,IF(M273=68%,J273*K273*L273*F!$B$68,IF(M273=69%,J273*K273*L273*F!$B$69,IF(M273=70%,J273*K273*L273*F!$B$70,IF(M273=71%,J273*K273*L273*F!$B$71,IF(M273=72%,J273*K273*L273*F!$B$72,IF(M273=73%,J273*K273*L273*F!$B$73,IF(M273=74%,J273*K273*L273*F!$B$74,IF(M273=75%,J273*K273*L273*F!$B$75,IF(M273=76%,J273*K273*L273*F!$B$76,IF(M273=77%,J273*K273*L273*F!$B$77,IF(M273=78%,J273*K273*L273*F!$B$78,IF(M273=79%,J273*K273*L273*F!$B$79,IF(M273=80%,J273*K273*L273*F!$B$80,IF(M273=81%,J273*K273*L273*F!$B$81,IF(M273=82%,J273*K273*L273*F!$B$82,IF(M273=83%,J273*K273*L273*F!$B$83,IF(M273=84%,J273*K273*L273*F!$B$84,IF(M273=85%,J273*K273*L273*F!$B$85,IF(M273=86%,J273*K273*L273*F!$B$86,IF(M273=87%,J273*K273*L273*F!$B$87,IF(M273=88%,J273*K273*L273*F!$B$88,IF(M273=89%,J273*K273*L273*F!$B$89,IF(M273=90%,J273*K273*L273*F!$B$90,IF(M273=91%,J273*K273*L273*F!$B$91,IF(M273=92%,J273*K273*L273*F!$B$92,IF(M273=93%,J273*K273*L273*F!$B$93,IF(M273=94%,J273*K273*L273*F!$B$94,IF(M273=95%,J273*K273*L273*F!$B$95,IF(M273=96%,J273*K273*L273*F!$B$96,IF(M273=97%,J273*K273*L273*F!$B$97,IF(M273=98%,J273*K273*L273*F!$B$98,IF(M273=99%,J273*K273*L273*F!$B$99,IF(M273&gt;99%,J273*K273*L273*F!$B$100,))))))))))))))))))))))))))))))))))))))))))))))))))))))))+IF(Q273&lt;30%,0,IF(Q273&lt;35%,N273*O273*P273*F!$B$33,IF(Q273&lt;40%,N273*O273*P273*F!$B$38,IF(Q273&lt;45%,N273*O273*P273*F!$B$43,IF(Q273&lt;50%,N273*O273*P273*F!$B$48,IF(Q273=50%,N273*O273*P273*F!$B$50,IF(Q273=51%,N273*O273*P273*F!$B$51,IF(Q273=52%,N273*O273*P273*F!$B$52,IF(Q273=53%,N273*O273*P273*F!$B$53,IF(Q273=54%,N273*O273*P273*F!$B$54,IF(Q273=55%,N273*O273*P273*F!$B$55,IF(Q273=56%,N273*O273*P273*F!$B$56,IF(Q273=57%,N273*O273*P273*F!$B$57,IF(Q273=58%,N273*O273*P273*F!$B$58,IF(Q273=59%,N273*O273*P273*F!$B$59,IF(Q273=60%,N273*O273*P273*F!$B$60,IF(Q273=61%,N273*O273*P273*F!$B$61,IF(Q273=62%,N273*O273*P273*F!$B$62,IF(Q273=63%,N273*O273*P273*F!$B$63,IF(Q273=64%,N273*O273*P273*F!$B$64,IF(Q273=65%,N273*O273*P273*F!$B$65,IF(Q273=66%,N273*O273*P273*F!$B$66,IF(Q273=67%,N273*O273*P273*F!$B$67,IF(Q273=68%,N273*O273*P273*F!$B$68,IF(Q273=69%,N273*O273*P273*F!$B$69,IF(Q273=70%,N273*O273*P273*F!$B$70,IF(Q273=71%,N273*O273*P273*F!$B$71,IF(Q273=72%,N273*O273*P273*F!$B$72,IF(Q273=73%,N273*O273*P273*F!$B$73,IF(Q273=74%,N273*O273*P273*F!$B$74,IF(Q273=75%,N273*O273*P273*F!$B$75,IF(Q273=76%,N273*O273*P273*F!$B$76,IF(Q273=77%,N273*O273*P273*F!$B$77,IF(Q273=78%,N273*O273*P273*F!$B$78,IF(Q273=79%,N273*O273*P273*F!$B$79,IF(Q273=80%,N273*O273*P273*F!$B$80,IF(Q273=81%,N273*O273*P273*F!$B$81,IF(Q273=82%,N273*O273*P273*F!$B$82,IF(Q273=83%,N273*O273*P273*F!$B$83,IF(Q273=84%,N273*O273*P273*F!$B$84,IF(Q273=85%,N273*O273*P273*F!$B$85,IF(Q273=86%,N273*O273*P273*F!$B$86,IF(Q273=87%,N273*O273*P273*F!$B$87,IF(Q273=88%,N273*O273*P273*F!$B$88,IF(Q273=89%,N273*O273*P273*F!$B$89,IF(Q273=90%,N273*O273*P273*F!$B$90,IF(Q273=91%,N273*O273*P273*F!$B$91,IF(Q273=92%,N273*O273*P273*F!$B$92,IF(Q273=93%,N273*O273*P273*F!$B$93,IF(Q273=94%,N273*O273*P273*F!$B$94,IF(Q273=95%,N273*O273*P273*F!$B$95,IF(Q273=96%,N273*O273*P273*F!$B$96,IF(Q273=97%,N273*O273*P273*F!$B$97,IF(Q273=98%,N273*O273*P273*F!$B$98,IF(Q273=99%,N273*O273*P273*F!$B$99,IF(Q273&gt;99%,N273*O273*P273*F!$B$100,))))))))))))))))))))))))))))))))))))))))))))))))))))))))+IF(U273&lt;30%,0,IF(U273&lt;35%,R273*S273*T273*F!$B$33,IF(U273&lt;40%,R273*S273*T273*F!$B$38,IF(U273&lt;45%,R273*S273*T273*F!$B$43,IF(U273&lt;50%,R273*S273*T273*F!$B$48,IF(U273=50%,R273*S273*T273*F!$B$50,IF(U273=51%,R273*S273*T273*F!$B$51,IF(U273=52%,R273*S273*T273*F!$B$52,IF(U273=53%,R273*S273*T273*F!$B$53,IF(U273=54%,R273*S273*T273*F!$B$54,IF(U273=55%,R273*S273*T273*F!$B$55,IF(U273=56%,R273*S273*T273*F!$B$56,IF(U273=57%,R273*S273*T273*F!$B$57,IF(U273=58%,R273*S273*T273*F!$B$58,IF(U273=59%,R273*S273*T273*F!$B$59,IF(U273=60%,R273*S273*T273*F!$B$60,IF(U273=61%,R273*S273*T273*F!$B$61,IF(U273=62%,R273*S273*T273*F!$B$62,IF(U273=63%,R273*S273*T273*F!$B$63,IF(U273=64%,R273*S273*T273*F!$B$64,IF(U273=65%,R273*S273*T273*F!$B$65,IF(U273=66%,R273*S273*T273*F!$B$66,IF(U273=67%,R273*S273*T273*F!$B$67,IF(U273=68%,R273*S273*T273*F!$B$68,IF(U273=69%,R273*S273*T273*F!$B$69,IF(U273=70%,R273*S273*T273*F!$B$70,IF(U273=71%,R273*S273*T273*F!$B$71,IF(U273=72%,R273*S273*T273*F!$B$72,IF(U273=73%,R273*S273*T273*F!$B$73,IF(U273=74%,R273*S273*T273*F!$B$74,IF(U273=75%,R273*S273*T273*F!$B$75,IF(U273=76%,R273*S273*T273*F!$B$76,IF(U273=77%,R273*S273*T273*F!$B$77,IF(U273=78%,R273*S273*T273*F!$B$78,IF(U273=79%,R273*S273*T273*F!$B$79,IF(U273=80%,R273*S273*T273*F!$B$80,IF(U273=81%,R273*S273*T273*F!$B$81,IF(U273=82%,R273*S273*T273*F!$B$82,IF(U273=83%,R273*S273*T273*F!$B$83,IF(U273=84%,R273*S273*T273*F!$B$84,IF(U273=85%,R273*S273*T273*F!$B$85,IF(U273=86%,R273*S273*T273*F!$B$86,IF(U273=87%,R273*S273*T273*F!$B$87,IF(U273=88%,R273*S273*T273*F!$B$88,IF(U273=89%,R273*S273*T273*F!$B$89,IF(U273=90%,R273*S273*T273*F!$B$90,IF(U273=91%,R273*S273*T273*F!$B$91,IF(U273=92%,R273*S273*T273*F!$B$92,IF(U273=93%,R273*S273*T273*F!$B$93,IF(U273=94%,R273*S273*T273*F!$B$94,IF(U273=95%,R273*S273*T273*F!$B$95,IF(U273=96%,R273*S273*T273*F!$B$96,IF(U273=97%,R273*S273*T273*F!$B$97,IF(U273=98%,R273*S273*T273*F!$B$98,IF(U273=99%,R273*S273*T273*F!$B$99,IF(U273&gt;99%,R273*S273*T273*F!$B$100)))))))))))))))))))))))))))))))))))))))))))))))))))))))))*IF(ISNUMBER(E273),E273,1)*IF(ISNUMBER(D273),D273,1)</f>
        <v>0</v>
      </c>
      <c r="AA273" s="104">
        <f t="shared" si="420"/>
        <v>0</v>
      </c>
      <c r="AB273" s="105">
        <f t="shared" si="421"/>
        <v>0</v>
      </c>
      <c r="AC273" s="23"/>
    </row>
    <row r="274" spans="1:29" x14ac:dyDescent="0.25">
      <c r="A274" s="325"/>
      <c r="B274" s="183" t="str">
        <f t="shared" si="405"/>
        <v/>
      </c>
      <c r="C274" s="190" t="str">
        <f t="shared" si="405"/>
        <v/>
      </c>
      <c r="D274" s="167">
        <f t="shared" si="422"/>
        <v>0</v>
      </c>
      <c r="E274" s="191" t="str">
        <f t="shared" si="405"/>
        <v/>
      </c>
      <c r="F274" s="308"/>
      <c r="G274" s="186"/>
      <c r="H274" s="186"/>
      <c r="I274" s="174">
        <f t="shared" ref="I274" si="426">IFERROR(ROUND(F274/$Y274,2),)</f>
        <v>0</v>
      </c>
      <c r="J274" s="308"/>
      <c r="K274" s="186"/>
      <c r="L274" s="186"/>
      <c r="M274" s="174">
        <f t="shared" ref="M274" si="427">IFERROR(ROUND(J274/$Y274,2),)</f>
        <v>0</v>
      </c>
      <c r="N274" s="308"/>
      <c r="O274" s="186"/>
      <c r="P274" s="186"/>
      <c r="Q274" s="174">
        <f t="shared" ref="Q274" si="428">IFERROR(ROUND(N274/$Y274,2),)</f>
        <v>0</v>
      </c>
      <c r="R274" s="308"/>
      <c r="S274" s="186"/>
      <c r="T274" s="186"/>
      <c r="U274" s="174">
        <f t="shared" ref="U274" si="429">IFERROR(ROUND(R274/$Y274,2),)</f>
        <v>0</v>
      </c>
      <c r="V274" s="98">
        <f t="shared" si="419"/>
        <v>0</v>
      </c>
      <c r="W274" s="99">
        <f t="shared" si="423"/>
        <v>0</v>
      </c>
      <c r="X274" s="68">
        <f t="shared" si="425"/>
        <v>0</v>
      </c>
      <c r="Y274" s="203" t="str">
        <f t="shared" si="409"/>
        <v/>
      </c>
      <c r="Z274" s="18">
        <f>(IF(I274&lt;30%,0,IF(I274&lt;35%,F274*G274*H274*F!$B$33,IF(I274&lt;40%,F274*G274*H274*F!$B$38,IF(I274&lt;45%,F274*G274*H274*F!$B$43,IF(I274&lt;50%,F274*G274*H274*F!$B$48,IF(I274=50%,F274*G274*H274*F!$B$50,IF(I274=51%,F274*G274*H274*F!$B$51,IF(I274=52%,F274*G274*H274*F!$B$52,IF(I274=53%,F274*G274*H274*F!$B$53,IF(I274=54%,F274*G274*H274*F!$B$54,IF(I274=55%,F274*G274*H274*F!$B$55,IF(I274=56%,F274*G274*H274*F!$B$56,IF(I274=57%,F274*G274*H274*F!$B$57,IF(I274=58%,F274*G274*H274*F!$B$58,IF(I274=59%,F274*G274*H274*F!$B$59,IF(I274=60%,F274*G274*H274*F!$B$60,IF(I274=61%,F274*G274*H274*F!$B$61,IF(I274=62%,F274*G274*H274*F!$B$62,IF(I274=63%,F274*G274*H274*F!$B$63,IF(I274=64%,F274*G274*H274*F!$B$64,IF(I274=65%,F274*G274*H274*F!$B$65,IF(I274=66%,F274*G274*H274*F!$B$66,IF(I274=67%,F274*G274*H274*F!$B$67,IF(I274=68%,F274*G274*H274*F!$B$68,IF(I274=69%,F274*G274*H274*F!$B$69,IF(I274=70%,F274*G274*H274*F!$B$70,IF(I274=71%,F274*G274*H274*F!$B$71,IF(I274=72%,F274*G274*H274*F!$B$72,IF(I274=73%,F274*G274*H274*F!$B$73,IF(I274=74%,F274*G274*H274*F!$B$74,IF(I274=75%,F274*G274*H274*F!$B$75,IF(I274=76%,F274*G274*H274*F!$B$76,IF(I274=77%,F274*G274*H274*F!$B$77,IF(I274=78%,F274*G274*H274*F!$B$78,IF(I274=79%,F274*G274*H274*F!$B$79,IF(I274=80%,F274*G274*H274*F!$B$80,IF(I274=81%,F274*G274*H274*F!$B$81,IF(I274=82%,F274*G274*H274*F!$B$82,IF(I274=83%,F274*G274*H274*F!$B$83,IF(I274=84%,F274*G274*H274*F!$B$84,IF(I274=85%,F274*G274*H274*F!$B$85,IF(I274=86%,F274*G274*H274*F!$B$86,IF(I274=87%,F274*G274*H274*F!$B$87,IF(I274=88%,F274*G274*H274*F!$B$88,IF(I274=89%,F274*G274*H274*F!$B$89,IF(I274=90%,F274*G274*H274*F!$B$90,IF(I274=91%,F274*G274*H274*F!$B$91,IF(I274=92%,F274*G274*H274*F!$B$92,IF(I274=93%,F274*G274*H274*F!$B$93,IF(I274=94%,F274*G274*H274*F!$B$94,IF(I274=95%,F274*G274*H274*F!$B$95,IF(I274=96%,F274*G274*H274*F!$B$96,IF(I274=97%,F274*G274*H274*F!$B$97,IF(I274=98%,F274*G274*H274*F!$B$98,IF(I274=99%,F274*G274*H274*F!$B$99,IF(I274&gt;99%,F274*G274*H274*F!$B$100,))))))))))))))))))))))))))))))))))))))))))))))))))))))))+IF(M274&lt;30%,0,IF(M274&lt;35%,J274*K274*L274*F!$B$33,IF(M274&lt;40%,J274*K274*L274*F!$B$38,IF(M274&lt;45%,J274*K274*L274*F!$B$43,IF(M274&lt;50%,J274*K274*L274*F!$B$48,IF(M274=50%,J274*K274*L274*F!$B$50,IF(M274=51%,J274*K274*L274*F!$B$51,IF(M274=52%,J274*K274*L274*F!$B$52,IF(M274=53%,J274*K274*L274*F!$B$53,IF(M274=54%,J274*K274*L274*F!$B$54,IF(M274=55%,J274*K274*L274*F!$B$55,IF(M274=56%,J274*K274*L274*F!$B$56,IF(M274=57%,J274*K274*L274*F!$B$57,IF(M274=58%,J274*K274*L274*F!$B$58,IF(M274=59%,J274*K274*L274*F!$B$59,IF(M274=60%,J274*K274*L274*F!$B$60,IF(M274=61%,J274*K274*L274*F!$B$61,IF(M274=62%,J274*K274*L274*F!$B$62,IF(M274=63%,J274*K274*L274*F!$B$63,IF(M274=64%,J274*K274*L274*F!$B$64,IF(M274=65%,J274*K274*L274*F!$B$65,IF(M274=66%,J274*K274*L274*F!$B$66,IF(M274=67%,J274*K274*L274*F!$B$67,IF(M274=68%,J274*K274*L274*F!$B$68,IF(M274=69%,J274*K274*L274*F!$B$69,IF(M274=70%,J274*K274*L274*F!$B$70,IF(M274=71%,J274*K274*L274*F!$B$71,IF(M274=72%,J274*K274*L274*F!$B$72,IF(M274=73%,J274*K274*L274*F!$B$73,IF(M274=74%,J274*K274*L274*F!$B$74,IF(M274=75%,J274*K274*L274*F!$B$75,IF(M274=76%,J274*K274*L274*F!$B$76,IF(M274=77%,J274*K274*L274*F!$B$77,IF(M274=78%,J274*K274*L274*F!$B$78,IF(M274=79%,J274*K274*L274*F!$B$79,IF(M274=80%,J274*K274*L274*F!$B$80,IF(M274=81%,J274*K274*L274*F!$B$81,IF(M274=82%,J274*K274*L274*F!$B$82,IF(M274=83%,J274*K274*L274*F!$B$83,IF(M274=84%,J274*K274*L274*F!$B$84,IF(M274=85%,J274*K274*L274*F!$B$85,IF(M274=86%,J274*K274*L274*F!$B$86,IF(M274=87%,J274*K274*L274*F!$B$87,IF(M274=88%,J274*K274*L274*F!$B$88,IF(M274=89%,J274*K274*L274*F!$B$89,IF(M274=90%,J274*K274*L274*F!$B$90,IF(M274=91%,J274*K274*L274*F!$B$91,IF(M274=92%,J274*K274*L274*F!$B$92,IF(M274=93%,J274*K274*L274*F!$B$93,IF(M274=94%,J274*K274*L274*F!$B$94,IF(M274=95%,J274*K274*L274*F!$B$95,IF(M274=96%,J274*K274*L274*F!$B$96,IF(M274=97%,J274*K274*L274*F!$B$97,IF(M274=98%,J274*K274*L274*F!$B$98,IF(M274=99%,J274*K274*L274*F!$B$99,IF(M274&gt;99%,J274*K274*L274*F!$B$100,))))))))))))))))))))))))))))))))))))))))))))))))))))))))+IF(Q274&lt;30%,0,IF(Q274&lt;35%,N274*O274*P274*F!$B$33,IF(Q274&lt;40%,N274*O274*P274*F!$B$38,IF(Q274&lt;45%,N274*O274*P274*F!$B$43,IF(Q274&lt;50%,N274*O274*P274*F!$B$48,IF(Q274=50%,N274*O274*P274*F!$B$50,IF(Q274=51%,N274*O274*P274*F!$B$51,IF(Q274=52%,N274*O274*P274*F!$B$52,IF(Q274=53%,N274*O274*P274*F!$B$53,IF(Q274=54%,N274*O274*P274*F!$B$54,IF(Q274=55%,N274*O274*P274*F!$B$55,IF(Q274=56%,N274*O274*P274*F!$B$56,IF(Q274=57%,N274*O274*P274*F!$B$57,IF(Q274=58%,N274*O274*P274*F!$B$58,IF(Q274=59%,N274*O274*P274*F!$B$59,IF(Q274=60%,N274*O274*P274*F!$B$60,IF(Q274=61%,N274*O274*P274*F!$B$61,IF(Q274=62%,N274*O274*P274*F!$B$62,IF(Q274=63%,N274*O274*P274*F!$B$63,IF(Q274=64%,N274*O274*P274*F!$B$64,IF(Q274=65%,N274*O274*P274*F!$B$65,IF(Q274=66%,N274*O274*P274*F!$B$66,IF(Q274=67%,N274*O274*P274*F!$B$67,IF(Q274=68%,N274*O274*P274*F!$B$68,IF(Q274=69%,N274*O274*P274*F!$B$69,IF(Q274=70%,N274*O274*P274*F!$B$70,IF(Q274=71%,N274*O274*P274*F!$B$71,IF(Q274=72%,N274*O274*P274*F!$B$72,IF(Q274=73%,N274*O274*P274*F!$B$73,IF(Q274=74%,N274*O274*P274*F!$B$74,IF(Q274=75%,N274*O274*P274*F!$B$75,IF(Q274=76%,N274*O274*P274*F!$B$76,IF(Q274=77%,N274*O274*P274*F!$B$77,IF(Q274=78%,N274*O274*P274*F!$B$78,IF(Q274=79%,N274*O274*P274*F!$B$79,IF(Q274=80%,N274*O274*P274*F!$B$80,IF(Q274=81%,N274*O274*P274*F!$B$81,IF(Q274=82%,N274*O274*P274*F!$B$82,IF(Q274=83%,N274*O274*P274*F!$B$83,IF(Q274=84%,N274*O274*P274*F!$B$84,IF(Q274=85%,N274*O274*P274*F!$B$85,IF(Q274=86%,N274*O274*P274*F!$B$86,IF(Q274=87%,N274*O274*P274*F!$B$87,IF(Q274=88%,N274*O274*P274*F!$B$88,IF(Q274=89%,N274*O274*P274*F!$B$89,IF(Q274=90%,N274*O274*P274*F!$B$90,IF(Q274=91%,N274*O274*P274*F!$B$91,IF(Q274=92%,N274*O274*P274*F!$B$92,IF(Q274=93%,N274*O274*P274*F!$B$93,IF(Q274=94%,N274*O274*P274*F!$B$94,IF(Q274=95%,N274*O274*P274*F!$B$95,IF(Q274=96%,N274*O274*P274*F!$B$96,IF(Q274=97%,N274*O274*P274*F!$B$97,IF(Q274=98%,N274*O274*P274*F!$B$98,IF(Q274=99%,N274*O274*P274*F!$B$99,IF(Q274&gt;99%,N274*O274*P274*F!$B$100,))))))))))))))))))))))))))))))))))))))))))))))))))))))))+IF(U274&lt;30%,0,IF(U274&lt;35%,R274*S274*T274*F!$B$33,IF(U274&lt;40%,R274*S274*T274*F!$B$38,IF(U274&lt;45%,R274*S274*T274*F!$B$43,IF(U274&lt;50%,R274*S274*T274*F!$B$48,IF(U274=50%,R274*S274*T274*F!$B$50,IF(U274=51%,R274*S274*T274*F!$B$51,IF(U274=52%,R274*S274*T274*F!$B$52,IF(U274=53%,R274*S274*T274*F!$B$53,IF(U274=54%,R274*S274*T274*F!$B$54,IF(U274=55%,R274*S274*T274*F!$B$55,IF(U274=56%,R274*S274*T274*F!$B$56,IF(U274=57%,R274*S274*T274*F!$B$57,IF(U274=58%,R274*S274*T274*F!$B$58,IF(U274=59%,R274*S274*T274*F!$B$59,IF(U274=60%,R274*S274*T274*F!$B$60,IF(U274=61%,R274*S274*T274*F!$B$61,IF(U274=62%,R274*S274*T274*F!$B$62,IF(U274=63%,R274*S274*T274*F!$B$63,IF(U274=64%,R274*S274*T274*F!$B$64,IF(U274=65%,R274*S274*T274*F!$B$65,IF(U274=66%,R274*S274*T274*F!$B$66,IF(U274=67%,R274*S274*T274*F!$B$67,IF(U274=68%,R274*S274*T274*F!$B$68,IF(U274=69%,R274*S274*T274*F!$B$69,IF(U274=70%,R274*S274*T274*F!$B$70,IF(U274=71%,R274*S274*T274*F!$B$71,IF(U274=72%,R274*S274*T274*F!$B$72,IF(U274=73%,R274*S274*T274*F!$B$73,IF(U274=74%,R274*S274*T274*F!$B$74,IF(U274=75%,R274*S274*T274*F!$B$75,IF(U274=76%,R274*S274*T274*F!$B$76,IF(U274=77%,R274*S274*T274*F!$B$77,IF(U274=78%,R274*S274*T274*F!$B$78,IF(U274=79%,R274*S274*T274*F!$B$79,IF(U274=80%,R274*S274*T274*F!$B$80,IF(U274=81%,R274*S274*T274*F!$B$81,IF(U274=82%,R274*S274*T274*F!$B$82,IF(U274=83%,R274*S274*T274*F!$B$83,IF(U274=84%,R274*S274*T274*F!$B$84,IF(U274=85%,R274*S274*T274*F!$B$85,IF(U274=86%,R274*S274*T274*F!$B$86,IF(U274=87%,R274*S274*T274*F!$B$87,IF(U274=88%,R274*S274*T274*F!$B$88,IF(U274=89%,R274*S274*T274*F!$B$89,IF(U274=90%,R274*S274*T274*F!$B$90,IF(U274=91%,R274*S274*T274*F!$B$91,IF(U274=92%,R274*S274*T274*F!$B$92,IF(U274=93%,R274*S274*T274*F!$B$93,IF(U274=94%,R274*S274*T274*F!$B$94,IF(U274=95%,R274*S274*T274*F!$B$95,IF(U274=96%,R274*S274*T274*F!$B$96,IF(U274=97%,R274*S274*T274*F!$B$97,IF(U274=98%,R274*S274*T274*F!$B$98,IF(U274=99%,R274*S274*T274*F!$B$99,IF(U274&gt;99%,R274*S274*T274*F!$B$100)))))))))))))))))))))))))))))))))))))))))))))))))))))))))*IF(ISNUMBER(E274),E274,1)*IF(ISNUMBER(D274),D274,1)</f>
        <v>0</v>
      </c>
      <c r="AA274" s="69">
        <f t="shared" si="420"/>
        <v>0</v>
      </c>
      <c r="AB274" s="70">
        <f t="shared" si="421"/>
        <v>0</v>
      </c>
      <c r="AC274" s="23"/>
    </row>
    <row r="275" spans="1:29" ht="15.75" thickBot="1" x14ac:dyDescent="0.3">
      <c r="A275" s="326"/>
      <c r="B275" s="219" t="str">
        <f t="shared" si="405"/>
        <v/>
      </c>
      <c r="C275" s="228" t="str">
        <f t="shared" si="405"/>
        <v/>
      </c>
      <c r="D275" s="299">
        <f>ROUND(IFERROR((D269*(G269*H269+K269*L269+O269*P269+S269*T269)+D270*(G270*H270+K270*L270+O270*P270+S270*T270)+D271*(G271*H271+K271*L271+O271*P271+S271*T271)+D272*(G272*H272+K272*L272+O272*P272+S272*T272)+D273*(G273*H273+K273*L273+O273*P273+S273*T273)+D274*(G274*H274+K274*L274+O274*P274+S274*T274))/((G269*H269+K269*L269+O269*P269+S269*T269)+(G270*H270+K270*L270+O270*P270+S270*T270)+(G271*H271+K271*L271+O271*P271+S271*T271)+(G272*H272+K272*L272+O272*P272+S272*T272)+(G273*H273+K273*L273+O273*P273+S273*T273)+(G274*H274+K274*L274+O274*P274+S274*T274)),0),2)</f>
        <v>0.79</v>
      </c>
      <c r="E275" s="222" t="str">
        <f t="shared" si="405"/>
        <v/>
      </c>
      <c r="F275" s="311"/>
      <c r="G275" s="229"/>
      <c r="H275" s="229"/>
      <c r="I275" s="225"/>
      <c r="J275" s="311"/>
      <c r="K275" s="229"/>
      <c r="L275" s="229"/>
      <c r="M275" s="225"/>
      <c r="N275" s="311"/>
      <c r="O275" s="229"/>
      <c r="P275" s="229"/>
      <c r="Q275" s="225"/>
      <c r="R275" s="311"/>
      <c r="S275" s="229"/>
      <c r="T275" s="229"/>
      <c r="U275" s="225"/>
      <c r="V275" s="79">
        <f>SUM(V269:V274)</f>
        <v>9942.5</v>
      </c>
      <c r="W275" s="21">
        <f>IFERROR(V275/AA275,0)</f>
        <v>81.495901639344268</v>
      </c>
      <c r="X275" s="80">
        <f>ROUND(IFERROR(((I269*G269*H269+M269*K269*L269+Q269*O269*P269+U269*S269*T269)+(I270*G270*H270+M270*K270*L270+Q270*O270*P270+U270*S270*T270)+(I271*G271*H271+M271*K271*L271+Q271*O271*P271+U271*S271*T271)+(I272*G272*H272+M272*K272*L272+Q272*O272*P272+U272*S272*T272)+(I273*G273*H273+M273*K273*L273+Q273*O273*P273+U273*S273*T273)+(I274*G274*H274+M274*K274*L274+Q274*O274*P274+U274*S274*T274))/((G269*H269+K269*L269+O269*P269+S269*T269)+(G270*H270+K270*L270+O270*P270+S270*T270)+(G271*H271+K271*L271+O271*P271+S271*T271)+(G272*H272+K272*L272+O272*P272+S272*T272)+(G273*H273+K273*L273+O273*P273+S273*T273)+(G274*H274+K274*L274+O274*P274+S274*T274)),0),3)</f>
        <v>0.55600000000000005</v>
      </c>
      <c r="Y275" s="81"/>
      <c r="Z275" s="21">
        <f>SUM(Z269:Z274)</f>
        <v>6946.4699999999993</v>
      </c>
      <c r="AA275" s="82">
        <f>SUM(AA269:AA274)</f>
        <v>122</v>
      </c>
      <c r="AB275" s="83">
        <f>IF(SUM(AB269:AB274)=0,TIME(,0,),TIME(,SUM(AB269:AB274)+30,))</f>
        <v>0.12638888888888888</v>
      </c>
      <c r="AC275" s="23"/>
    </row>
    <row r="276" spans="1:29" x14ac:dyDescent="0.25">
      <c r="A276" s="318">
        <f>A277</f>
        <v>42257</v>
      </c>
      <c r="B276" s="192" t="str">
        <f t="shared" si="405"/>
        <v>Тяжелая</v>
      </c>
      <c r="C276" s="193" t="str">
        <f t="shared" si="405"/>
        <v>Становая тяга</v>
      </c>
      <c r="D276" s="160">
        <f>D239</f>
        <v>1.3</v>
      </c>
      <c r="E276" s="194" t="str">
        <f t="shared" si="405"/>
        <v/>
      </c>
      <c r="F276" s="302">
        <f>IF(I276&lt;&gt;0,(IFERROR(IF($Y276&gt;50,MROUND($Y276*I276,2.5),IF($Y276&lt;15,MROUND($Y276*I276,0.1),MROUND($Y276*I276,1))),)),"")</f>
        <v>130</v>
      </c>
      <c r="G276" s="162">
        <v>5</v>
      </c>
      <c r="H276" s="162">
        <v>1</v>
      </c>
      <c r="I276" s="163">
        <v>0.52</v>
      </c>
      <c r="J276" s="302">
        <f>IF(M276&lt;&gt;0,(IFERROR(IF($Y276&gt;50,MROUND($Y276*M276,2.5),IF($Y276&lt;15,MROUND($Y276*M276,0.1),MROUND($Y276*M276,1))),)),"")</f>
        <v>150</v>
      </c>
      <c r="K276" s="162">
        <v>4</v>
      </c>
      <c r="L276" s="162">
        <v>1</v>
      </c>
      <c r="M276" s="163">
        <v>0.6</v>
      </c>
      <c r="N276" s="302">
        <f>IF(Q276&lt;&gt;0,(IFERROR(IF($Y276&gt;50,MROUND($Y276*Q276,2.5),IF($Y276&lt;15,MROUND($Y276*Q276,0.1),MROUND($Y276*Q276,1))),)),"")</f>
        <v>182.5</v>
      </c>
      <c r="O276" s="162">
        <v>3</v>
      </c>
      <c r="P276" s="162">
        <v>5</v>
      </c>
      <c r="Q276" s="163">
        <v>0.73</v>
      </c>
      <c r="R276" s="302">
        <f>IF(U276&lt;&gt;0,(IFERROR(IF($Y276&gt;50,MROUND($Y276*U276,2.5),IF($Y276&lt;15,MROUND($Y276*U276,0.1),MROUND($Y276*U276,1))),)),"")</f>
        <v>192.5</v>
      </c>
      <c r="S276" s="162">
        <v>2</v>
      </c>
      <c r="T276" s="162">
        <v>5</v>
      </c>
      <c r="U276" s="164">
        <v>0.77</v>
      </c>
      <c r="V276" s="120">
        <f t="shared" si="419"/>
        <v>5912.5</v>
      </c>
      <c r="W276" s="48">
        <f>IFERROR((IF(ISNUMBER(F276),F276,1)*G276*H276+IF(ISNUMBER(J276),J276,1)*K276*L276+IF(ISNUMBER(N276),N276,1)*O276*P276+IF(ISNUMBER(R276),R276,1)*S276*T276)*IF(ISNUMBER(E276),E276,1)/(G276*H276+K276*L276+O276*P276+S276*T276),0)</f>
        <v>173.89705882352942</v>
      </c>
      <c r="X276" s="49">
        <f>ROUND(IFERROR((W276/(Y276*IF(ISNUMBER(E276),E276,1))),0),2)</f>
        <v>0.7</v>
      </c>
      <c r="Y276" s="202">
        <f t="shared" si="409"/>
        <v>248.52705526577623</v>
      </c>
      <c r="Z276" s="16">
        <f>(IF(I276&lt;30%,0,IF(I276&lt;35%,F276*G276*H276*F!$B$33,IF(I276&lt;40%,F276*G276*H276*F!$B$38,IF(I276&lt;45%,F276*G276*H276*F!$B$43,IF(I276&lt;50%,F276*G276*H276*F!$B$48,IF(I276=50%,F276*G276*H276*F!$B$50,IF(I276=51%,F276*G276*H276*F!$B$51,IF(I276=52%,F276*G276*H276*F!$B$52,IF(I276=53%,F276*G276*H276*F!$B$53,IF(I276=54%,F276*G276*H276*F!$B$54,IF(I276=55%,F276*G276*H276*F!$B$55,IF(I276=56%,F276*G276*H276*F!$B$56,IF(I276=57%,F276*G276*H276*F!$B$57,IF(I276=58%,F276*G276*H276*F!$B$58,IF(I276=59%,F276*G276*H276*F!$B$59,IF(I276=60%,F276*G276*H276*F!$B$60,IF(I276=61%,F276*G276*H276*F!$B$61,IF(I276=62%,F276*G276*H276*F!$B$62,IF(I276=63%,F276*G276*H276*F!$B$63,IF(I276=64%,F276*G276*H276*F!$B$64,IF(I276=65%,F276*G276*H276*F!$B$65,IF(I276=66%,F276*G276*H276*F!$B$66,IF(I276=67%,F276*G276*H276*F!$B$67,IF(I276=68%,F276*G276*H276*F!$B$68,IF(I276=69%,F276*G276*H276*F!$B$69,IF(I276=70%,F276*G276*H276*F!$B$70,IF(I276=71%,F276*G276*H276*F!$B$71,IF(I276=72%,F276*G276*H276*F!$B$72,IF(I276=73%,F276*G276*H276*F!$B$73,IF(I276=74%,F276*G276*H276*F!$B$74,IF(I276=75%,F276*G276*H276*F!$B$75,IF(I276=76%,F276*G276*H276*F!$B$76,IF(I276=77%,F276*G276*H276*F!$B$77,IF(I276=78%,F276*G276*H276*F!$B$78,IF(I276=79%,F276*G276*H276*F!$B$79,IF(I276=80%,F276*G276*H276*F!$B$80,IF(I276=81%,F276*G276*H276*F!$B$81,IF(I276=82%,F276*G276*H276*F!$B$82,IF(I276=83%,F276*G276*H276*F!$B$83,IF(I276=84%,F276*G276*H276*F!$B$84,IF(I276=85%,F276*G276*H276*F!$B$85,IF(I276=86%,F276*G276*H276*F!$B$86,IF(I276=87%,F276*G276*H276*F!$B$87,IF(I276=88%,F276*G276*H276*F!$B$88,IF(I276=89%,F276*G276*H276*F!$B$89,IF(I276=90%,F276*G276*H276*F!$B$90,IF(I276=91%,F276*G276*H276*F!$B$91,IF(I276=92%,F276*G276*H276*F!$B$92,IF(I276=93%,F276*G276*H276*F!$B$93,IF(I276=94%,F276*G276*H276*F!$B$94,IF(I276=95%,F276*G276*H276*F!$B$95,IF(I276=96%,F276*G276*H276*F!$B$96,IF(I276=97%,F276*G276*H276*F!$B$97,IF(I276=98%,F276*G276*H276*F!$B$98,IF(I276=99%,F276*G276*H276*F!$B$99,IF(I276&gt;99%,F276*G276*H276*F!$B$100,))))))))))))))))))))))))))))))))))))))))))))))))))))))))+IF(M276&lt;30%,0,IF(M276&lt;35%,J276*K276*L276*F!$B$33,IF(M276&lt;40%,J276*K276*L276*F!$B$38,IF(M276&lt;45%,J276*K276*L276*F!$B$43,IF(M276&lt;50%,J276*K276*L276*F!$B$48,IF(M276=50%,J276*K276*L276*F!$B$50,IF(M276=51%,J276*K276*L276*F!$B$51,IF(M276=52%,J276*K276*L276*F!$B$52,IF(M276=53%,J276*K276*L276*F!$B$53,IF(M276=54%,J276*K276*L276*F!$B$54,IF(M276=55%,J276*K276*L276*F!$B$55,IF(M276=56%,J276*K276*L276*F!$B$56,IF(M276=57%,J276*K276*L276*F!$B$57,IF(M276=58%,J276*K276*L276*F!$B$58,IF(M276=59%,J276*K276*L276*F!$B$59,IF(M276=60%,J276*K276*L276*F!$B$60,IF(M276=61%,J276*K276*L276*F!$B$61,IF(M276=62%,J276*K276*L276*F!$B$62,IF(M276=63%,J276*K276*L276*F!$B$63,IF(M276=64%,J276*K276*L276*F!$B$64,IF(M276=65%,J276*K276*L276*F!$B$65,IF(M276=66%,J276*K276*L276*F!$B$66,IF(M276=67%,J276*K276*L276*F!$B$67,IF(M276=68%,J276*K276*L276*F!$B$68,IF(M276=69%,J276*K276*L276*F!$B$69,IF(M276=70%,J276*K276*L276*F!$B$70,IF(M276=71%,J276*K276*L276*F!$B$71,IF(M276=72%,J276*K276*L276*F!$B$72,IF(M276=73%,J276*K276*L276*F!$B$73,IF(M276=74%,J276*K276*L276*F!$B$74,IF(M276=75%,J276*K276*L276*F!$B$75,IF(M276=76%,J276*K276*L276*F!$B$76,IF(M276=77%,J276*K276*L276*F!$B$77,IF(M276=78%,J276*K276*L276*F!$B$78,IF(M276=79%,J276*K276*L276*F!$B$79,IF(M276=80%,J276*K276*L276*F!$B$80,IF(M276=81%,J276*K276*L276*F!$B$81,IF(M276=82%,J276*K276*L276*F!$B$82,IF(M276=83%,J276*K276*L276*F!$B$83,IF(M276=84%,J276*K276*L276*F!$B$84,IF(M276=85%,J276*K276*L276*F!$B$85,IF(M276=86%,J276*K276*L276*F!$B$86,IF(M276=87%,J276*K276*L276*F!$B$87,IF(M276=88%,J276*K276*L276*F!$B$88,IF(M276=89%,J276*K276*L276*F!$B$89,IF(M276=90%,J276*K276*L276*F!$B$90,IF(M276=91%,J276*K276*L276*F!$B$91,IF(M276=92%,J276*K276*L276*F!$B$92,IF(M276=93%,J276*K276*L276*F!$B$93,IF(M276=94%,J276*K276*L276*F!$B$94,IF(M276=95%,J276*K276*L276*F!$B$95,IF(M276=96%,J276*K276*L276*F!$B$96,IF(M276=97%,J276*K276*L276*F!$B$97,IF(M276=98%,J276*K276*L276*F!$B$98,IF(M276=99%,J276*K276*L276*F!$B$99,IF(M276&gt;99%,J276*K276*L276*F!$B$100,))))))))))))))))))))))))))))))))))))))))))))))))))))))))+IF(Q276&lt;30%,0,IF(Q276&lt;35%,N276*O276*P276*F!$B$33,IF(Q276&lt;40%,N276*O276*P276*F!$B$38,IF(Q276&lt;45%,N276*O276*P276*F!$B$43,IF(Q276&lt;50%,N276*O276*P276*F!$B$48,IF(Q276=50%,N276*O276*P276*F!$B$50,IF(Q276=51%,N276*O276*P276*F!$B$51,IF(Q276=52%,N276*O276*P276*F!$B$52,IF(Q276=53%,N276*O276*P276*F!$B$53,IF(Q276=54%,N276*O276*P276*F!$B$54,IF(Q276=55%,N276*O276*P276*F!$B$55,IF(Q276=56%,N276*O276*P276*F!$B$56,IF(Q276=57%,N276*O276*P276*F!$B$57,IF(Q276=58%,N276*O276*P276*F!$B$58,IF(Q276=59%,N276*O276*P276*F!$B$59,IF(Q276=60%,N276*O276*P276*F!$B$60,IF(Q276=61%,N276*O276*P276*F!$B$61,IF(Q276=62%,N276*O276*P276*F!$B$62,IF(Q276=63%,N276*O276*P276*F!$B$63,IF(Q276=64%,N276*O276*P276*F!$B$64,IF(Q276=65%,N276*O276*P276*F!$B$65,IF(Q276=66%,N276*O276*P276*F!$B$66,IF(Q276=67%,N276*O276*P276*F!$B$67,IF(Q276=68%,N276*O276*P276*F!$B$68,IF(Q276=69%,N276*O276*P276*F!$B$69,IF(Q276=70%,N276*O276*P276*F!$B$70,IF(Q276=71%,N276*O276*P276*F!$B$71,IF(Q276=72%,N276*O276*P276*F!$B$72,IF(Q276=73%,N276*O276*P276*F!$B$73,IF(Q276=74%,N276*O276*P276*F!$B$74,IF(Q276=75%,N276*O276*P276*F!$B$75,IF(Q276=76%,N276*O276*P276*F!$B$76,IF(Q276=77%,N276*O276*P276*F!$B$77,IF(Q276=78%,N276*O276*P276*F!$B$78,IF(Q276=79%,N276*O276*P276*F!$B$79,IF(Q276=80%,N276*O276*P276*F!$B$80,IF(Q276=81%,N276*O276*P276*F!$B$81,IF(Q276=82%,N276*O276*P276*F!$B$82,IF(Q276=83%,N276*O276*P276*F!$B$83,IF(Q276=84%,N276*O276*P276*F!$B$84,IF(Q276=85%,N276*O276*P276*F!$B$85,IF(Q276=86%,N276*O276*P276*F!$B$86,IF(Q276=87%,N276*O276*P276*F!$B$87,IF(Q276=88%,N276*O276*P276*F!$B$88,IF(Q276=89%,N276*O276*P276*F!$B$89,IF(Q276=90%,N276*O276*P276*F!$B$90,IF(Q276=91%,N276*O276*P276*F!$B$91,IF(Q276=92%,N276*O276*P276*F!$B$92,IF(Q276=93%,N276*O276*P276*F!$B$93,IF(Q276=94%,N276*O276*P276*F!$B$94,IF(Q276=95%,N276*O276*P276*F!$B$95,IF(Q276=96%,N276*O276*P276*F!$B$96,IF(Q276=97%,N276*O276*P276*F!$B$97,IF(Q276=98%,N276*O276*P276*F!$B$98,IF(Q276=99%,N276*O276*P276*F!$B$99,IF(Q276&gt;99%,N276*O276*P276*F!$B$100,))))))))))))))))))))))))))))))))))))))))))))))))))))))))+IF(U276&lt;30%,0,IF(U276&lt;35%,R276*S276*T276*F!$B$33,IF(U276&lt;40%,R276*S276*T276*F!$B$38,IF(U276&lt;45%,R276*S276*T276*F!$B$43,IF(U276&lt;50%,R276*S276*T276*F!$B$48,IF(U276=50%,R276*S276*T276*F!$B$50,IF(U276=51%,R276*S276*T276*F!$B$51,IF(U276=52%,R276*S276*T276*F!$B$52,IF(U276=53%,R276*S276*T276*F!$B$53,IF(U276=54%,R276*S276*T276*F!$B$54,IF(U276=55%,R276*S276*T276*F!$B$55,IF(U276=56%,R276*S276*T276*F!$B$56,IF(U276=57%,R276*S276*T276*F!$B$57,IF(U276=58%,R276*S276*T276*F!$B$58,IF(U276=59%,R276*S276*T276*F!$B$59,IF(U276=60%,R276*S276*T276*F!$B$60,IF(U276=61%,R276*S276*T276*F!$B$61,IF(U276=62%,R276*S276*T276*F!$B$62,IF(U276=63%,R276*S276*T276*F!$B$63,IF(U276=64%,R276*S276*T276*F!$B$64,IF(U276=65%,R276*S276*T276*F!$B$65,IF(U276=66%,R276*S276*T276*F!$B$66,IF(U276=67%,R276*S276*T276*F!$B$67,IF(U276=68%,R276*S276*T276*F!$B$68,IF(U276=69%,R276*S276*T276*F!$B$69,IF(U276=70%,R276*S276*T276*F!$B$70,IF(U276=71%,R276*S276*T276*F!$B$71,IF(U276=72%,R276*S276*T276*F!$B$72,IF(U276=73%,R276*S276*T276*F!$B$73,IF(U276=74%,R276*S276*T276*F!$B$74,IF(U276=75%,R276*S276*T276*F!$B$75,IF(U276=76%,R276*S276*T276*F!$B$76,IF(U276=77%,R276*S276*T276*F!$B$77,IF(U276=78%,R276*S276*T276*F!$B$78,IF(U276=79%,R276*S276*T276*F!$B$79,IF(U276=80%,R276*S276*T276*F!$B$80,IF(U276=81%,R276*S276*T276*F!$B$81,IF(U276=82%,R276*S276*T276*F!$B$82,IF(U276=83%,R276*S276*T276*F!$B$83,IF(U276=84%,R276*S276*T276*F!$B$84,IF(U276=85%,R276*S276*T276*F!$B$85,IF(U276=86%,R276*S276*T276*F!$B$86,IF(U276=87%,R276*S276*T276*F!$B$87,IF(U276=88%,R276*S276*T276*F!$B$88,IF(U276=89%,R276*S276*T276*F!$B$89,IF(U276=90%,R276*S276*T276*F!$B$90,IF(U276=91%,R276*S276*T276*F!$B$91,IF(U276=92%,R276*S276*T276*F!$B$92,IF(U276=93%,R276*S276*T276*F!$B$93,IF(U276=94%,R276*S276*T276*F!$B$94,IF(U276=95%,R276*S276*T276*F!$B$95,IF(U276=96%,R276*S276*T276*F!$B$96,IF(U276=97%,R276*S276*T276*F!$B$97,IF(U276=98%,R276*S276*T276*F!$B$98,IF(U276=99%,R276*S276*T276*F!$B$99,IF(U276&gt;99%,R276*S276*T276*F!$B$100)))))))))))))))))))))))))))))))))))))))))))))))))))))))))*IF(ISNUMBER(E276),E276,1)*IF(ISNUMBER(D276),D276,1)</f>
        <v>8155.0625</v>
      </c>
      <c r="AA276" s="50">
        <f t="shared" ref="AA276:AA281" si="430">G276*H276+K276*L276+O276*P276+S276*T276</f>
        <v>34</v>
      </c>
      <c r="AB276" s="51">
        <f t="shared" ref="AB276:AB281" si="431">(H276*(IF(I276&lt;45%,0.5,IF(I276&lt;55%,0.8,IF(I276&lt;65%,0.9,IF(I276&lt;75%,1,IF(I276&lt;85%,1.1,1.2))))))+L276*(IF(M276&lt;45%,0.5,IF(M276&lt;55%,0.8,IF(M276&lt;65%,0.9,IF(M276&lt;75%,1,IF(M276&lt;85%,1.1,1.2))))))+P276*(IF(Q276&lt;45%,0.5,IF(Q276&lt;55%,0.8,IF(Q276&lt;65%,0.9,IF(Q276&lt;75%,1,IF(Q276&lt;85%,1.1,1.2))))))+T276*(IF(U276&lt;45%,0.5,IF(U276&lt;55%,0.8,IF(U276&lt;65%,0.9,IF(U276&lt;75%,1,IF(U276&lt;85%,1.1,1.2)))))))*IF(D276&gt;=0.8,6,IF(D276&lt;=0.4,1.5,3))</f>
        <v>73.199999999999989</v>
      </c>
      <c r="AC276" s="23"/>
    </row>
    <row r="277" spans="1:29" ht="15" customHeight="1" x14ac:dyDescent="0.25">
      <c r="A277" s="325">
        <f>A270+2</f>
        <v>42257</v>
      </c>
      <c r="B277" s="195" t="str">
        <f t="shared" si="405"/>
        <v>Легкая</v>
      </c>
      <c r="C277" s="196" t="str">
        <f t="shared" si="405"/>
        <v>Тяга на прямых ногах</v>
      </c>
      <c r="D277" s="167">
        <f t="shared" ref="D277:D281" si="432">D240</f>
        <v>1.3</v>
      </c>
      <c r="E277" s="197" t="str">
        <f t="shared" si="405"/>
        <v/>
      </c>
      <c r="F277" s="303">
        <f>IF(I277&lt;&gt;0,(IFERROR(IF($Y277&gt;50,MROUND($Y277*I277,2.5),IF($Y277&lt;15,MROUND($Y277*I277,0.1),MROUND($Y277*I277,1))),)),"")</f>
        <v>90</v>
      </c>
      <c r="G277" s="170">
        <v>5</v>
      </c>
      <c r="H277" s="170">
        <v>5</v>
      </c>
      <c r="I277" s="171">
        <v>0.45</v>
      </c>
      <c r="J277" s="303" t="str">
        <f>IF(M277&lt;&gt;0,(IFERROR(IF($Y277&gt;50,MROUND($Y277*M277,2.5),IF($Y277&lt;15,MROUND($Y277*M277,0.1),MROUND($Y277*M277,1))),)),"")</f>
        <v/>
      </c>
      <c r="K277" s="170"/>
      <c r="L277" s="170"/>
      <c r="M277" s="171">
        <v>0</v>
      </c>
      <c r="N277" s="303" t="str">
        <f>IF(Q277&lt;&gt;0,(IFERROR(IF($Y277&gt;50,MROUND($Y277*Q277,2.5),IF($Y277&lt;15,MROUND($Y277*Q277,0.1),MROUND($Y277*Q277,1))),)),"")</f>
        <v/>
      </c>
      <c r="O277" s="170"/>
      <c r="P277" s="170"/>
      <c r="Q277" s="171">
        <v>0</v>
      </c>
      <c r="R277" s="303" t="str">
        <f>IF(U277&lt;&gt;0,(IFERROR(IF($Y277&gt;50,MROUND($Y277*U277,2.5),IF($Y277&lt;15,MROUND($Y277*U277,0.1),MROUND($Y277*U277,1))),)),"")</f>
        <v/>
      </c>
      <c r="S277" s="170"/>
      <c r="T277" s="170"/>
      <c r="U277" s="172">
        <v>0</v>
      </c>
      <c r="V277" s="121">
        <f t="shared" si="419"/>
        <v>2250</v>
      </c>
      <c r="W277" s="60">
        <f t="shared" ref="W277:W281" si="433">IFERROR((IF(ISNUMBER(F277),F277,1)*G277*H277+IF(ISNUMBER(J277),J277,1)*K277*L277+IF(ISNUMBER(N277),N277,1)*O277*P277+IF(ISNUMBER(R277),R277,1)*S277*T277)*IF(ISNUMBER(E277),E277,1)/(G277*H277+K277*L277+O277*P277+S277*T277),0)</f>
        <v>90</v>
      </c>
      <c r="X277" s="61">
        <f t="shared" ref="X277:X278" si="434">ROUND(IFERROR((W277/(Y277*IF(ISNUMBER(E277),E277,1))),0),2)</f>
        <v>0.45</v>
      </c>
      <c r="Y277" s="203">
        <f t="shared" si="409"/>
        <v>198.82164421262101</v>
      </c>
      <c r="Z277" s="17">
        <f>(IF(I277&lt;30%,0,IF(I277&lt;35%,F277*G277*H277*F!$B$33,IF(I277&lt;40%,F277*G277*H277*F!$B$38,IF(I277&lt;45%,F277*G277*H277*F!$B$43,IF(I277&lt;50%,F277*G277*H277*F!$B$48,IF(I277=50%,F277*G277*H277*F!$B$50,IF(I277=51%,F277*G277*H277*F!$B$51,IF(I277=52%,F277*G277*H277*F!$B$52,IF(I277=53%,F277*G277*H277*F!$B$53,IF(I277=54%,F277*G277*H277*F!$B$54,IF(I277=55%,F277*G277*H277*F!$B$55,IF(I277=56%,F277*G277*H277*F!$B$56,IF(I277=57%,F277*G277*H277*F!$B$57,IF(I277=58%,F277*G277*H277*F!$B$58,IF(I277=59%,F277*G277*H277*F!$B$59,IF(I277=60%,F277*G277*H277*F!$B$60,IF(I277=61%,F277*G277*H277*F!$B$61,IF(I277=62%,F277*G277*H277*F!$B$62,IF(I277=63%,F277*G277*H277*F!$B$63,IF(I277=64%,F277*G277*H277*F!$B$64,IF(I277=65%,F277*G277*H277*F!$B$65,IF(I277=66%,F277*G277*H277*F!$B$66,IF(I277=67%,F277*G277*H277*F!$B$67,IF(I277=68%,F277*G277*H277*F!$B$68,IF(I277=69%,F277*G277*H277*F!$B$69,IF(I277=70%,F277*G277*H277*F!$B$70,IF(I277=71%,F277*G277*H277*F!$B$71,IF(I277=72%,F277*G277*H277*F!$B$72,IF(I277=73%,F277*G277*H277*F!$B$73,IF(I277=74%,F277*G277*H277*F!$B$74,IF(I277=75%,F277*G277*H277*F!$B$75,IF(I277=76%,F277*G277*H277*F!$B$76,IF(I277=77%,F277*G277*H277*F!$B$77,IF(I277=78%,F277*G277*H277*F!$B$78,IF(I277=79%,F277*G277*H277*F!$B$79,IF(I277=80%,F277*G277*H277*F!$B$80,IF(I277=81%,F277*G277*H277*F!$B$81,IF(I277=82%,F277*G277*H277*F!$B$82,IF(I277=83%,F277*G277*H277*F!$B$83,IF(I277=84%,F277*G277*H277*F!$B$84,IF(I277=85%,F277*G277*H277*F!$B$85,IF(I277=86%,F277*G277*H277*F!$B$86,IF(I277=87%,F277*G277*H277*F!$B$87,IF(I277=88%,F277*G277*H277*F!$B$88,IF(I277=89%,F277*G277*H277*F!$B$89,IF(I277=90%,F277*G277*H277*F!$B$90,IF(I277=91%,F277*G277*H277*F!$B$91,IF(I277=92%,F277*G277*H277*F!$B$92,IF(I277=93%,F277*G277*H277*F!$B$93,IF(I277=94%,F277*G277*H277*F!$B$94,IF(I277=95%,F277*G277*H277*F!$B$95,IF(I277=96%,F277*G277*H277*F!$B$96,IF(I277=97%,F277*G277*H277*F!$B$97,IF(I277=98%,F277*G277*H277*F!$B$98,IF(I277=99%,F277*G277*H277*F!$B$99,IF(I277&gt;99%,F277*G277*H277*F!$B$100,))))))))))))))))))))))))))))))))))))))))))))))))))))))))+IF(M277&lt;30%,0,IF(M277&lt;35%,J277*K277*L277*F!$B$33,IF(M277&lt;40%,J277*K277*L277*F!$B$38,IF(M277&lt;45%,J277*K277*L277*F!$B$43,IF(M277&lt;50%,J277*K277*L277*F!$B$48,IF(M277=50%,J277*K277*L277*F!$B$50,IF(M277=51%,J277*K277*L277*F!$B$51,IF(M277=52%,J277*K277*L277*F!$B$52,IF(M277=53%,J277*K277*L277*F!$B$53,IF(M277=54%,J277*K277*L277*F!$B$54,IF(M277=55%,J277*K277*L277*F!$B$55,IF(M277=56%,J277*K277*L277*F!$B$56,IF(M277=57%,J277*K277*L277*F!$B$57,IF(M277=58%,J277*K277*L277*F!$B$58,IF(M277=59%,J277*K277*L277*F!$B$59,IF(M277=60%,J277*K277*L277*F!$B$60,IF(M277=61%,J277*K277*L277*F!$B$61,IF(M277=62%,J277*K277*L277*F!$B$62,IF(M277=63%,J277*K277*L277*F!$B$63,IF(M277=64%,J277*K277*L277*F!$B$64,IF(M277=65%,J277*K277*L277*F!$B$65,IF(M277=66%,J277*K277*L277*F!$B$66,IF(M277=67%,J277*K277*L277*F!$B$67,IF(M277=68%,J277*K277*L277*F!$B$68,IF(M277=69%,J277*K277*L277*F!$B$69,IF(M277=70%,J277*K277*L277*F!$B$70,IF(M277=71%,J277*K277*L277*F!$B$71,IF(M277=72%,J277*K277*L277*F!$B$72,IF(M277=73%,J277*K277*L277*F!$B$73,IF(M277=74%,J277*K277*L277*F!$B$74,IF(M277=75%,J277*K277*L277*F!$B$75,IF(M277=76%,J277*K277*L277*F!$B$76,IF(M277=77%,J277*K277*L277*F!$B$77,IF(M277=78%,J277*K277*L277*F!$B$78,IF(M277=79%,J277*K277*L277*F!$B$79,IF(M277=80%,J277*K277*L277*F!$B$80,IF(M277=81%,J277*K277*L277*F!$B$81,IF(M277=82%,J277*K277*L277*F!$B$82,IF(M277=83%,J277*K277*L277*F!$B$83,IF(M277=84%,J277*K277*L277*F!$B$84,IF(M277=85%,J277*K277*L277*F!$B$85,IF(M277=86%,J277*K277*L277*F!$B$86,IF(M277=87%,J277*K277*L277*F!$B$87,IF(M277=88%,J277*K277*L277*F!$B$88,IF(M277=89%,J277*K277*L277*F!$B$89,IF(M277=90%,J277*K277*L277*F!$B$90,IF(M277=91%,J277*K277*L277*F!$B$91,IF(M277=92%,J277*K277*L277*F!$B$92,IF(M277=93%,J277*K277*L277*F!$B$93,IF(M277=94%,J277*K277*L277*F!$B$94,IF(M277=95%,J277*K277*L277*F!$B$95,IF(M277=96%,J277*K277*L277*F!$B$96,IF(M277=97%,J277*K277*L277*F!$B$97,IF(M277=98%,J277*K277*L277*F!$B$98,IF(M277=99%,J277*K277*L277*F!$B$99,IF(M277&gt;99%,J277*K277*L277*F!$B$100,))))))))))))))))))))))))))))))))))))))))))))))))))))))))+IF(Q277&lt;30%,0,IF(Q277&lt;35%,N277*O277*P277*F!$B$33,IF(Q277&lt;40%,N277*O277*P277*F!$B$38,IF(Q277&lt;45%,N277*O277*P277*F!$B$43,IF(Q277&lt;50%,N277*O277*P277*F!$B$48,IF(Q277=50%,N277*O277*P277*F!$B$50,IF(Q277=51%,N277*O277*P277*F!$B$51,IF(Q277=52%,N277*O277*P277*F!$B$52,IF(Q277=53%,N277*O277*P277*F!$B$53,IF(Q277=54%,N277*O277*P277*F!$B$54,IF(Q277=55%,N277*O277*P277*F!$B$55,IF(Q277=56%,N277*O277*P277*F!$B$56,IF(Q277=57%,N277*O277*P277*F!$B$57,IF(Q277=58%,N277*O277*P277*F!$B$58,IF(Q277=59%,N277*O277*P277*F!$B$59,IF(Q277=60%,N277*O277*P277*F!$B$60,IF(Q277=61%,N277*O277*P277*F!$B$61,IF(Q277=62%,N277*O277*P277*F!$B$62,IF(Q277=63%,N277*O277*P277*F!$B$63,IF(Q277=64%,N277*O277*P277*F!$B$64,IF(Q277=65%,N277*O277*P277*F!$B$65,IF(Q277=66%,N277*O277*P277*F!$B$66,IF(Q277=67%,N277*O277*P277*F!$B$67,IF(Q277=68%,N277*O277*P277*F!$B$68,IF(Q277=69%,N277*O277*P277*F!$B$69,IF(Q277=70%,N277*O277*P277*F!$B$70,IF(Q277=71%,N277*O277*P277*F!$B$71,IF(Q277=72%,N277*O277*P277*F!$B$72,IF(Q277=73%,N277*O277*P277*F!$B$73,IF(Q277=74%,N277*O277*P277*F!$B$74,IF(Q277=75%,N277*O277*P277*F!$B$75,IF(Q277=76%,N277*O277*P277*F!$B$76,IF(Q277=77%,N277*O277*P277*F!$B$77,IF(Q277=78%,N277*O277*P277*F!$B$78,IF(Q277=79%,N277*O277*P277*F!$B$79,IF(Q277=80%,N277*O277*P277*F!$B$80,IF(Q277=81%,N277*O277*P277*F!$B$81,IF(Q277=82%,N277*O277*P277*F!$B$82,IF(Q277=83%,N277*O277*P277*F!$B$83,IF(Q277=84%,N277*O277*P277*F!$B$84,IF(Q277=85%,N277*O277*P277*F!$B$85,IF(Q277=86%,N277*O277*P277*F!$B$86,IF(Q277=87%,N277*O277*P277*F!$B$87,IF(Q277=88%,N277*O277*P277*F!$B$88,IF(Q277=89%,N277*O277*P277*F!$B$89,IF(Q277=90%,N277*O277*P277*F!$B$90,IF(Q277=91%,N277*O277*P277*F!$B$91,IF(Q277=92%,N277*O277*P277*F!$B$92,IF(Q277=93%,N277*O277*P277*F!$B$93,IF(Q277=94%,N277*O277*P277*F!$B$94,IF(Q277=95%,N277*O277*P277*F!$B$95,IF(Q277=96%,N277*O277*P277*F!$B$96,IF(Q277=97%,N277*O277*P277*F!$B$97,IF(Q277=98%,N277*O277*P277*F!$B$98,IF(Q277=99%,N277*O277*P277*F!$B$99,IF(Q277&gt;99%,N277*O277*P277*F!$B$100,))))))))))))))))))))))))))))))))))))))))))))))))))))))))+IF(U277&lt;30%,0,IF(U277&lt;35%,R277*S277*T277*F!$B$33,IF(U277&lt;40%,R277*S277*T277*F!$B$38,IF(U277&lt;45%,R277*S277*T277*F!$B$43,IF(U277&lt;50%,R277*S277*T277*F!$B$48,IF(U277=50%,R277*S277*T277*F!$B$50,IF(U277=51%,R277*S277*T277*F!$B$51,IF(U277=52%,R277*S277*T277*F!$B$52,IF(U277=53%,R277*S277*T277*F!$B$53,IF(U277=54%,R277*S277*T277*F!$B$54,IF(U277=55%,R277*S277*T277*F!$B$55,IF(U277=56%,R277*S277*T277*F!$B$56,IF(U277=57%,R277*S277*T277*F!$B$57,IF(U277=58%,R277*S277*T277*F!$B$58,IF(U277=59%,R277*S277*T277*F!$B$59,IF(U277=60%,R277*S277*T277*F!$B$60,IF(U277=61%,R277*S277*T277*F!$B$61,IF(U277=62%,R277*S277*T277*F!$B$62,IF(U277=63%,R277*S277*T277*F!$B$63,IF(U277=64%,R277*S277*T277*F!$B$64,IF(U277=65%,R277*S277*T277*F!$B$65,IF(U277=66%,R277*S277*T277*F!$B$66,IF(U277=67%,R277*S277*T277*F!$B$67,IF(U277=68%,R277*S277*T277*F!$B$68,IF(U277=69%,R277*S277*T277*F!$B$69,IF(U277=70%,R277*S277*T277*F!$B$70,IF(U277=71%,R277*S277*T277*F!$B$71,IF(U277=72%,R277*S277*T277*F!$B$72,IF(U277=73%,R277*S277*T277*F!$B$73,IF(U277=74%,R277*S277*T277*F!$B$74,IF(U277=75%,R277*S277*T277*F!$B$75,IF(U277=76%,R277*S277*T277*F!$B$76,IF(U277=77%,R277*S277*T277*F!$B$77,IF(U277=78%,R277*S277*T277*F!$B$78,IF(U277=79%,R277*S277*T277*F!$B$79,IF(U277=80%,R277*S277*T277*F!$B$80,IF(U277=81%,R277*S277*T277*F!$B$81,IF(U277=82%,R277*S277*T277*F!$B$82,IF(U277=83%,R277*S277*T277*F!$B$83,IF(U277=84%,R277*S277*T277*F!$B$84,IF(U277=85%,R277*S277*T277*F!$B$85,IF(U277=86%,R277*S277*T277*F!$B$86,IF(U277=87%,R277*S277*T277*F!$B$87,IF(U277=88%,R277*S277*T277*F!$B$88,IF(U277=89%,R277*S277*T277*F!$B$89,IF(U277=90%,R277*S277*T277*F!$B$90,IF(U277=91%,R277*S277*T277*F!$B$91,IF(U277=92%,R277*S277*T277*F!$B$92,IF(U277=93%,R277*S277*T277*F!$B$93,IF(U277=94%,R277*S277*T277*F!$B$94,IF(U277=95%,R277*S277*T277*F!$B$95,IF(U277=96%,R277*S277*T277*F!$B$96,IF(U277=97%,R277*S277*T277*F!$B$97,IF(U277=98%,R277*S277*T277*F!$B$98,IF(U277=99%,R277*S277*T277*F!$B$99,IF(U277&gt;99%,R277*S277*T277*F!$B$100)))))))))))))))))))))))))))))))))))))))))))))))))))))))))*IF(ISNUMBER(E277),E277,1)*IF(ISNUMBER(D277),D277,1)</f>
        <v>1374.75</v>
      </c>
      <c r="AA277" s="62">
        <f t="shared" si="430"/>
        <v>25</v>
      </c>
      <c r="AB277" s="63">
        <f t="shared" si="431"/>
        <v>24</v>
      </c>
      <c r="AC277" s="23"/>
    </row>
    <row r="278" spans="1:29" x14ac:dyDescent="0.25">
      <c r="A278" s="325"/>
      <c r="B278" s="198" t="str">
        <f t="shared" si="405"/>
        <v>Легкая</v>
      </c>
      <c r="C278" s="196" t="str">
        <f t="shared" si="405"/>
        <v>Присед в широкой постановке</v>
      </c>
      <c r="D278" s="167">
        <f t="shared" si="432"/>
        <v>1.2</v>
      </c>
      <c r="E278" s="197" t="str">
        <f t="shared" si="405"/>
        <v/>
      </c>
      <c r="F278" s="304">
        <f>IF(I278&lt;&gt;0,(IFERROR(IF($Y278&gt;50,MROUND($Y278*I278,2.5),IF($Y278&lt;15,MROUND($Y278*I278,0.1),MROUND($Y278*I278,1))),)),"")</f>
        <v>97.5</v>
      </c>
      <c r="G278" s="173">
        <v>5</v>
      </c>
      <c r="H278" s="173">
        <v>5</v>
      </c>
      <c r="I278" s="174">
        <v>0.45</v>
      </c>
      <c r="J278" s="304" t="str">
        <f>IF(M278&lt;&gt;0,(IFERROR(IF($Y278&gt;50,MROUND($Y278*M278,2.5),IF($Y278&lt;15,MROUND($Y278*M278,0.1),MROUND($Y278*M278,1))),)),"")</f>
        <v/>
      </c>
      <c r="K278" s="173"/>
      <c r="L278" s="173"/>
      <c r="M278" s="174">
        <v>0</v>
      </c>
      <c r="N278" s="304" t="str">
        <f>IF(Q278&lt;&gt;0,(IFERROR(IF($Y278&gt;50,MROUND($Y278*Q278,2.5),IF($Y278&lt;15,MROUND($Y278*Q278,0.1),MROUND($Y278*Q278,1))),)),"")</f>
        <v/>
      </c>
      <c r="O278" s="173"/>
      <c r="P278" s="173"/>
      <c r="Q278" s="174">
        <v>0</v>
      </c>
      <c r="R278" s="304" t="str">
        <f>IF(U278&lt;&gt;0,(IFERROR(IF($Y278&gt;50,MROUND($Y278*U278,2.5),IF($Y278&lt;15,MROUND($Y278*U278,0.1),MROUND($Y278*U278,1))),)),"")</f>
        <v/>
      </c>
      <c r="S278" s="173"/>
      <c r="T278" s="173"/>
      <c r="U278" s="175">
        <v>0</v>
      </c>
      <c r="V278" s="98">
        <f t="shared" si="419"/>
        <v>2437.5</v>
      </c>
      <c r="W278" s="67">
        <f t="shared" si="433"/>
        <v>97.5</v>
      </c>
      <c r="X278" s="68">
        <f t="shared" si="434"/>
        <v>0.45</v>
      </c>
      <c r="Y278" s="203">
        <f t="shared" si="409"/>
        <v>215.39011456367271</v>
      </c>
      <c r="Z278" s="18">
        <f>(IF(I278&lt;30%,0,IF(I278&lt;35%,F278*G278*H278*F!$B$33,IF(I278&lt;40%,F278*G278*H278*F!$B$38,IF(I278&lt;45%,F278*G278*H278*F!$B$43,IF(I278&lt;50%,F278*G278*H278*F!$B$48,IF(I278=50%,F278*G278*H278*F!$B$50,IF(I278=51%,F278*G278*H278*F!$B$51,IF(I278=52%,F278*G278*H278*F!$B$52,IF(I278=53%,F278*G278*H278*F!$B$53,IF(I278=54%,F278*G278*H278*F!$B$54,IF(I278=55%,F278*G278*H278*F!$B$55,IF(I278=56%,F278*G278*H278*F!$B$56,IF(I278=57%,F278*G278*H278*F!$B$57,IF(I278=58%,F278*G278*H278*F!$B$58,IF(I278=59%,F278*G278*H278*F!$B$59,IF(I278=60%,F278*G278*H278*F!$B$60,IF(I278=61%,F278*G278*H278*F!$B$61,IF(I278=62%,F278*G278*H278*F!$B$62,IF(I278=63%,F278*G278*H278*F!$B$63,IF(I278=64%,F278*G278*H278*F!$B$64,IF(I278=65%,F278*G278*H278*F!$B$65,IF(I278=66%,F278*G278*H278*F!$B$66,IF(I278=67%,F278*G278*H278*F!$B$67,IF(I278=68%,F278*G278*H278*F!$B$68,IF(I278=69%,F278*G278*H278*F!$B$69,IF(I278=70%,F278*G278*H278*F!$B$70,IF(I278=71%,F278*G278*H278*F!$B$71,IF(I278=72%,F278*G278*H278*F!$B$72,IF(I278=73%,F278*G278*H278*F!$B$73,IF(I278=74%,F278*G278*H278*F!$B$74,IF(I278=75%,F278*G278*H278*F!$B$75,IF(I278=76%,F278*G278*H278*F!$B$76,IF(I278=77%,F278*G278*H278*F!$B$77,IF(I278=78%,F278*G278*H278*F!$B$78,IF(I278=79%,F278*G278*H278*F!$B$79,IF(I278=80%,F278*G278*H278*F!$B$80,IF(I278=81%,F278*G278*H278*F!$B$81,IF(I278=82%,F278*G278*H278*F!$B$82,IF(I278=83%,F278*G278*H278*F!$B$83,IF(I278=84%,F278*G278*H278*F!$B$84,IF(I278=85%,F278*G278*H278*F!$B$85,IF(I278=86%,F278*G278*H278*F!$B$86,IF(I278=87%,F278*G278*H278*F!$B$87,IF(I278=88%,F278*G278*H278*F!$B$88,IF(I278=89%,F278*G278*H278*F!$B$89,IF(I278=90%,F278*G278*H278*F!$B$90,IF(I278=91%,F278*G278*H278*F!$B$91,IF(I278=92%,F278*G278*H278*F!$B$92,IF(I278=93%,F278*G278*H278*F!$B$93,IF(I278=94%,F278*G278*H278*F!$B$94,IF(I278=95%,F278*G278*H278*F!$B$95,IF(I278=96%,F278*G278*H278*F!$B$96,IF(I278=97%,F278*G278*H278*F!$B$97,IF(I278=98%,F278*G278*H278*F!$B$98,IF(I278=99%,F278*G278*H278*F!$B$99,IF(I278&gt;99%,F278*G278*H278*F!$B$100,))))))))))))))))))))))))))))))))))))))))))))))))))))))))+IF(M278&lt;30%,0,IF(M278&lt;35%,J278*K278*L278*F!$B$33,IF(M278&lt;40%,J278*K278*L278*F!$B$38,IF(M278&lt;45%,J278*K278*L278*F!$B$43,IF(M278&lt;50%,J278*K278*L278*F!$B$48,IF(M278=50%,J278*K278*L278*F!$B$50,IF(M278=51%,J278*K278*L278*F!$B$51,IF(M278=52%,J278*K278*L278*F!$B$52,IF(M278=53%,J278*K278*L278*F!$B$53,IF(M278=54%,J278*K278*L278*F!$B$54,IF(M278=55%,J278*K278*L278*F!$B$55,IF(M278=56%,J278*K278*L278*F!$B$56,IF(M278=57%,J278*K278*L278*F!$B$57,IF(M278=58%,J278*K278*L278*F!$B$58,IF(M278=59%,J278*K278*L278*F!$B$59,IF(M278=60%,J278*K278*L278*F!$B$60,IF(M278=61%,J278*K278*L278*F!$B$61,IF(M278=62%,J278*K278*L278*F!$B$62,IF(M278=63%,J278*K278*L278*F!$B$63,IF(M278=64%,J278*K278*L278*F!$B$64,IF(M278=65%,J278*K278*L278*F!$B$65,IF(M278=66%,J278*K278*L278*F!$B$66,IF(M278=67%,J278*K278*L278*F!$B$67,IF(M278=68%,J278*K278*L278*F!$B$68,IF(M278=69%,J278*K278*L278*F!$B$69,IF(M278=70%,J278*K278*L278*F!$B$70,IF(M278=71%,J278*K278*L278*F!$B$71,IF(M278=72%,J278*K278*L278*F!$B$72,IF(M278=73%,J278*K278*L278*F!$B$73,IF(M278=74%,J278*K278*L278*F!$B$74,IF(M278=75%,J278*K278*L278*F!$B$75,IF(M278=76%,J278*K278*L278*F!$B$76,IF(M278=77%,J278*K278*L278*F!$B$77,IF(M278=78%,J278*K278*L278*F!$B$78,IF(M278=79%,J278*K278*L278*F!$B$79,IF(M278=80%,J278*K278*L278*F!$B$80,IF(M278=81%,J278*K278*L278*F!$B$81,IF(M278=82%,J278*K278*L278*F!$B$82,IF(M278=83%,J278*K278*L278*F!$B$83,IF(M278=84%,J278*K278*L278*F!$B$84,IF(M278=85%,J278*K278*L278*F!$B$85,IF(M278=86%,J278*K278*L278*F!$B$86,IF(M278=87%,J278*K278*L278*F!$B$87,IF(M278=88%,J278*K278*L278*F!$B$88,IF(M278=89%,J278*K278*L278*F!$B$89,IF(M278=90%,J278*K278*L278*F!$B$90,IF(M278=91%,J278*K278*L278*F!$B$91,IF(M278=92%,J278*K278*L278*F!$B$92,IF(M278=93%,J278*K278*L278*F!$B$93,IF(M278=94%,J278*K278*L278*F!$B$94,IF(M278=95%,J278*K278*L278*F!$B$95,IF(M278=96%,J278*K278*L278*F!$B$96,IF(M278=97%,J278*K278*L278*F!$B$97,IF(M278=98%,J278*K278*L278*F!$B$98,IF(M278=99%,J278*K278*L278*F!$B$99,IF(M278&gt;99%,J278*K278*L278*F!$B$100,))))))))))))))))))))))))))))))))))))))))))))))))))))))))+IF(Q278&lt;30%,0,IF(Q278&lt;35%,N278*O278*P278*F!$B$33,IF(Q278&lt;40%,N278*O278*P278*F!$B$38,IF(Q278&lt;45%,N278*O278*P278*F!$B$43,IF(Q278&lt;50%,N278*O278*P278*F!$B$48,IF(Q278=50%,N278*O278*P278*F!$B$50,IF(Q278=51%,N278*O278*P278*F!$B$51,IF(Q278=52%,N278*O278*P278*F!$B$52,IF(Q278=53%,N278*O278*P278*F!$B$53,IF(Q278=54%,N278*O278*P278*F!$B$54,IF(Q278=55%,N278*O278*P278*F!$B$55,IF(Q278=56%,N278*O278*P278*F!$B$56,IF(Q278=57%,N278*O278*P278*F!$B$57,IF(Q278=58%,N278*O278*P278*F!$B$58,IF(Q278=59%,N278*O278*P278*F!$B$59,IF(Q278=60%,N278*O278*P278*F!$B$60,IF(Q278=61%,N278*O278*P278*F!$B$61,IF(Q278=62%,N278*O278*P278*F!$B$62,IF(Q278=63%,N278*O278*P278*F!$B$63,IF(Q278=64%,N278*O278*P278*F!$B$64,IF(Q278=65%,N278*O278*P278*F!$B$65,IF(Q278=66%,N278*O278*P278*F!$B$66,IF(Q278=67%,N278*O278*P278*F!$B$67,IF(Q278=68%,N278*O278*P278*F!$B$68,IF(Q278=69%,N278*O278*P278*F!$B$69,IF(Q278=70%,N278*O278*P278*F!$B$70,IF(Q278=71%,N278*O278*P278*F!$B$71,IF(Q278=72%,N278*O278*P278*F!$B$72,IF(Q278=73%,N278*O278*P278*F!$B$73,IF(Q278=74%,N278*O278*P278*F!$B$74,IF(Q278=75%,N278*O278*P278*F!$B$75,IF(Q278=76%,N278*O278*P278*F!$B$76,IF(Q278=77%,N278*O278*P278*F!$B$77,IF(Q278=78%,N278*O278*P278*F!$B$78,IF(Q278=79%,N278*O278*P278*F!$B$79,IF(Q278=80%,N278*O278*P278*F!$B$80,IF(Q278=81%,N278*O278*P278*F!$B$81,IF(Q278=82%,N278*O278*P278*F!$B$82,IF(Q278=83%,N278*O278*P278*F!$B$83,IF(Q278=84%,N278*O278*P278*F!$B$84,IF(Q278=85%,N278*O278*P278*F!$B$85,IF(Q278=86%,N278*O278*P278*F!$B$86,IF(Q278=87%,N278*O278*P278*F!$B$87,IF(Q278=88%,N278*O278*P278*F!$B$88,IF(Q278=89%,N278*O278*P278*F!$B$89,IF(Q278=90%,N278*O278*P278*F!$B$90,IF(Q278=91%,N278*O278*P278*F!$B$91,IF(Q278=92%,N278*O278*P278*F!$B$92,IF(Q278=93%,N278*O278*P278*F!$B$93,IF(Q278=94%,N278*O278*P278*F!$B$94,IF(Q278=95%,N278*O278*P278*F!$B$95,IF(Q278=96%,N278*O278*P278*F!$B$96,IF(Q278=97%,N278*O278*P278*F!$B$97,IF(Q278=98%,N278*O278*P278*F!$B$98,IF(Q278=99%,N278*O278*P278*F!$B$99,IF(Q278&gt;99%,N278*O278*P278*F!$B$100,))))))))))))))))))))))))))))))))))))))))))))))))))))))))+IF(U278&lt;30%,0,IF(U278&lt;35%,R278*S278*T278*F!$B$33,IF(U278&lt;40%,R278*S278*T278*F!$B$38,IF(U278&lt;45%,R278*S278*T278*F!$B$43,IF(U278&lt;50%,R278*S278*T278*F!$B$48,IF(U278=50%,R278*S278*T278*F!$B$50,IF(U278=51%,R278*S278*T278*F!$B$51,IF(U278=52%,R278*S278*T278*F!$B$52,IF(U278=53%,R278*S278*T278*F!$B$53,IF(U278=54%,R278*S278*T278*F!$B$54,IF(U278=55%,R278*S278*T278*F!$B$55,IF(U278=56%,R278*S278*T278*F!$B$56,IF(U278=57%,R278*S278*T278*F!$B$57,IF(U278=58%,R278*S278*T278*F!$B$58,IF(U278=59%,R278*S278*T278*F!$B$59,IF(U278=60%,R278*S278*T278*F!$B$60,IF(U278=61%,R278*S278*T278*F!$B$61,IF(U278=62%,R278*S278*T278*F!$B$62,IF(U278=63%,R278*S278*T278*F!$B$63,IF(U278=64%,R278*S278*T278*F!$B$64,IF(U278=65%,R278*S278*T278*F!$B$65,IF(U278=66%,R278*S278*T278*F!$B$66,IF(U278=67%,R278*S278*T278*F!$B$67,IF(U278=68%,R278*S278*T278*F!$B$68,IF(U278=69%,R278*S278*T278*F!$B$69,IF(U278=70%,R278*S278*T278*F!$B$70,IF(U278=71%,R278*S278*T278*F!$B$71,IF(U278=72%,R278*S278*T278*F!$B$72,IF(U278=73%,R278*S278*T278*F!$B$73,IF(U278=74%,R278*S278*T278*F!$B$74,IF(U278=75%,R278*S278*T278*F!$B$75,IF(U278=76%,R278*S278*T278*F!$B$76,IF(U278=77%,R278*S278*T278*F!$B$77,IF(U278=78%,R278*S278*T278*F!$B$78,IF(U278=79%,R278*S278*T278*F!$B$79,IF(U278=80%,R278*S278*T278*F!$B$80,IF(U278=81%,R278*S278*T278*F!$B$81,IF(U278=82%,R278*S278*T278*F!$B$82,IF(U278=83%,R278*S278*T278*F!$B$83,IF(U278=84%,R278*S278*T278*F!$B$84,IF(U278=85%,R278*S278*T278*F!$B$85,IF(U278=86%,R278*S278*T278*F!$B$86,IF(U278=87%,R278*S278*T278*F!$B$87,IF(U278=88%,R278*S278*T278*F!$B$88,IF(U278=89%,R278*S278*T278*F!$B$89,IF(U278=90%,R278*S278*T278*F!$B$90,IF(U278=91%,R278*S278*T278*F!$B$91,IF(U278=92%,R278*S278*T278*F!$B$92,IF(U278=93%,R278*S278*T278*F!$B$93,IF(U278=94%,R278*S278*T278*F!$B$94,IF(U278=95%,R278*S278*T278*F!$B$95,IF(U278=96%,R278*S278*T278*F!$B$96,IF(U278=97%,R278*S278*T278*F!$B$97,IF(U278=98%,R278*S278*T278*F!$B$98,IF(U278=99%,R278*S278*T278*F!$B$99,IF(U278&gt;99%,R278*S278*T278*F!$B$100)))))))))))))))))))))))))))))))))))))))))))))))))))))))))*IF(ISNUMBER(E278),E278,1)*IF(ISNUMBER(D278),D278,1)</f>
        <v>1374.75</v>
      </c>
      <c r="AA278" s="69">
        <f t="shared" si="430"/>
        <v>25</v>
      </c>
      <c r="AB278" s="70">
        <f t="shared" si="431"/>
        <v>24</v>
      </c>
      <c r="AC278" s="23"/>
    </row>
    <row r="279" spans="1:29" x14ac:dyDescent="0.25">
      <c r="A279" s="325"/>
      <c r="B279" s="198" t="str">
        <f t="shared" ref="B279:E294" si="435">IF(B242="","",B242)</f>
        <v>Легкая</v>
      </c>
      <c r="C279" s="196" t="str">
        <f t="shared" si="435"/>
        <v>Наклоны</v>
      </c>
      <c r="D279" s="167">
        <f t="shared" si="432"/>
        <v>1</v>
      </c>
      <c r="E279" s="197" t="str">
        <f t="shared" si="435"/>
        <v/>
      </c>
      <c r="F279" s="305">
        <f>IF(I279&lt;&gt;0,(IFERROR(IF($Y279&gt;50,MROUND($Y279*I279,2.5),IF($Y279&lt;15,MROUND($Y279*I279,0.1),MROUND($Y279*I279,1))),)),"")</f>
        <v>57.5</v>
      </c>
      <c r="G279" s="170">
        <v>6</v>
      </c>
      <c r="H279" s="170">
        <v>3</v>
      </c>
      <c r="I279" s="171">
        <v>0.42</v>
      </c>
      <c r="J279" s="305">
        <f>IF(M279&lt;&gt;0,(IFERROR(IF($Y279&gt;50,MROUND($Y279*M279,2.5),IF($Y279&lt;15,MROUND($Y279*M279,0.1),MROUND($Y279*M279,1))),)),"")</f>
        <v>67.5</v>
      </c>
      <c r="K279" s="170">
        <v>5</v>
      </c>
      <c r="L279" s="170">
        <v>3</v>
      </c>
      <c r="M279" s="171">
        <v>0.49</v>
      </c>
      <c r="N279" s="305" t="str">
        <f>IF(Q279&lt;&gt;0,(IFERROR(IF($Y279&gt;50,MROUND($Y279*Q279,2.5),IF($Y279&lt;15,MROUND($Y279*Q279,0.1),MROUND($Y279*Q279,1))),)),"")</f>
        <v/>
      </c>
      <c r="O279" s="170"/>
      <c r="P279" s="170"/>
      <c r="Q279" s="171">
        <v>0</v>
      </c>
      <c r="R279" s="305" t="str">
        <f>IF(U279&lt;&gt;0,(IFERROR(IF($Y279&gt;50,MROUND($Y279*U279,2.5),IF($Y279&lt;15,MROUND($Y279*U279,0.1),MROUND($Y279*U279,1))),)),"")</f>
        <v/>
      </c>
      <c r="S279" s="170"/>
      <c r="T279" s="170"/>
      <c r="U279" s="172">
        <v>0</v>
      </c>
      <c r="V279" s="121">
        <f t="shared" si="419"/>
        <v>2047.5</v>
      </c>
      <c r="W279" s="60">
        <f t="shared" si="433"/>
        <v>62.045454545454547</v>
      </c>
      <c r="X279" s="61">
        <f>ROUND(IFERROR((W279/(Y279*IF(ISNUMBER(E279),E279,1))),0),2)</f>
        <v>0.45</v>
      </c>
      <c r="Y279" s="203">
        <f t="shared" si="409"/>
        <v>136.68988039617696</v>
      </c>
      <c r="Z279" s="17">
        <f>(IF(I279&lt;30%,0,IF(I279&lt;35%,F279*G279*H279*F!$B$33,IF(I279&lt;40%,F279*G279*H279*F!$B$38,IF(I279&lt;45%,F279*G279*H279*F!$B$43,IF(I279&lt;50%,F279*G279*H279*F!$B$48,IF(I279=50%,F279*G279*H279*F!$B$50,IF(I279=51%,F279*G279*H279*F!$B$51,IF(I279=52%,F279*G279*H279*F!$B$52,IF(I279=53%,F279*G279*H279*F!$B$53,IF(I279=54%,F279*G279*H279*F!$B$54,IF(I279=55%,F279*G279*H279*F!$B$55,IF(I279=56%,F279*G279*H279*F!$B$56,IF(I279=57%,F279*G279*H279*F!$B$57,IF(I279=58%,F279*G279*H279*F!$B$58,IF(I279=59%,F279*G279*H279*F!$B$59,IF(I279=60%,F279*G279*H279*F!$B$60,IF(I279=61%,F279*G279*H279*F!$B$61,IF(I279=62%,F279*G279*H279*F!$B$62,IF(I279=63%,F279*G279*H279*F!$B$63,IF(I279=64%,F279*G279*H279*F!$B$64,IF(I279=65%,F279*G279*H279*F!$B$65,IF(I279=66%,F279*G279*H279*F!$B$66,IF(I279=67%,F279*G279*H279*F!$B$67,IF(I279=68%,F279*G279*H279*F!$B$68,IF(I279=69%,F279*G279*H279*F!$B$69,IF(I279=70%,F279*G279*H279*F!$B$70,IF(I279=71%,F279*G279*H279*F!$B$71,IF(I279=72%,F279*G279*H279*F!$B$72,IF(I279=73%,F279*G279*H279*F!$B$73,IF(I279=74%,F279*G279*H279*F!$B$74,IF(I279=75%,F279*G279*H279*F!$B$75,IF(I279=76%,F279*G279*H279*F!$B$76,IF(I279=77%,F279*G279*H279*F!$B$77,IF(I279=78%,F279*G279*H279*F!$B$78,IF(I279=79%,F279*G279*H279*F!$B$79,IF(I279=80%,F279*G279*H279*F!$B$80,IF(I279=81%,F279*G279*H279*F!$B$81,IF(I279=82%,F279*G279*H279*F!$B$82,IF(I279=83%,F279*G279*H279*F!$B$83,IF(I279=84%,F279*G279*H279*F!$B$84,IF(I279=85%,F279*G279*H279*F!$B$85,IF(I279=86%,F279*G279*H279*F!$B$86,IF(I279=87%,F279*G279*H279*F!$B$87,IF(I279=88%,F279*G279*H279*F!$B$88,IF(I279=89%,F279*G279*H279*F!$B$89,IF(I279=90%,F279*G279*H279*F!$B$90,IF(I279=91%,F279*G279*H279*F!$B$91,IF(I279=92%,F279*G279*H279*F!$B$92,IF(I279=93%,F279*G279*H279*F!$B$93,IF(I279=94%,F279*G279*H279*F!$B$94,IF(I279=95%,F279*G279*H279*F!$B$95,IF(I279=96%,F279*G279*H279*F!$B$96,IF(I279=97%,F279*G279*H279*F!$B$97,IF(I279=98%,F279*G279*H279*F!$B$98,IF(I279=99%,F279*G279*H279*F!$B$99,IF(I279&gt;99%,F279*G279*H279*F!$B$100,))))))))))))))))))))))))))))))))))))))))))))))))))))))))+IF(M279&lt;30%,0,IF(M279&lt;35%,J279*K279*L279*F!$B$33,IF(M279&lt;40%,J279*K279*L279*F!$B$38,IF(M279&lt;45%,J279*K279*L279*F!$B$43,IF(M279&lt;50%,J279*K279*L279*F!$B$48,IF(M279=50%,J279*K279*L279*F!$B$50,IF(M279=51%,J279*K279*L279*F!$B$51,IF(M279=52%,J279*K279*L279*F!$B$52,IF(M279=53%,J279*K279*L279*F!$B$53,IF(M279=54%,J279*K279*L279*F!$B$54,IF(M279=55%,J279*K279*L279*F!$B$55,IF(M279=56%,J279*K279*L279*F!$B$56,IF(M279=57%,J279*K279*L279*F!$B$57,IF(M279=58%,J279*K279*L279*F!$B$58,IF(M279=59%,J279*K279*L279*F!$B$59,IF(M279=60%,J279*K279*L279*F!$B$60,IF(M279=61%,J279*K279*L279*F!$B$61,IF(M279=62%,J279*K279*L279*F!$B$62,IF(M279=63%,J279*K279*L279*F!$B$63,IF(M279=64%,J279*K279*L279*F!$B$64,IF(M279=65%,J279*K279*L279*F!$B$65,IF(M279=66%,J279*K279*L279*F!$B$66,IF(M279=67%,J279*K279*L279*F!$B$67,IF(M279=68%,J279*K279*L279*F!$B$68,IF(M279=69%,J279*K279*L279*F!$B$69,IF(M279=70%,J279*K279*L279*F!$B$70,IF(M279=71%,J279*K279*L279*F!$B$71,IF(M279=72%,J279*K279*L279*F!$B$72,IF(M279=73%,J279*K279*L279*F!$B$73,IF(M279=74%,J279*K279*L279*F!$B$74,IF(M279=75%,J279*K279*L279*F!$B$75,IF(M279=76%,J279*K279*L279*F!$B$76,IF(M279=77%,J279*K279*L279*F!$B$77,IF(M279=78%,J279*K279*L279*F!$B$78,IF(M279=79%,J279*K279*L279*F!$B$79,IF(M279=80%,J279*K279*L279*F!$B$80,IF(M279=81%,J279*K279*L279*F!$B$81,IF(M279=82%,J279*K279*L279*F!$B$82,IF(M279=83%,J279*K279*L279*F!$B$83,IF(M279=84%,J279*K279*L279*F!$B$84,IF(M279=85%,J279*K279*L279*F!$B$85,IF(M279=86%,J279*K279*L279*F!$B$86,IF(M279=87%,J279*K279*L279*F!$B$87,IF(M279=88%,J279*K279*L279*F!$B$88,IF(M279=89%,J279*K279*L279*F!$B$89,IF(M279=90%,J279*K279*L279*F!$B$90,IF(M279=91%,J279*K279*L279*F!$B$91,IF(M279=92%,J279*K279*L279*F!$B$92,IF(M279=93%,J279*K279*L279*F!$B$93,IF(M279=94%,J279*K279*L279*F!$B$94,IF(M279=95%,J279*K279*L279*F!$B$95,IF(M279=96%,J279*K279*L279*F!$B$96,IF(M279=97%,J279*K279*L279*F!$B$97,IF(M279=98%,J279*K279*L279*F!$B$98,IF(M279=99%,J279*K279*L279*F!$B$99,IF(M279&gt;99%,J279*K279*L279*F!$B$100,))))))))))))))))))))))))))))))))))))))))))))))))))))))))+IF(Q279&lt;30%,0,IF(Q279&lt;35%,N279*O279*P279*F!$B$33,IF(Q279&lt;40%,N279*O279*P279*F!$B$38,IF(Q279&lt;45%,N279*O279*P279*F!$B$43,IF(Q279&lt;50%,N279*O279*P279*F!$B$48,IF(Q279=50%,N279*O279*P279*F!$B$50,IF(Q279=51%,N279*O279*P279*F!$B$51,IF(Q279=52%,N279*O279*P279*F!$B$52,IF(Q279=53%,N279*O279*P279*F!$B$53,IF(Q279=54%,N279*O279*P279*F!$B$54,IF(Q279=55%,N279*O279*P279*F!$B$55,IF(Q279=56%,N279*O279*P279*F!$B$56,IF(Q279=57%,N279*O279*P279*F!$B$57,IF(Q279=58%,N279*O279*P279*F!$B$58,IF(Q279=59%,N279*O279*P279*F!$B$59,IF(Q279=60%,N279*O279*P279*F!$B$60,IF(Q279=61%,N279*O279*P279*F!$B$61,IF(Q279=62%,N279*O279*P279*F!$B$62,IF(Q279=63%,N279*O279*P279*F!$B$63,IF(Q279=64%,N279*O279*P279*F!$B$64,IF(Q279=65%,N279*O279*P279*F!$B$65,IF(Q279=66%,N279*O279*P279*F!$B$66,IF(Q279=67%,N279*O279*P279*F!$B$67,IF(Q279=68%,N279*O279*P279*F!$B$68,IF(Q279=69%,N279*O279*P279*F!$B$69,IF(Q279=70%,N279*O279*P279*F!$B$70,IF(Q279=71%,N279*O279*P279*F!$B$71,IF(Q279=72%,N279*O279*P279*F!$B$72,IF(Q279=73%,N279*O279*P279*F!$B$73,IF(Q279=74%,N279*O279*P279*F!$B$74,IF(Q279=75%,N279*O279*P279*F!$B$75,IF(Q279=76%,N279*O279*P279*F!$B$76,IF(Q279=77%,N279*O279*P279*F!$B$77,IF(Q279=78%,N279*O279*P279*F!$B$78,IF(Q279=79%,N279*O279*P279*F!$B$79,IF(Q279=80%,N279*O279*P279*F!$B$80,IF(Q279=81%,N279*O279*P279*F!$B$81,IF(Q279=82%,N279*O279*P279*F!$B$82,IF(Q279=83%,N279*O279*P279*F!$B$83,IF(Q279=84%,N279*O279*P279*F!$B$84,IF(Q279=85%,N279*O279*P279*F!$B$85,IF(Q279=86%,N279*O279*P279*F!$B$86,IF(Q279=87%,N279*O279*P279*F!$B$87,IF(Q279=88%,N279*O279*P279*F!$B$88,IF(Q279=89%,N279*O279*P279*F!$B$89,IF(Q279=90%,N279*O279*P279*F!$B$90,IF(Q279=91%,N279*O279*P279*F!$B$91,IF(Q279=92%,N279*O279*P279*F!$B$92,IF(Q279=93%,N279*O279*P279*F!$B$93,IF(Q279=94%,N279*O279*P279*F!$B$94,IF(Q279=95%,N279*O279*P279*F!$B$95,IF(Q279=96%,N279*O279*P279*F!$B$96,IF(Q279=97%,N279*O279*P279*F!$B$97,IF(Q279=98%,N279*O279*P279*F!$B$98,IF(Q279=99%,N279*O279*P279*F!$B$99,IF(Q279&gt;99%,N279*O279*P279*F!$B$100,))))))))))))))))))))))))))))))))))))))))))))))))))))))))+IF(U279&lt;30%,0,IF(U279&lt;35%,R279*S279*T279*F!$B$33,IF(U279&lt;40%,R279*S279*T279*F!$B$38,IF(U279&lt;45%,R279*S279*T279*F!$B$43,IF(U279&lt;50%,R279*S279*T279*F!$B$48,IF(U279=50%,R279*S279*T279*F!$B$50,IF(U279=51%,R279*S279*T279*F!$B$51,IF(U279=52%,R279*S279*T279*F!$B$52,IF(U279=53%,R279*S279*T279*F!$B$53,IF(U279=54%,R279*S279*T279*F!$B$54,IF(U279=55%,R279*S279*T279*F!$B$55,IF(U279=56%,R279*S279*T279*F!$B$56,IF(U279=57%,R279*S279*T279*F!$B$57,IF(U279=58%,R279*S279*T279*F!$B$58,IF(U279=59%,R279*S279*T279*F!$B$59,IF(U279=60%,R279*S279*T279*F!$B$60,IF(U279=61%,R279*S279*T279*F!$B$61,IF(U279=62%,R279*S279*T279*F!$B$62,IF(U279=63%,R279*S279*T279*F!$B$63,IF(U279=64%,R279*S279*T279*F!$B$64,IF(U279=65%,R279*S279*T279*F!$B$65,IF(U279=66%,R279*S279*T279*F!$B$66,IF(U279=67%,R279*S279*T279*F!$B$67,IF(U279=68%,R279*S279*T279*F!$B$68,IF(U279=69%,R279*S279*T279*F!$B$69,IF(U279=70%,R279*S279*T279*F!$B$70,IF(U279=71%,R279*S279*T279*F!$B$71,IF(U279=72%,R279*S279*T279*F!$B$72,IF(U279=73%,R279*S279*T279*F!$B$73,IF(U279=74%,R279*S279*T279*F!$B$74,IF(U279=75%,R279*S279*T279*F!$B$75,IF(U279=76%,R279*S279*T279*F!$B$76,IF(U279=77%,R279*S279*T279*F!$B$77,IF(U279=78%,R279*S279*T279*F!$B$78,IF(U279=79%,R279*S279*T279*F!$B$79,IF(U279=80%,R279*S279*T279*F!$B$80,IF(U279=81%,R279*S279*T279*F!$B$81,IF(U279=82%,R279*S279*T279*F!$B$82,IF(U279=83%,R279*S279*T279*F!$B$83,IF(U279=84%,R279*S279*T279*F!$B$84,IF(U279=85%,R279*S279*T279*F!$B$85,IF(U279=86%,R279*S279*T279*F!$B$86,IF(U279=87%,R279*S279*T279*F!$B$87,IF(U279=88%,R279*S279*T279*F!$B$88,IF(U279=89%,R279*S279*T279*F!$B$89,IF(U279=90%,R279*S279*T279*F!$B$90,IF(U279=91%,R279*S279*T279*F!$B$91,IF(U279=92%,R279*S279*T279*F!$B$92,IF(U279=93%,R279*S279*T279*F!$B$93,IF(U279=94%,R279*S279*T279*F!$B$94,IF(U279=95%,R279*S279*T279*F!$B$95,IF(U279=96%,R279*S279*T279*F!$B$96,IF(U279=97%,R279*S279*T279*F!$B$97,IF(U279=98%,R279*S279*T279*F!$B$98,IF(U279=99%,R279*S279*T279*F!$B$99,IF(U279&gt;99%,R279*S279*T279*F!$B$100)))))))))))))))))))))))))))))))))))))))))))))))))))))))))*IF(ISNUMBER(E279),E279,1)*IF(ISNUMBER(D279),D279,1)</f>
        <v>869.17499999999995</v>
      </c>
      <c r="AA279" s="62">
        <f t="shared" si="430"/>
        <v>33</v>
      </c>
      <c r="AB279" s="63">
        <f t="shared" si="431"/>
        <v>23.400000000000002</v>
      </c>
      <c r="AC279" s="23"/>
    </row>
    <row r="280" spans="1:29" x14ac:dyDescent="0.25">
      <c r="A280" s="325"/>
      <c r="B280" s="198" t="str">
        <f t="shared" si="435"/>
        <v>Средняя</v>
      </c>
      <c r="C280" s="196" t="str">
        <f t="shared" si="435"/>
        <v>Сгибания ног</v>
      </c>
      <c r="D280" s="167">
        <f t="shared" si="432"/>
        <v>0.4</v>
      </c>
      <c r="E280" s="199">
        <f t="shared" si="435"/>
        <v>5</v>
      </c>
      <c r="F280" s="304">
        <f>IF(I280&lt;&gt;0,(IFERROR(IF($Y280&gt;50,MROUND($Y280*I280,2.5),IF($Y280&lt;15,MROUND($Y280*I280,0.1),MROUND($Y280*I280,1))),)),"")</f>
        <v>13</v>
      </c>
      <c r="G280" s="173">
        <v>6</v>
      </c>
      <c r="H280" s="173">
        <v>1</v>
      </c>
      <c r="I280" s="174">
        <v>0.49</v>
      </c>
      <c r="J280" s="304">
        <f>IF(M280&lt;&gt;0,(IFERROR(IF($Y280&gt;50,MROUND($Y280*M280,2.5),IF($Y280&lt;15,MROUND($Y280*M280,0.1),MROUND($Y280*M280,1))),)),"")</f>
        <v>17</v>
      </c>
      <c r="K280" s="173">
        <v>5</v>
      </c>
      <c r="L280" s="173">
        <v>5</v>
      </c>
      <c r="M280" s="174">
        <v>0.65</v>
      </c>
      <c r="N280" s="304" t="str">
        <f>IF(Q280&lt;&gt;0,(IFERROR(IF($Y280&gt;50,MROUND($Y280*Q280,2.5),IF($Y280&lt;15,MROUND($Y280*Q280,0.1),MROUND($Y280*Q280,1))),)),"")</f>
        <v/>
      </c>
      <c r="O280" s="173"/>
      <c r="P280" s="173"/>
      <c r="Q280" s="174">
        <v>0</v>
      </c>
      <c r="R280" s="304" t="str">
        <f>IF(U280&lt;&gt;0,(IFERROR(IF($Y280&gt;50,MROUND($Y280*U280,2.5),IF($Y280&lt;15,MROUND($Y280*U280,0.1),MROUND($Y280*U280,1))),)),"")</f>
        <v/>
      </c>
      <c r="S280" s="173"/>
      <c r="T280" s="173"/>
      <c r="U280" s="175">
        <v>0</v>
      </c>
      <c r="V280" s="98">
        <f t="shared" si="419"/>
        <v>2515</v>
      </c>
      <c r="W280" s="67">
        <f t="shared" si="433"/>
        <v>81.129032258064512</v>
      </c>
      <c r="X280" s="72">
        <f t="shared" ref="X280:X281" si="436">ROUND(IFERROR((W280/(Y280*IF(ISNUMBER(E280),E280,1))),0),2)</f>
        <v>0.63</v>
      </c>
      <c r="Y280" s="203">
        <f t="shared" si="409"/>
        <v>25.888234923518361</v>
      </c>
      <c r="Z280" s="18">
        <f>(IF(I280&lt;30%,0,IF(I280&lt;35%,F280*G280*H280*F!$B$33,IF(I280&lt;40%,F280*G280*H280*F!$B$38,IF(I280&lt;45%,F280*G280*H280*F!$B$43,IF(I280&lt;50%,F280*G280*H280*F!$B$48,IF(I280=50%,F280*G280*H280*F!$B$50,IF(I280=51%,F280*G280*H280*F!$B$51,IF(I280=52%,F280*G280*H280*F!$B$52,IF(I280=53%,F280*G280*H280*F!$B$53,IF(I280=54%,F280*G280*H280*F!$B$54,IF(I280=55%,F280*G280*H280*F!$B$55,IF(I280=56%,F280*G280*H280*F!$B$56,IF(I280=57%,F280*G280*H280*F!$B$57,IF(I280=58%,F280*G280*H280*F!$B$58,IF(I280=59%,F280*G280*H280*F!$B$59,IF(I280=60%,F280*G280*H280*F!$B$60,IF(I280=61%,F280*G280*H280*F!$B$61,IF(I280=62%,F280*G280*H280*F!$B$62,IF(I280=63%,F280*G280*H280*F!$B$63,IF(I280=64%,F280*G280*H280*F!$B$64,IF(I280=65%,F280*G280*H280*F!$B$65,IF(I280=66%,F280*G280*H280*F!$B$66,IF(I280=67%,F280*G280*H280*F!$B$67,IF(I280=68%,F280*G280*H280*F!$B$68,IF(I280=69%,F280*G280*H280*F!$B$69,IF(I280=70%,F280*G280*H280*F!$B$70,IF(I280=71%,F280*G280*H280*F!$B$71,IF(I280=72%,F280*G280*H280*F!$B$72,IF(I280=73%,F280*G280*H280*F!$B$73,IF(I280=74%,F280*G280*H280*F!$B$74,IF(I280=75%,F280*G280*H280*F!$B$75,IF(I280=76%,F280*G280*H280*F!$B$76,IF(I280=77%,F280*G280*H280*F!$B$77,IF(I280=78%,F280*G280*H280*F!$B$78,IF(I280=79%,F280*G280*H280*F!$B$79,IF(I280=80%,F280*G280*H280*F!$B$80,IF(I280=81%,F280*G280*H280*F!$B$81,IF(I280=82%,F280*G280*H280*F!$B$82,IF(I280=83%,F280*G280*H280*F!$B$83,IF(I280=84%,F280*G280*H280*F!$B$84,IF(I280=85%,F280*G280*H280*F!$B$85,IF(I280=86%,F280*G280*H280*F!$B$86,IF(I280=87%,F280*G280*H280*F!$B$87,IF(I280=88%,F280*G280*H280*F!$B$88,IF(I280=89%,F280*G280*H280*F!$B$89,IF(I280=90%,F280*G280*H280*F!$B$90,IF(I280=91%,F280*G280*H280*F!$B$91,IF(I280=92%,F280*G280*H280*F!$B$92,IF(I280=93%,F280*G280*H280*F!$B$93,IF(I280=94%,F280*G280*H280*F!$B$94,IF(I280=95%,F280*G280*H280*F!$B$95,IF(I280=96%,F280*G280*H280*F!$B$96,IF(I280=97%,F280*G280*H280*F!$B$97,IF(I280=98%,F280*G280*H280*F!$B$98,IF(I280=99%,F280*G280*H280*F!$B$99,IF(I280&gt;99%,F280*G280*H280*F!$B$100,))))))))))))))))))))))))))))))))))))))))))))))))))))))))+IF(M280&lt;30%,0,IF(M280&lt;35%,J280*K280*L280*F!$B$33,IF(M280&lt;40%,J280*K280*L280*F!$B$38,IF(M280&lt;45%,J280*K280*L280*F!$B$43,IF(M280&lt;50%,J280*K280*L280*F!$B$48,IF(M280=50%,J280*K280*L280*F!$B$50,IF(M280=51%,J280*K280*L280*F!$B$51,IF(M280=52%,J280*K280*L280*F!$B$52,IF(M280=53%,J280*K280*L280*F!$B$53,IF(M280=54%,J280*K280*L280*F!$B$54,IF(M280=55%,J280*K280*L280*F!$B$55,IF(M280=56%,J280*K280*L280*F!$B$56,IF(M280=57%,J280*K280*L280*F!$B$57,IF(M280=58%,J280*K280*L280*F!$B$58,IF(M280=59%,J280*K280*L280*F!$B$59,IF(M280=60%,J280*K280*L280*F!$B$60,IF(M280=61%,J280*K280*L280*F!$B$61,IF(M280=62%,J280*K280*L280*F!$B$62,IF(M280=63%,J280*K280*L280*F!$B$63,IF(M280=64%,J280*K280*L280*F!$B$64,IF(M280=65%,J280*K280*L280*F!$B$65,IF(M280=66%,J280*K280*L280*F!$B$66,IF(M280=67%,J280*K280*L280*F!$B$67,IF(M280=68%,J280*K280*L280*F!$B$68,IF(M280=69%,J280*K280*L280*F!$B$69,IF(M280=70%,J280*K280*L280*F!$B$70,IF(M280=71%,J280*K280*L280*F!$B$71,IF(M280=72%,J280*K280*L280*F!$B$72,IF(M280=73%,J280*K280*L280*F!$B$73,IF(M280=74%,J280*K280*L280*F!$B$74,IF(M280=75%,J280*K280*L280*F!$B$75,IF(M280=76%,J280*K280*L280*F!$B$76,IF(M280=77%,J280*K280*L280*F!$B$77,IF(M280=78%,J280*K280*L280*F!$B$78,IF(M280=79%,J280*K280*L280*F!$B$79,IF(M280=80%,J280*K280*L280*F!$B$80,IF(M280=81%,J280*K280*L280*F!$B$81,IF(M280=82%,J280*K280*L280*F!$B$82,IF(M280=83%,J280*K280*L280*F!$B$83,IF(M280=84%,J280*K280*L280*F!$B$84,IF(M280=85%,J280*K280*L280*F!$B$85,IF(M280=86%,J280*K280*L280*F!$B$86,IF(M280=87%,J280*K280*L280*F!$B$87,IF(M280=88%,J280*K280*L280*F!$B$88,IF(M280=89%,J280*K280*L280*F!$B$89,IF(M280=90%,J280*K280*L280*F!$B$90,IF(M280=91%,J280*K280*L280*F!$B$91,IF(M280=92%,J280*K280*L280*F!$B$92,IF(M280=93%,J280*K280*L280*F!$B$93,IF(M280=94%,J280*K280*L280*F!$B$94,IF(M280=95%,J280*K280*L280*F!$B$95,IF(M280=96%,J280*K280*L280*F!$B$96,IF(M280=97%,J280*K280*L280*F!$B$97,IF(M280=98%,J280*K280*L280*F!$B$98,IF(M280=99%,J280*K280*L280*F!$B$99,IF(M280&gt;99%,J280*K280*L280*F!$B$100,))))))))))))))))))))))))))))))))))))))))))))))))))))))))+IF(Q280&lt;30%,0,IF(Q280&lt;35%,N280*O280*P280*F!$B$33,IF(Q280&lt;40%,N280*O280*P280*F!$B$38,IF(Q280&lt;45%,N280*O280*P280*F!$B$43,IF(Q280&lt;50%,N280*O280*P280*F!$B$48,IF(Q280=50%,N280*O280*P280*F!$B$50,IF(Q280=51%,N280*O280*P280*F!$B$51,IF(Q280=52%,N280*O280*P280*F!$B$52,IF(Q280=53%,N280*O280*P280*F!$B$53,IF(Q280=54%,N280*O280*P280*F!$B$54,IF(Q280=55%,N280*O280*P280*F!$B$55,IF(Q280=56%,N280*O280*P280*F!$B$56,IF(Q280=57%,N280*O280*P280*F!$B$57,IF(Q280=58%,N280*O280*P280*F!$B$58,IF(Q280=59%,N280*O280*P280*F!$B$59,IF(Q280=60%,N280*O280*P280*F!$B$60,IF(Q280=61%,N280*O280*P280*F!$B$61,IF(Q280=62%,N280*O280*P280*F!$B$62,IF(Q280=63%,N280*O280*P280*F!$B$63,IF(Q280=64%,N280*O280*P280*F!$B$64,IF(Q280=65%,N280*O280*P280*F!$B$65,IF(Q280=66%,N280*O280*P280*F!$B$66,IF(Q280=67%,N280*O280*P280*F!$B$67,IF(Q280=68%,N280*O280*P280*F!$B$68,IF(Q280=69%,N280*O280*P280*F!$B$69,IF(Q280=70%,N280*O280*P280*F!$B$70,IF(Q280=71%,N280*O280*P280*F!$B$71,IF(Q280=72%,N280*O280*P280*F!$B$72,IF(Q280=73%,N280*O280*P280*F!$B$73,IF(Q280=74%,N280*O280*P280*F!$B$74,IF(Q280=75%,N280*O280*P280*F!$B$75,IF(Q280=76%,N280*O280*P280*F!$B$76,IF(Q280=77%,N280*O280*P280*F!$B$77,IF(Q280=78%,N280*O280*P280*F!$B$78,IF(Q280=79%,N280*O280*P280*F!$B$79,IF(Q280=80%,N280*O280*P280*F!$B$80,IF(Q280=81%,N280*O280*P280*F!$B$81,IF(Q280=82%,N280*O280*P280*F!$B$82,IF(Q280=83%,N280*O280*P280*F!$B$83,IF(Q280=84%,N280*O280*P280*F!$B$84,IF(Q280=85%,N280*O280*P280*F!$B$85,IF(Q280=86%,N280*O280*P280*F!$B$86,IF(Q280=87%,N280*O280*P280*F!$B$87,IF(Q280=88%,N280*O280*P280*F!$B$88,IF(Q280=89%,N280*O280*P280*F!$B$89,IF(Q280=90%,N280*O280*P280*F!$B$90,IF(Q280=91%,N280*O280*P280*F!$B$91,IF(Q280=92%,N280*O280*P280*F!$B$92,IF(Q280=93%,N280*O280*P280*F!$B$93,IF(Q280=94%,N280*O280*P280*F!$B$94,IF(Q280=95%,N280*O280*P280*F!$B$95,IF(Q280=96%,N280*O280*P280*F!$B$96,IF(Q280=97%,N280*O280*P280*F!$B$97,IF(Q280=98%,N280*O280*P280*F!$B$98,IF(Q280=99%,N280*O280*P280*F!$B$99,IF(Q280&gt;99%,N280*O280*P280*F!$B$100,))))))))))))))))))))))))))))))))))))))))))))))))))))))))+IF(U280&lt;30%,0,IF(U280&lt;35%,R280*S280*T280*F!$B$33,IF(U280&lt;40%,R280*S280*T280*F!$B$38,IF(U280&lt;45%,R280*S280*T280*F!$B$43,IF(U280&lt;50%,R280*S280*T280*F!$B$48,IF(U280=50%,R280*S280*T280*F!$B$50,IF(U280=51%,R280*S280*T280*F!$B$51,IF(U280=52%,R280*S280*T280*F!$B$52,IF(U280=53%,R280*S280*T280*F!$B$53,IF(U280=54%,R280*S280*T280*F!$B$54,IF(U280=55%,R280*S280*T280*F!$B$55,IF(U280=56%,R280*S280*T280*F!$B$56,IF(U280=57%,R280*S280*T280*F!$B$57,IF(U280=58%,R280*S280*T280*F!$B$58,IF(U280=59%,R280*S280*T280*F!$B$59,IF(U280=60%,R280*S280*T280*F!$B$60,IF(U280=61%,R280*S280*T280*F!$B$61,IF(U280=62%,R280*S280*T280*F!$B$62,IF(U280=63%,R280*S280*T280*F!$B$63,IF(U280=64%,R280*S280*T280*F!$B$64,IF(U280=65%,R280*S280*T280*F!$B$65,IF(U280=66%,R280*S280*T280*F!$B$66,IF(U280=67%,R280*S280*T280*F!$B$67,IF(U280=68%,R280*S280*T280*F!$B$68,IF(U280=69%,R280*S280*T280*F!$B$69,IF(U280=70%,R280*S280*T280*F!$B$70,IF(U280=71%,R280*S280*T280*F!$B$71,IF(U280=72%,R280*S280*T280*F!$B$72,IF(U280=73%,R280*S280*T280*F!$B$73,IF(U280=74%,R280*S280*T280*F!$B$74,IF(U280=75%,R280*S280*T280*F!$B$75,IF(U280=76%,R280*S280*T280*F!$B$76,IF(U280=77%,R280*S280*T280*F!$B$77,IF(U280=78%,R280*S280*T280*F!$B$78,IF(U280=79%,R280*S280*T280*F!$B$79,IF(U280=80%,R280*S280*T280*F!$B$80,IF(U280=81%,R280*S280*T280*F!$B$81,IF(U280=82%,R280*S280*T280*F!$B$82,IF(U280=83%,R280*S280*T280*F!$B$83,IF(U280=84%,R280*S280*T280*F!$B$84,IF(U280=85%,R280*S280*T280*F!$B$85,IF(U280=86%,R280*S280*T280*F!$B$86,IF(U280=87%,R280*S280*T280*F!$B$87,IF(U280=88%,R280*S280*T280*F!$B$88,IF(U280=89%,R280*S280*T280*F!$B$89,IF(U280=90%,R280*S280*T280*F!$B$90,IF(U280=91%,R280*S280*T280*F!$B$91,IF(U280=92%,R280*S280*T280*F!$B$92,IF(U280=93%,R280*S280*T280*F!$B$93,IF(U280=94%,R280*S280*T280*F!$B$94,IF(U280=95%,R280*S280*T280*F!$B$95,IF(U280=96%,R280*S280*T280*F!$B$96,IF(U280=97%,R280*S280*T280*F!$B$97,IF(U280=98%,R280*S280*T280*F!$B$98,IF(U280=99%,R280*S280*T280*F!$B$99,IF(U280&gt;99%,R280*S280*T280*F!$B$100)))))))))))))))))))))))))))))))))))))))))))))))))))))))))*IF(ISNUMBER(E280),E280,1)*IF(ISNUMBER(D280),D280,1)</f>
        <v>753.31999999999994</v>
      </c>
      <c r="AA280" s="69">
        <f t="shared" si="430"/>
        <v>31</v>
      </c>
      <c r="AB280" s="70">
        <f t="shared" si="431"/>
        <v>8.6999999999999993</v>
      </c>
      <c r="AC280" s="23"/>
    </row>
    <row r="281" spans="1:29" x14ac:dyDescent="0.25">
      <c r="A281" s="325"/>
      <c r="B281" s="198" t="str">
        <f t="shared" si="435"/>
        <v/>
      </c>
      <c r="C281" s="200" t="str">
        <f t="shared" si="435"/>
        <v/>
      </c>
      <c r="D281" s="167">
        <f t="shared" si="432"/>
        <v>0</v>
      </c>
      <c r="E281" s="199" t="str">
        <f t="shared" si="435"/>
        <v/>
      </c>
      <c r="F281" s="303"/>
      <c r="G281" s="170"/>
      <c r="H281" s="170"/>
      <c r="I281" s="171">
        <f t="shared" ref="I281" si="437">IFERROR(ROUND(F281/$Y281,2),)</f>
        <v>0</v>
      </c>
      <c r="J281" s="303"/>
      <c r="K281" s="170"/>
      <c r="L281" s="170"/>
      <c r="M281" s="171">
        <f t="shared" ref="M281" si="438">IFERROR(ROUND(J281/$Y281,2),)</f>
        <v>0</v>
      </c>
      <c r="N281" s="303"/>
      <c r="O281" s="170"/>
      <c r="P281" s="170"/>
      <c r="Q281" s="171">
        <f t="shared" ref="Q281" si="439">IFERROR(ROUND(N281/$Y281,2),)</f>
        <v>0</v>
      </c>
      <c r="R281" s="303"/>
      <c r="S281" s="170"/>
      <c r="T281" s="170"/>
      <c r="U281" s="171">
        <f t="shared" ref="U281" si="440">IFERROR(ROUND(R281/$Y281,2),)</f>
        <v>0</v>
      </c>
      <c r="V281" s="121">
        <f t="shared" si="419"/>
        <v>0</v>
      </c>
      <c r="W281" s="60">
        <f t="shared" si="433"/>
        <v>0</v>
      </c>
      <c r="X281" s="61">
        <f t="shared" si="436"/>
        <v>0</v>
      </c>
      <c r="Y281" s="203" t="str">
        <f t="shared" si="409"/>
        <v/>
      </c>
      <c r="Z281" s="17">
        <f>(IF(I281&lt;30%,0,IF(I281&lt;35%,F281*G281*H281*F!$B$33,IF(I281&lt;40%,F281*G281*H281*F!$B$38,IF(I281&lt;45%,F281*G281*H281*F!$B$43,IF(I281&lt;50%,F281*G281*H281*F!$B$48,IF(I281=50%,F281*G281*H281*F!$B$50,IF(I281=51%,F281*G281*H281*F!$B$51,IF(I281=52%,F281*G281*H281*F!$B$52,IF(I281=53%,F281*G281*H281*F!$B$53,IF(I281=54%,F281*G281*H281*F!$B$54,IF(I281=55%,F281*G281*H281*F!$B$55,IF(I281=56%,F281*G281*H281*F!$B$56,IF(I281=57%,F281*G281*H281*F!$B$57,IF(I281=58%,F281*G281*H281*F!$B$58,IF(I281=59%,F281*G281*H281*F!$B$59,IF(I281=60%,F281*G281*H281*F!$B$60,IF(I281=61%,F281*G281*H281*F!$B$61,IF(I281=62%,F281*G281*H281*F!$B$62,IF(I281=63%,F281*G281*H281*F!$B$63,IF(I281=64%,F281*G281*H281*F!$B$64,IF(I281=65%,F281*G281*H281*F!$B$65,IF(I281=66%,F281*G281*H281*F!$B$66,IF(I281=67%,F281*G281*H281*F!$B$67,IF(I281=68%,F281*G281*H281*F!$B$68,IF(I281=69%,F281*G281*H281*F!$B$69,IF(I281=70%,F281*G281*H281*F!$B$70,IF(I281=71%,F281*G281*H281*F!$B$71,IF(I281=72%,F281*G281*H281*F!$B$72,IF(I281=73%,F281*G281*H281*F!$B$73,IF(I281=74%,F281*G281*H281*F!$B$74,IF(I281=75%,F281*G281*H281*F!$B$75,IF(I281=76%,F281*G281*H281*F!$B$76,IF(I281=77%,F281*G281*H281*F!$B$77,IF(I281=78%,F281*G281*H281*F!$B$78,IF(I281=79%,F281*G281*H281*F!$B$79,IF(I281=80%,F281*G281*H281*F!$B$80,IF(I281=81%,F281*G281*H281*F!$B$81,IF(I281=82%,F281*G281*H281*F!$B$82,IF(I281=83%,F281*G281*H281*F!$B$83,IF(I281=84%,F281*G281*H281*F!$B$84,IF(I281=85%,F281*G281*H281*F!$B$85,IF(I281=86%,F281*G281*H281*F!$B$86,IF(I281=87%,F281*G281*H281*F!$B$87,IF(I281=88%,F281*G281*H281*F!$B$88,IF(I281=89%,F281*G281*H281*F!$B$89,IF(I281=90%,F281*G281*H281*F!$B$90,IF(I281=91%,F281*G281*H281*F!$B$91,IF(I281=92%,F281*G281*H281*F!$B$92,IF(I281=93%,F281*G281*H281*F!$B$93,IF(I281=94%,F281*G281*H281*F!$B$94,IF(I281=95%,F281*G281*H281*F!$B$95,IF(I281=96%,F281*G281*H281*F!$B$96,IF(I281=97%,F281*G281*H281*F!$B$97,IF(I281=98%,F281*G281*H281*F!$B$98,IF(I281=99%,F281*G281*H281*F!$B$99,IF(I281&gt;99%,F281*G281*H281*F!$B$100,))))))))))))))))))))))))))))))))))))))))))))))))))))))))+IF(M281&lt;30%,0,IF(M281&lt;35%,J281*K281*L281*F!$B$33,IF(M281&lt;40%,J281*K281*L281*F!$B$38,IF(M281&lt;45%,J281*K281*L281*F!$B$43,IF(M281&lt;50%,J281*K281*L281*F!$B$48,IF(M281=50%,J281*K281*L281*F!$B$50,IF(M281=51%,J281*K281*L281*F!$B$51,IF(M281=52%,J281*K281*L281*F!$B$52,IF(M281=53%,J281*K281*L281*F!$B$53,IF(M281=54%,J281*K281*L281*F!$B$54,IF(M281=55%,J281*K281*L281*F!$B$55,IF(M281=56%,J281*K281*L281*F!$B$56,IF(M281=57%,J281*K281*L281*F!$B$57,IF(M281=58%,J281*K281*L281*F!$B$58,IF(M281=59%,J281*K281*L281*F!$B$59,IF(M281=60%,J281*K281*L281*F!$B$60,IF(M281=61%,J281*K281*L281*F!$B$61,IF(M281=62%,J281*K281*L281*F!$B$62,IF(M281=63%,J281*K281*L281*F!$B$63,IF(M281=64%,J281*K281*L281*F!$B$64,IF(M281=65%,J281*K281*L281*F!$B$65,IF(M281=66%,J281*K281*L281*F!$B$66,IF(M281=67%,J281*K281*L281*F!$B$67,IF(M281=68%,J281*K281*L281*F!$B$68,IF(M281=69%,J281*K281*L281*F!$B$69,IF(M281=70%,J281*K281*L281*F!$B$70,IF(M281=71%,J281*K281*L281*F!$B$71,IF(M281=72%,J281*K281*L281*F!$B$72,IF(M281=73%,J281*K281*L281*F!$B$73,IF(M281=74%,J281*K281*L281*F!$B$74,IF(M281=75%,J281*K281*L281*F!$B$75,IF(M281=76%,J281*K281*L281*F!$B$76,IF(M281=77%,J281*K281*L281*F!$B$77,IF(M281=78%,J281*K281*L281*F!$B$78,IF(M281=79%,J281*K281*L281*F!$B$79,IF(M281=80%,J281*K281*L281*F!$B$80,IF(M281=81%,J281*K281*L281*F!$B$81,IF(M281=82%,J281*K281*L281*F!$B$82,IF(M281=83%,J281*K281*L281*F!$B$83,IF(M281=84%,J281*K281*L281*F!$B$84,IF(M281=85%,J281*K281*L281*F!$B$85,IF(M281=86%,J281*K281*L281*F!$B$86,IF(M281=87%,J281*K281*L281*F!$B$87,IF(M281=88%,J281*K281*L281*F!$B$88,IF(M281=89%,J281*K281*L281*F!$B$89,IF(M281=90%,J281*K281*L281*F!$B$90,IF(M281=91%,J281*K281*L281*F!$B$91,IF(M281=92%,J281*K281*L281*F!$B$92,IF(M281=93%,J281*K281*L281*F!$B$93,IF(M281=94%,J281*K281*L281*F!$B$94,IF(M281=95%,J281*K281*L281*F!$B$95,IF(M281=96%,J281*K281*L281*F!$B$96,IF(M281=97%,J281*K281*L281*F!$B$97,IF(M281=98%,J281*K281*L281*F!$B$98,IF(M281=99%,J281*K281*L281*F!$B$99,IF(M281&gt;99%,J281*K281*L281*F!$B$100,))))))))))))))))))))))))))))))))))))))))))))))))))))))))+IF(Q281&lt;30%,0,IF(Q281&lt;35%,N281*O281*P281*F!$B$33,IF(Q281&lt;40%,N281*O281*P281*F!$B$38,IF(Q281&lt;45%,N281*O281*P281*F!$B$43,IF(Q281&lt;50%,N281*O281*P281*F!$B$48,IF(Q281=50%,N281*O281*P281*F!$B$50,IF(Q281=51%,N281*O281*P281*F!$B$51,IF(Q281=52%,N281*O281*P281*F!$B$52,IF(Q281=53%,N281*O281*P281*F!$B$53,IF(Q281=54%,N281*O281*P281*F!$B$54,IF(Q281=55%,N281*O281*P281*F!$B$55,IF(Q281=56%,N281*O281*P281*F!$B$56,IF(Q281=57%,N281*O281*P281*F!$B$57,IF(Q281=58%,N281*O281*P281*F!$B$58,IF(Q281=59%,N281*O281*P281*F!$B$59,IF(Q281=60%,N281*O281*P281*F!$B$60,IF(Q281=61%,N281*O281*P281*F!$B$61,IF(Q281=62%,N281*O281*P281*F!$B$62,IF(Q281=63%,N281*O281*P281*F!$B$63,IF(Q281=64%,N281*O281*P281*F!$B$64,IF(Q281=65%,N281*O281*P281*F!$B$65,IF(Q281=66%,N281*O281*P281*F!$B$66,IF(Q281=67%,N281*O281*P281*F!$B$67,IF(Q281=68%,N281*O281*P281*F!$B$68,IF(Q281=69%,N281*O281*P281*F!$B$69,IF(Q281=70%,N281*O281*P281*F!$B$70,IF(Q281=71%,N281*O281*P281*F!$B$71,IF(Q281=72%,N281*O281*P281*F!$B$72,IF(Q281=73%,N281*O281*P281*F!$B$73,IF(Q281=74%,N281*O281*P281*F!$B$74,IF(Q281=75%,N281*O281*P281*F!$B$75,IF(Q281=76%,N281*O281*P281*F!$B$76,IF(Q281=77%,N281*O281*P281*F!$B$77,IF(Q281=78%,N281*O281*P281*F!$B$78,IF(Q281=79%,N281*O281*P281*F!$B$79,IF(Q281=80%,N281*O281*P281*F!$B$80,IF(Q281=81%,N281*O281*P281*F!$B$81,IF(Q281=82%,N281*O281*P281*F!$B$82,IF(Q281=83%,N281*O281*P281*F!$B$83,IF(Q281=84%,N281*O281*P281*F!$B$84,IF(Q281=85%,N281*O281*P281*F!$B$85,IF(Q281=86%,N281*O281*P281*F!$B$86,IF(Q281=87%,N281*O281*P281*F!$B$87,IF(Q281=88%,N281*O281*P281*F!$B$88,IF(Q281=89%,N281*O281*P281*F!$B$89,IF(Q281=90%,N281*O281*P281*F!$B$90,IF(Q281=91%,N281*O281*P281*F!$B$91,IF(Q281=92%,N281*O281*P281*F!$B$92,IF(Q281=93%,N281*O281*P281*F!$B$93,IF(Q281=94%,N281*O281*P281*F!$B$94,IF(Q281=95%,N281*O281*P281*F!$B$95,IF(Q281=96%,N281*O281*P281*F!$B$96,IF(Q281=97%,N281*O281*P281*F!$B$97,IF(Q281=98%,N281*O281*P281*F!$B$98,IF(Q281=99%,N281*O281*P281*F!$B$99,IF(Q281&gt;99%,N281*O281*P281*F!$B$100,))))))))))))))))))))))))))))))))))))))))))))))))))))))))+IF(U281&lt;30%,0,IF(U281&lt;35%,R281*S281*T281*F!$B$33,IF(U281&lt;40%,R281*S281*T281*F!$B$38,IF(U281&lt;45%,R281*S281*T281*F!$B$43,IF(U281&lt;50%,R281*S281*T281*F!$B$48,IF(U281=50%,R281*S281*T281*F!$B$50,IF(U281=51%,R281*S281*T281*F!$B$51,IF(U281=52%,R281*S281*T281*F!$B$52,IF(U281=53%,R281*S281*T281*F!$B$53,IF(U281=54%,R281*S281*T281*F!$B$54,IF(U281=55%,R281*S281*T281*F!$B$55,IF(U281=56%,R281*S281*T281*F!$B$56,IF(U281=57%,R281*S281*T281*F!$B$57,IF(U281=58%,R281*S281*T281*F!$B$58,IF(U281=59%,R281*S281*T281*F!$B$59,IF(U281=60%,R281*S281*T281*F!$B$60,IF(U281=61%,R281*S281*T281*F!$B$61,IF(U281=62%,R281*S281*T281*F!$B$62,IF(U281=63%,R281*S281*T281*F!$B$63,IF(U281=64%,R281*S281*T281*F!$B$64,IF(U281=65%,R281*S281*T281*F!$B$65,IF(U281=66%,R281*S281*T281*F!$B$66,IF(U281=67%,R281*S281*T281*F!$B$67,IF(U281=68%,R281*S281*T281*F!$B$68,IF(U281=69%,R281*S281*T281*F!$B$69,IF(U281=70%,R281*S281*T281*F!$B$70,IF(U281=71%,R281*S281*T281*F!$B$71,IF(U281=72%,R281*S281*T281*F!$B$72,IF(U281=73%,R281*S281*T281*F!$B$73,IF(U281=74%,R281*S281*T281*F!$B$74,IF(U281=75%,R281*S281*T281*F!$B$75,IF(U281=76%,R281*S281*T281*F!$B$76,IF(U281=77%,R281*S281*T281*F!$B$77,IF(U281=78%,R281*S281*T281*F!$B$78,IF(U281=79%,R281*S281*T281*F!$B$79,IF(U281=80%,R281*S281*T281*F!$B$80,IF(U281=81%,R281*S281*T281*F!$B$81,IF(U281=82%,R281*S281*T281*F!$B$82,IF(U281=83%,R281*S281*T281*F!$B$83,IF(U281=84%,R281*S281*T281*F!$B$84,IF(U281=85%,R281*S281*T281*F!$B$85,IF(U281=86%,R281*S281*T281*F!$B$86,IF(U281=87%,R281*S281*T281*F!$B$87,IF(U281=88%,R281*S281*T281*F!$B$88,IF(U281=89%,R281*S281*T281*F!$B$89,IF(U281=90%,R281*S281*T281*F!$B$90,IF(U281=91%,R281*S281*T281*F!$B$91,IF(U281=92%,R281*S281*T281*F!$B$92,IF(U281=93%,R281*S281*T281*F!$B$93,IF(U281=94%,R281*S281*T281*F!$B$94,IF(U281=95%,R281*S281*T281*F!$B$95,IF(U281=96%,R281*S281*T281*F!$B$96,IF(U281=97%,R281*S281*T281*F!$B$97,IF(U281=98%,R281*S281*T281*F!$B$98,IF(U281=99%,R281*S281*T281*F!$B$99,IF(U281&gt;99%,R281*S281*T281*F!$B$100)))))))))))))))))))))))))))))))))))))))))))))))))))))))))*IF(ISNUMBER(E281),E281,1)*IF(ISNUMBER(D281),D281,1)</f>
        <v>0</v>
      </c>
      <c r="AA281" s="62">
        <f t="shared" si="430"/>
        <v>0</v>
      </c>
      <c r="AB281" s="63">
        <f t="shared" si="431"/>
        <v>0</v>
      </c>
      <c r="AC281" s="23"/>
    </row>
    <row r="282" spans="1:29" ht="15.75" thickBot="1" x14ac:dyDescent="0.3">
      <c r="A282" s="326"/>
      <c r="B282" s="217" t="str">
        <f t="shared" si="435"/>
        <v/>
      </c>
      <c r="C282" s="218" t="str">
        <f t="shared" si="435"/>
        <v/>
      </c>
      <c r="D282" s="299">
        <f>ROUND(IFERROR((D276*(G276*H276+K276*L276+O276*P276+S276*T276)+D277*(G277*H277+K277*L277+O277*P277+S277*T277)+D278*(G278*H278+K278*L278+O278*P278+S278*T278)+D279*(G279*H279+K279*L279+O279*P279+S279*T279)+D280*(G280*H280+K280*L280+O280*P280+S280*T280)+D281*(G281*H281+K281*L281+O281*P281+S281*T281))/((G276*H276+K276*L276+O276*P276+S276*T276)+(G277*H277+K277*L277+O277*P277+S277*T277)+(G278*H278+K278*L278+O278*P278+S278*T278)+(G279*H279+K279*L279+O279*P279+S279*T279)+(G280*H280+K280*L280+O280*P280+S280*T280)+(G281*H281+K281*L281+O281*P281+S281*T281)),0),2)</f>
        <v>1.03</v>
      </c>
      <c r="E282" s="223" t="str">
        <f t="shared" si="435"/>
        <v/>
      </c>
      <c r="F282" s="306"/>
      <c r="G282" s="227"/>
      <c r="H282" s="227"/>
      <c r="I282" s="221"/>
      <c r="J282" s="306"/>
      <c r="K282" s="227"/>
      <c r="L282" s="227"/>
      <c r="M282" s="221"/>
      <c r="N282" s="306"/>
      <c r="O282" s="227"/>
      <c r="P282" s="227"/>
      <c r="Q282" s="221"/>
      <c r="R282" s="306"/>
      <c r="S282" s="227"/>
      <c r="T282" s="227"/>
      <c r="U282" s="221"/>
      <c r="V282" s="79">
        <f>SUM(V276:V281)</f>
        <v>15162.5</v>
      </c>
      <c r="W282" s="21">
        <f>IFERROR(V282/AA282,0)</f>
        <v>102.44932432432432</v>
      </c>
      <c r="X282" s="80">
        <f>ROUND(IFERROR(((I276*G276*H276+M276*K276*L276+Q276*O276*P276+U276*S276*T276)+(I277*G277*H277+M277*K277*L277+Q277*O277*P277+U277*S277*T277)+(I278*G278*H278+M278*K278*L278+Q278*O278*P278+U278*S278*T278)+(I279*G279*H279+M279*K279*L279+Q279*O279*P279+U279*S279*T279)+(I280*G280*H280+M280*K280*L280+Q280*O280*P280+U280*S280*T280)+(I281*G281*H281+M281*K281*L281+Q281*O281*P281+U281*S281*T281))/((G276*H276+K276*L276+O276*P276+S276*T276)+(G277*H277+K277*L277+O277*P277+S277*T277)+(G278*H278+K278*L278+O278*P278+S278*T278)+(G279*H279+K279*L279+O279*P279+S279*T279)+(G280*H280+K280*L280+O280*P280+S280*T280)+(G281*H281+K281*L281+O281*P281+S281*T281)),0),3)</f>
        <v>0.54200000000000004</v>
      </c>
      <c r="Y282" s="81"/>
      <c r="Z282" s="21">
        <f>SUM(Z276:Z281)</f>
        <v>12527.057499999999</v>
      </c>
      <c r="AA282" s="82">
        <f>SUM(AA276:AA281)</f>
        <v>148</v>
      </c>
      <c r="AB282" s="83">
        <f>IF(SUM(AB276:AB281)=0,TIME(,0,),TIME(,SUM(AB276:AB281)+30,))</f>
        <v>0.12708333333333333</v>
      </c>
      <c r="AC282" s="23"/>
    </row>
    <row r="283" spans="1:29" x14ac:dyDescent="0.25">
      <c r="A283" s="319">
        <f>A284</f>
        <v>42258</v>
      </c>
      <c r="B283" s="178" t="str">
        <f t="shared" si="435"/>
        <v>Тяжелая</v>
      </c>
      <c r="C283" s="179" t="str">
        <f t="shared" si="435"/>
        <v>Жим лежа</v>
      </c>
      <c r="D283" s="160">
        <f>D246</f>
        <v>1</v>
      </c>
      <c r="E283" s="201" t="str">
        <f t="shared" si="435"/>
        <v/>
      </c>
      <c r="F283" s="307">
        <f>IF(I283&lt;&gt;0,(IFERROR(IF($Y283&gt;50,MROUND($Y283*I283,2.5),IF($Y283&lt;15,MROUND($Y283*I283,0.1),MROUND($Y283*I283,1))),)),"")</f>
        <v>122.5</v>
      </c>
      <c r="G283" s="181">
        <v>5</v>
      </c>
      <c r="H283" s="181">
        <v>1</v>
      </c>
      <c r="I283" s="182">
        <v>0.57999999999999996</v>
      </c>
      <c r="J283" s="307">
        <f>IF(M283&lt;&gt;0,(IFERROR(IF($Y283&gt;50,MROUND($Y283*M283,2.5),IF($Y283&lt;15,MROUND($Y283*M283,0.1),MROUND($Y283*M283,1))),)),"")</f>
        <v>142.5</v>
      </c>
      <c r="K283" s="181">
        <v>4</v>
      </c>
      <c r="L283" s="181">
        <v>1</v>
      </c>
      <c r="M283" s="182">
        <v>0.67</v>
      </c>
      <c r="N283" s="307">
        <f>IF(Q283&lt;&gt;0,(IFERROR(IF($Y283&gt;50,MROUND($Y283*Q283,2.5),IF($Y283&lt;15,MROUND($Y283*Q283,0.1),MROUND($Y283*Q283,1))),)),"")</f>
        <v>162.5</v>
      </c>
      <c r="O283" s="181">
        <v>3</v>
      </c>
      <c r="P283" s="181">
        <v>5</v>
      </c>
      <c r="Q283" s="182">
        <v>0.76</v>
      </c>
      <c r="R283" s="307">
        <f>IF(U283&lt;&gt;0,(IFERROR(IF($Y283&gt;50,MROUND($Y283*U283,2.5),IF($Y283&lt;15,MROUND($Y283*U283,0.1),MROUND($Y283*U283,1))),)),"")</f>
        <v>172.5</v>
      </c>
      <c r="S283" s="181">
        <v>2</v>
      </c>
      <c r="T283" s="181">
        <v>5</v>
      </c>
      <c r="U283" s="182">
        <v>0.81</v>
      </c>
      <c r="V283" s="90">
        <f t="shared" si="419"/>
        <v>5345</v>
      </c>
      <c r="W283" s="91">
        <f>IFERROR((IF(ISNUMBER(F283),F283,1)*G283*H283+IF(ISNUMBER(J283),J283,1)*K283*L283+IF(ISNUMBER(N283),N283,1)*O283*P283+IF(ISNUMBER(R283),R283,1)*S283*T283)*IF(ISNUMBER(E283),E283,1)/(G283*H283+K283*L283+O283*P283+S283*T283),0)</f>
        <v>157.20588235294119</v>
      </c>
      <c r="X283" s="92">
        <f>ROUND(IFERROR((W283/(Y283*IF(ISNUMBER(E283),E283,1))),0),2)</f>
        <v>0.74</v>
      </c>
      <c r="Y283" s="202">
        <f t="shared" si="409"/>
        <v>212.28352637285056</v>
      </c>
      <c r="Z283" s="19">
        <f>(IF(I283&lt;30%,0,IF(I283&lt;35%,F283*G283*H283*F!$B$33,IF(I283&lt;40%,F283*G283*H283*F!$B$38,IF(I283&lt;45%,F283*G283*H283*F!$B$43,IF(I283&lt;50%,F283*G283*H283*F!$B$48,IF(I283=50%,F283*G283*H283*F!$B$50,IF(I283=51%,F283*G283*H283*F!$B$51,IF(I283=52%,F283*G283*H283*F!$B$52,IF(I283=53%,F283*G283*H283*F!$B$53,IF(I283=54%,F283*G283*H283*F!$B$54,IF(I283=55%,F283*G283*H283*F!$B$55,IF(I283=56%,F283*G283*H283*F!$B$56,IF(I283=57%,F283*G283*H283*F!$B$57,IF(I283=58%,F283*G283*H283*F!$B$58,IF(I283=59%,F283*G283*H283*F!$B$59,IF(I283=60%,F283*G283*H283*F!$B$60,IF(I283=61%,F283*G283*H283*F!$B$61,IF(I283=62%,F283*G283*H283*F!$B$62,IF(I283=63%,F283*G283*H283*F!$B$63,IF(I283=64%,F283*G283*H283*F!$B$64,IF(I283=65%,F283*G283*H283*F!$B$65,IF(I283=66%,F283*G283*H283*F!$B$66,IF(I283=67%,F283*G283*H283*F!$B$67,IF(I283=68%,F283*G283*H283*F!$B$68,IF(I283=69%,F283*G283*H283*F!$B$69,IF(I283=70%,F283*G283*H283*F!$B$70,IF(I283=71%,F283*G283*H283*F!$B$71,IF(I283=72%,F283*G283*H283*F!$B$72,IF(I283=73%,F283*G283*H283*F!$B$73,IF(I283=74%,F283*G283*H283*F!$B$74,IF(I283=75%,F283*G283*H283*F!$B$75,IF(I283=76%,F283*G283*H283*F!$B$76,IF(I283=77%,F283*G283*H283*F!$B$77,IF(I283=78%,F283*G283*H283*F!$B$78,IF(I283=79%,F283*G283*H283*F!$B$79,IF(I283=80%,F283*G283*H283*F!$B$80,IF(I283=81%,F283*G283*H283*F!$B$81,IF(I283=82%,F283*G283*H283*F!$B$82,IF(I283=83%,F283*G283*H283*F!$B$83,IF(I283=84%,F283*G283*H283*F!$B$84,IF(I283=85%,F283*G283*H283*F!$B$85,IF(I283=86%,F283*G283*H283*F!$B$86,IF(I283=87%,F283*G283*H283*F!$B$87,IF(I283=88%,F283*G283*H283*F!$B$88,IF(I283=89%,F283*G283*H283*F!$B$89,IF(I283=90%,F283*G283*H283*F!$B$90,IF(I283=91%,F283*G283*H283*F!$B$91,IF(I283=92%,F283*G283*H283*F!$B$92,IF(I283=93%,F283*G283*H283*F!$B$93,IF(I283=94%,F283*G283*H283*F!$B$94,IF(I283=95%,F283*G283*H283*F!$B$95,IF(I283=96%,F283*G283*H283*F!$B$96,IF(I283=97%,F283*G283*H283*F!$B$97,IF(I283=98%,F283*G283*H283*F!$B$98,IF(I283=99%,F283*G283*H283*F!$B$99,IF(I283&gt;99%,F283*G283*H283*F!$B$100,))))))))))))))))))))))))))))))))))))))))))))))))))))))))+IF(M283&lt;30%,0,IF(M283&lt;35%,J283*K283*L283*F!$B$33,IF(M283&lt;40%,J283*K283*L283*F!$B$38,IF(M283&lt;45%,J283*K283*L283*F!$B$43,IF(M283&lt;50%,J283*K283*L283*F!$B$48,IF(M283=50%,J283*K283*L283*F!$B$50,IF(M283=51%,J283*K283*L283*F!$B$51,IF(M283=52%,J283*K283*L283*F!$B$52,IF(M283=53%,J283*K283*L283*F!$B$53,IF(M283=54%,J283*K283*L283*F!$B$54,IF(M283=55%,J283*K283*L283*F!$B$55,IF(M283=56%,J283*K283*L283*F!$B$56,IF(M283=57%,J283*K283*L283*F!$B$57,IF(M283=58%,J283*K283*L283*F!$B$58,IF(M283=59%,J283*K283*L283*F!$B$59,IF(M283=60%,J283*K283*L283*F!$B$60,IF(M283=61%,J283*K283*L283*F!$B$61,IF(M283=62%,J283*K283*L283*F!$B$62,IF(M283=63%,J283*K283*L283*F!$B$63,IF(M283=64%,J283*K283*L283*F!$B$64,IF(M283=65%,J283*K283*L283*F!$B$65,IF(M283=66%,J283*K283*L283*F!$B$66,IF(M283=67%,J283*K283*L283*F!$B$67,IF(M283=68%,J283*K283*L283*F!$B$68,IF(M283=69%,J283*K283*L283*F!$B$69,IF(M283=70%,J283*K283*L283*F!$B$70,IF(M283=71%,J283*K283*L283*F!$B$71,IF(M283=72%,J283*K283*L283*F!$B$72,IF(M283=73%,J283*K283*L283*F!$B$73,IF(M283=74%,J283*K283*L283*F!$B$74,IF(M283=75%,J283*K283*L283*F!$B$75,IF(M283=76%,J283*K283*L283*F!$B$76,IF(M283=77%,J283*K283*L283*F!$B$77,IF(M283=78%,J283*K283*L283*F!$B$78,IF(M283=79%,J283*K283*L283*F!$B$79,IF(M283=80%,J283*K283*L283*F!$B$80,IF(M283=81%,J283*K283*L283*F!$B$81,IF(M283=82%,J283*K283*L283*F!$B$82,IF(M283=83%,J283*K283*L283*F!$B$83,IF(M283=84%,J283*K283*L283*F!$B$84,IF(M283=85%,J283*K283*L283*F!$B$85,IF(M283=86%,J283*K283*L283*F!$B$86,IF(M283=87%,J283*K283*L283*F!$B$87,IF(M283=88%,J283*K283*L283*F!$B$88,IF(M283=89%,J283*K283*L283*F!$B$89,IF(M283=90%,J283*K283*L283*F!$B$90,IF(M283=91%,J283*K283*L283*F!$B$91,IF(M283=92%,J283*K283*L283*F!$B$92,IF(M283=93%,J283*K283*L283*F!$B$93,IF(M283=94%,J283*K283*L283*F!$B$94,IF(M283=95%,J283*K283*L283*F!$B$95,IF(M283=96%,J283*K283*L283*F!$B$96,IF(M283=97%,J283*K283*L283*F!$B$97,IF(M283=98%,J283*K283*L283*F!$B$98,IF(M283=99%,J283*K283*L283*F!$B$99,IF(M283&gt;99%,J283*K283*L283*F!$B$100,))))))))))))))))))))))))))))))))))))))))))))))))))))))))+IF(Q283&lt;30%,0,IF(Q283&lt;35%,N283*O283*P283*F!$B$33,IF(Q283&lt;40%,N283*O283*P283*F!$B$38,IF(Q283&lt;45%,N283*O283*P283*F!$B$43,IF(Q283&lt;50%,N283*O283*P283*F!$B$48,IF(Q283=50%,N283*O283*P283*F!$B$50,IF(Q283=51%,N283*O283*P283*F!$B$51,IF(Q283=52%,N283*O283*P283*F!$B$52,IF(Q283=53%,N283*O283*P283*F!$B$53,IF(Q283=54%,N283*O283*P283*F!$B$54,IF(Q283=55%,N283*O283*P283*F!$B$55,IF(Q283=56%,N283*O283*P283*F!$B$56,IF(Q283=57%,N283*O283*P283*F!$B$57,IF(Q283=58%,N283*O283*P283*F!$B$58,IF(Q283=59%,N283*O283*P283*F!$B$59,IF(Q283=60%,N283*O283*P283*F!$B$60,IF(Q283=61%,N283*O283*P283*F!$B$61,IF(Q283=62%,N283*O283*P283*F!$B$62,IF(Q283=63%,N283*O283*P283*F!$B$63,IF(Q283=64%,N283*O283*P283*F!$B$64,IF(Q283=65%,N283*O283*P283*F!$B$65,IF(Q283=66%,N283*O283*P283*F!$B$66,IF(Q283=67%,N283*O283*P283*F!$B$67,IF(Q283=68%,N283*O283*P283*F!$B$68,IF(Q283=69%,N283*O283*P283*F!$B$69,IF(Q283=70%,N283*O283*P283*F!$B$70,IF(Q283=71%,N283*O283*P283*F!$B$71,IF(Q283=72%,N283*O283*P283*F!$B$72,IF(Q283=73%,N283*O283*P283*F!$B$73,IF(Q283=74%,N283*O283*P283*F!$B$74,IF(Q283=75%,N283*O283*P283*F!$B$75,IF(Q283=76%,N283*O283*P283*F!$B$76,IF(Q283=77%,N283*O283*P283*F!$B$77,IF(Q283=78%,N283*O283*P283*F!$B$78,IF(Q283=79%,N283*O283*P283*F!$B$79,IF(Q283=80%,N283*O283*P283*F!$B$80,IF(Q283=81%,N283*O283*P283*F!$B$81,IF(Q283=82%,N283*O283*P283*F!$B$82,IF(Q283=83%,N283*O283*P283*F!$B$83,IF(Q283=84%,N283*O283*P283*F!$B$84,IF(Q283=85%,N283*O283*P283*F!$B$85,IF(Q283=86%,N283*O283*P283*F!$B$86,IF(Q283=87%,N283*O283*P283*F!$B$87,IF(Q283=88%,N283*O283*P283*F!$B$88,IF(Q283=89%,N283*O283*P283*F!$B$89,IF(Q283=90%,N283*O283*P283*F!$B$90,IF(Q283=91%,N283*O283*P283*F!$B$91,IF(Q283=92%,N283*O283*P283*F!$B$92,IF(Q283=93%,N283*O283*P283*F!$B$93,IF(Q283=94%,N283*O283*P283*F!$B$94,IF(Q283=95%,N283*O283*P283*F!$B$95,IF(Q283=96%,N283*O283*P283*F!$B$96,IF(Q283=97%,N283*O283*P283*F!$B$97,IF(Q283=98%,N283*O283*P283*F!$B$98,IF(Q283=99%,N283*O283*P283*F!$B$99,IF(Q283&gt;99%,N283*O283*P283*F!$B$100,))))))))))))))))))))))))))))))))))))))))))))))))))))))))+IF(U283&lt;30%,0,IF(U283&lt;35%,R283*S283*T283*F!$B$33,IF(U283&lt;40%,R283*S283*T283*F!$B$38,IF(U283&lt;45%,R283*S283*T283*F!$B$43,IF(U283&lt;50%,R283*S283*T283*F!$B$48,IF(U283=50%,R283*S283*T283*F!$B$50,IF(U283=51%,R283*S283*T283*F!$B$51,IF(U283=52%,R283*S283*T283*F!$B$52,IF(U283=53%,R283*S283*T283*F!$B$53,IF(U283=54%,R283*S283*T283*F!$B$54,IF(U283=55%,R283*S283*T283*F!$B$55,IF(U283=56%,R283*S283*T283*F!$B$56,IF(U283=57%,R283*S283*T283*F!$B$57,IF(U283=58%,R283*S283*T283*F!$B$58,IF(U283=59%,R283*S283*T283*F!$B$59,IF(U283=60%,R283*S283*T283*F!$B$60,IF(U283=61%,R283*S283*T283*F!$B$61,IF(U283=62%,R283*S283*T283*F!$B$62,IF(U283=63%,R283*S283*T283*F!$B$63,IF(U283=64%,R283*S283*T283*F!$B$64,IF(U283=65%,R283*S283*T283*F!$B$65,IF(U283=66%,R283*S283*T283*F!$B$66,IF(U283=67%,R283*S283*T283*F!$B$67,IF(U283=68%,R283*S283*T283*F!$B$68,IF(U283=69%,R283*S283*T283*F!$B$69,IF(U283=70%,R283*S283*T283*F!$B$70,IF(U283=71%,R283*S283*T283*F!$B$71,IF(U283=72%,R283*S283*T283*F!$B$72,IF(U283=73%,R283*S283*T283*F!$B$73,IF(U283=74%,R283*S283*T283*F!$B$74,IF(U283=75%,R283*S283*T283*F!$B$75,IF(U283=76%,R283*S283*T283*F!$B$76,IF(U283=77%,R283*S283*T283*F!$B$77,IF(U283=78%,R283*S283*T283*F!$B$78,IF(U283=79%,R283*S283*T283*F!$B$79,IF(U283=80%,R283*S283*T283*F!$B$80,IF(U283=81%,R283*S283*T283*F!$B$81,IF(U283=82%,R283*S283*T283*F!$B$82,IF(U283=83%,R283*S283*T283*F!$B$83,IF(U283=84%,R283*S283*T283*F!$B$84,IF(U283=85%,R283*S283*T283*F!$B$85,IF(U283=86%,R283*S283*T283*F!$B$86,IF(U283=87%,R283*S283*T283*F!$B$87,IF(U283=88%,R283*S283*T283*F!$B$88,IF(U283=89%,R283*S283*T283*F!$B$89,IF(U283=90%,R283*S283*T283*F!$B$90,IF(U283=91%,R283*S283*T283*F!$B$91,IF(U283=92%,R283*S283*T283*F!$B$92,IF(U283=93%,R283*S283*T283*F!$B$93,IF(U283=94%,R283*S283*T283*F!$B$94,IF(U283=95%,R283*S283*T283*F!$B$95,IF(U283=96%,R283*S283*T283*F!$B$96,IF(U283=97%,R283*S283*T283*F!$B$97,IF(U283=98%,R283*S283*T283*F!$B$98,IF(U283=99%,R283*S283*T283*F!$B$99,IF(U283&gt;99%,R283*S283*T283*F!$B$100)))))))))))))))))))))))))))))))))))))))))))))))))))))))))*IF(ISNUMBER(E283),E283,1)*IF(ISNUMBER(D283),D283,1)</f>
        <v>6732.55</v>
      </c>
      <c r="AA283" s="93">
        <f t="shared" ref="AA283:AA288" si="441">G283*H283+K283*L283+O283*P283+S283*T283</f>
        <v>34</v>
      </c>
      <c r="AB283" s="94">
        <f t="shared" ref="AB283:AB288" si="442">(H283*(IF(I283&lt;45%,0.5,IF(I283&lt;55%,0.8,IF(I283&lt;65%,0.9,IF(I283&lt;75%,1,IF(I283&lt;85%,1.1,1.2))))))+L283*(IF(M283&lt;45%,0.5,IF(M283&lt;55%,0.8,IF(M283&lt;65%,0.9,IF(M283&lt;75%,1,IF(M283&lt;85%,1.1,1.2))))))+P283*(IF(Q283&lt;45%,0.5,IF(Q283&lt;55%,0.8,IF(Q283&lt;65%,0.9,IF(Q283&lt;75%,1,IF(Q283&lt;85%,1.1,1.2))))))+T283*(IF(U283&lt;45%,0.5,IF(U283&lt;55%,0.8,IF(U283&lt;65%,0.9,IF(U283&lt;75%,1,IF(U283&lt;85%,1.1,1.2)))))))*IF(D283&gt;=0.8,6,IF(D283&lt;=0.4,1.5,3))</f>
        <v>77.400000000000006</v>
      </c>
      <c r="AC283" s="23"/>
    </row>
    <row r="284" spans="1:29" ht="15" customHeight="1" x14ac:dyDescent="0.25">
      <c r="A284" s="325">
        <f>A277+1</f>
        <v>42258</v>
      </c>
      <c r="B284" s="183" t="str">
        <f t="shared" si="435"/>
        <v>Тяжелая</v>
      </c>
      <c r="C284" s="184" t="str">
        <f t="shared" si="435"/>
        <v>Жим с бруса 5 см</v>
      </c>
      <c r="D284" s="167">
        <f t="shared" ref="D284:D288" si="443">D247</f>
        <v>1</v>
      </c>
      <c r="E284" s="191" t="str">
        <f t="shared" si="435"/>
        <v/>
      </c>
      <c r="F284" s="308">
        <f>IF(I284&lt;&gt;0,(IFERROR(IF($Y284&gt;50,MROUND($Y284*I284,2.5),IF($Y284&lt;15,MROUND($Y284*I284,0.1),MROUND($Y284*I284,1))),)),"")</f>
        <v>185</v>
      </c>
      <c r="G284" s="186">
        <v>2</v>
      </c>
      <c r="H284" s="186">
        <v>3</v>
      </c>
      <c r="I284" s="174">
        <v>0.85</v>
      </c>
      <c r="J284" s="308" t="str">
        <f>IF(M284&lt;&gt;0,(IFERROR(IF($Y284&gt;50,MROUND($Y284*M284,2.5),IF($Y284&lt;15,MROUND($Y284*M284,0.1),MROUND($Y284*M284,1))),)),"")</f>
        <v/>
      </c>
      <c r="K284" s="186"/>
      <c r="L284" s="186"/>
      <c r="M284" s="174">
        <v>0</v>
      </c>
      <c r="N284" s="308" t="str">
        <f>IF(Q284&lt;&gt;0,(IFERROR(IF($Y284&gt;50,MROUND($Y284*Q284,2.5),IF($Y284&lt;15,MROUND($Y284*Q284,0.1),MROUND($Y284*Q284,1))),)),"")</f>
        <v/>
      </c>
      <c r="O284" s="186"/>
      <c r="P284" s="186"/>
      <c r="Q284" s="174">
        <v>0</v>
      </c>
      <c r="R284" s="308" t="str">
        <f>IF(U284&lt;&gt;0,(IFERROR(IF($Y284&gt;50,MROUND($Y284*U284,2.5),IF($Y284&lt;15,MROUND($Y284*U284,0.1),MROUND($Y284*U284,1))),)),"")</f>
        <v/>
      </c>
      <c r="S284" s="186"/>
      <c r="T284" s="186"/>
      <c r="U284" s="174">
        <v>0</v>
      </c>
      <c r="V284" s="98">
        <f t="shared" si="419"/>
        <v>1110</v>
      </c>
      <c r="W284" s="99">
        <f t="shared" ref="W284:W288" si="444">IFERROR((IF(ISNUMBER(F284),F284,1)*G284*H284+IF(ISNUMBER(J284),J284,1)*K284*L284+IF(ISNUMBER(N284),N284,1)*O284*P284+IF(ISNUMBER(R284),R284,1)*S284*T284)*IF(ISNUMBER(E284),E284,1)/(G284*H284+K284*L284+O284*P284+S284*T284),0)</f>
        <v>185</v>
      </c>
      <c r="X284" s="68">
        <f t="shared" ref="X284:X285" si="445">ROUND(IFERROR((W284/(Y284*IF(ISNUMBER(E284),E284,1))),0),2)</f>
        <v>0.85</v>
      </c>
      <c r="Y284" s="203">
        <f t="shared" si="409"/>
        <v>218.65203216403606</v>
      </c>
      <c r="Z284" s="18">
        <f>(IF(I284&lt;30%,0,IF(I284&lt;35%,F284*G284*H284*F!$B$33,IF(I284&lt;40%,F284*G284*H284*F!$B$38,IF(I284&lt;45%,F284*G284*H284*F!$B$43,IF(I284&lt;50%,F284*G284*H284*F!$B$48,IF(I284=50%,F284*G284*H284*F!$B$50,IF(I284=51%,F284*G284*H284*F!$B$51,IF(I284=52%,F284*G284*H284*F!$B$52,IF(I284=53%,F284*G284*H284*F!$B$53,IF(I284=54%,F284*G284*H284*F!$B$54,IF(I284=55%,F284*G284*H284*F!$B$55,IF(I284=56%,F284*G284*H284*F!$B$56,IF(I284=57%,F284*G284*H284*F!$B$57,IF(I284=58%,F284*G284*H284*F!$B$58,IF(I284=59%,F284*G284*H284*F!$B$59,IF(I284=60%,F284*G284*H284*F!$B$60,IF(I284=61%,F284*G284*H284*F!$B$61,IF(I284=62%,F284*G284*H284*F!$B$62,IF(I284=63%,F284*G284*H284*F!$B$63,IF(I284=64%,F284*G284*H284*F!$B$64,IF(I284=65%,F284*G284*H284*F!$B$65,IF(I284=66%,F284*G284*H284*F!$B$66,IF(I284=67%,F284*G284*H284*F!$B$67,IF(I284=68%,F284*G284*H284*F!$B$68,IF(I284=69%,F284*G284*H284*F!$B$69,IF(I284=70%,F284*G284*H284*F!$B$70,IF(I284=71%,F284*G284*H284*F!$B$71,IF(I284=72%,F284*G284*H284*F!$B$72,IF(I284=73%,F284*G284*H284*F!$B$73,IF(I284=74%,F284*G284*H284*F!$B$74,IF(I284=75%,F284*G284*H284*F!$B$75,IF(I284=76%,F284*G284*H284*F!$B$76,IF(I284=77%,F284*G284*H284*F!$B$77,IF(I284=78%,F284*G284*H284*F!$B$78,IF(I284=79%,F284*G284*H284*F!$B$79,IF(I284=80%,F284*G284*H284*F!$B$80,IF(I284=81%,F284*G284*H284*F!$B$81,IF(I284=82%,F284*G284*H284*F!$B$82,IF(I284=83%,F284*G284*H284*F!$B$83,IF(I284=84%,F284*G284*H284*F!$B$84,IF(I284=85%,F284*G284*H284*F!$B$85,IF(I284=86%,F284*G284*H284*F!$B$86,IF(I284=87%,F284*G284*H284*F!$B$87,IF(I284=88%,F284*G284*H284*F!$B$88,IF(I284=89%,F284*G284*H284*F!$B$89,IF(I284=90%,F284*G284*H284*F!$B$90,IF(I284=91%,F284*G284*H284*F!$B$91,IF(I284=92%,F284*G284*H284*F!$B$92,IF(I284=93%,F284*G284*H284*F!$B$93,IF(I284=94%,F284*G284*H284*F!$B$94,IF(I284=95%,F284*G284*H284*F!$B$95,IF(I284=96%,F284*G284*H284*F!$B$96,IF(I284=97%,F284*G284*H284*F!$B$97,IF(I284=98%,F284*G284*H284*F!$B$98,IF(I284=99%,F284*G284*H284*F!$B$99,IF(I284&gt;99%,F284*G284*H284*F!$B$100,))))))))))))))))))))))))))))))))))))))))))))))))))))))))+IF(M284&lt;30%,0,IF(M284&lt;35%,J284*K284*L284*F!$B$33,IF(M284&lt;40%,J284*K284*L284*F!$B$38,IF(M284&lt;45%,J284*K284*L284*F!$B$43,IF(M284&lt;50%,J284*K284*L284*F!$B$48,IF(M284=50%,J284*K284*L284*F!$B$50,IF(M284=51%,J284*K284*L284*F!$B$51,IF(M284=52%,J284*K284*L284*F!$B$52,IF(M284=53%,J284*K284*L284*F!$B$53,IF(M284=54%,J284*K284*L284*F!$B$54,IF(M284=55%,J284*K284*L284*F!$B$55,IF(M284=56%,J284*K284*L284*F!$B$56,IF(M284=57%,J284*K284*L284*F!$B$57,IF(M284=58%,J284*K284*L284*F!$B$58,IF(M284=59%,J284*K284*L284*F!$B$59,IF(M284=60%,J284*K284*L284*F!$B$60,IF(M284=61%,J284*K284*L284*F!$B$61,IF(M284=62%,J284*K284*L284*F!$B$62,IF(M284=63%,J284*K284*L284*F!$B$63,IF(M284=64%,J284*K284*L284*F!$B$64,IF(M284=65%,J284*K284*L284*F!$B$65,IF(M284=66%,J284*K284*L284*F!$B$66,IF(M284=67%,J284*K284*L284*F!$B$67,IF(M284=68%,J284*K284*L284*F!$B$68,IF(M284=69%,J284*K284*L284*F!$B$69,IF(M284=70%,J284*K284*L284*F!$B$70,IF(M284=71%,J284*K284*L284*F!$B$71,IF(M284=72%,J284*K284*L284*F!$B$72,IF(M284=73%,J284*K284*L284*F!$B$73,IF(M284=74%,J284*K284*L284*F!$B$74,IF(M284=75%,J284*K284*L284*F!$B$75,IF(M284=76%,J284*K284*L284*F!$B$76,IF(M284=77%,J284*K284*L284*F!$B$77,IF(M284=78%,J284*K284*L284*F!$B$78,IF(M284=79%,J284*K284*L284*F!$B$79,IF(M284=80%,J284*K284*L284*F!$B$80,IF(M284=81%,J284*K284*L284*F!$B$81,IF(M284=82%,J284*K284*L284*F!$B$82,IF(M284=83%,J284*K284*L284*F!$B$83,IF(M284=84%,J284*K284*L284*F!$B$84,IF(M284=85%,J284*K284*L284*F!$B$85,IF(M284=86%,J284*K284*L284*F!$B$86,IF(M284=87%,J284*K284*L284*F!$B$87,IF(M284=88%,J284*K284*L284*F!$B$88,IF(M284=89%,J284*K284*L284*F!$B$89,IF(M284=90%,J284*K284*L284*F!$B$90,IF(M284=91%,J284*K284*L284*F!$B$91,IF(M284=92%,J284*K284*L284*F!$B$92,IF(M284=93%,J284*K284*L284*F!$B$93,IF(M284=94%,J284*K284*L284*F!$B$94,IF(M284=95%,J284*K284*L284*F!$B$95,IF(M284=96%,J284*K284*L284*F!$B$96,IF(M284=97%,J284*K284*L284*F!$B$97,IF(M284=98%,J284*K284*L284*F!$B$98,IF(M284=99%,J284*K284*L284*F!$B$99,IF(M284&gt;99%,J284*K284*L284*F!$B$100,))))))))))))))))))))))))))))))))))))))))))))))))))))))))+IF(Q284&lt;30%,0,IF(Q284&lt;35%,N284*O284*P284*F!$B$33,IF(Q284&lt;40%,N284*O284*P284*F!$B$38,IF(Q284&lt;45%,N284*O284*P284*F!$B$43,IF(Q284&lt;50%,N284*O284*P284*F!$B$48,IF(Q284=50%,N284*O284*P284*F!$B$50,IF(Q284=51%,N284*O284*P284*F!$B$51,IF(Q284=52%,N284*O284*P284*F!$B$52,IF(Q284=53%,N284*O284*P284*F!$B$53,IF(Q284=54%,N284*O284*P284*F!$B$54,IF(Q284=55%,N284*O284*P284*F!$B$55,IF(Q284=56%,N284*O284*P284*F!$B$56,IF(Q284=57%,N284*O284*P284*F!$B$57,IF(Q284=58%,N284*O284*P284*F!$B$58,IF(Q284=59%,N284*O284*P284*F!$B$59,IF(Q284=60%,N284*O284*P284*F!$B$60,IF(Q284=61%,N284*O284*P284*F!$B$61,IF(Q284=62%,N284*O284*P284*F!$B$62,IF(Q284=63%,N284*O284*P284*F!$B$63,IF(Q284=64%,N284*O284*P284*F!$B$64,IF(Q284=65%,N284*O284*P284*F!$B$65,IF(Q284=66%,N284*O284*P284*F!$B$66,IF(Q284=67%,N284*O284*P284*F!$B$67,IF(Q284=68%,N284*O284*P284*F!$B$68,IF(Q284=69%,N284*O284*P284*F!$B$69,IF(Q284=70%,N284*O284*P284*F!$B$70,IF(Q284=71%,N284*O284*P284*F!$B$71,IF(Q284=72%,N284*O284*P284*F!$B$72,IF(Q284=73%,N284*O284*P284*F!$B$73,IF(Q284=74%,N284*O284*P284*F!$B$74,IF(Q284=75%,N284*O284*P284*F!$B$75,IF(Q284=76%,N284*O284*P284*F!$B$76,IF(Q284=77%,N284*O284*P284*F!$B$77,IF(Q284=78%,N284*O284*P284*F!$B$78,IF(Q284=79%,N284*O284*P284*F!$B$79,IF(Q284=80%,N284*O284*P284*F!$B$80,IF(Q284=81%,N284*O284*P284*F!$B$81,IF(Q284=82%,N284*O284*P284*F!$B$82,IF(Q284=83%,N284*O284*P284*F!$B$83,IF(Q284=84%,N284*O284*P284*F!$B$84,IF(Q284=85%,N284*O284*P284*F!$B$85,IF(Q284=86%,N284*O284*P284*F!$B$86,IF(Q284=87%,N284*O284*P284*F!$B$87,IF(Q284=88%,N284*O284*P284*F!$B$88,IF(Q284=89%,N284*O284*P284*F!$B$89,IF(Q284=90%,N284*O284*P284*F!$B$90,IF(Q284=91%,N284*O284*P284*F!$B$91,IF(Q284=92%,N284*O284*P284*F!$B$92,IF(Q284=93%,N284*O284*P284*F!$B$93,IF(Q284=94%,N284*O284*P284*F!$B$94,IF(Q284=95%,N284*O284*P284*F!$B$95,IF(Q284=96%,N284*O284*P284*F!$B$96,IF(Q284=97%,N284*O284*P284*F!$B$97,IF(Q284=98%,N284*O284*P284*F!$B$98,IF(Q284=99%,N284*O284*P284*F!$B$99,IF(Q284&gt;99%,N284*O284*P284*F!$B$100,))))))))))))))))))))))))))))))))))))))))))))))))))))))))+IF(U284&lt;30%,0,IF(U284&lt;35%,R284*S284*T284*F!$B$33,IF(U284&lt;40%,R284*S284*T284*F!$B$38,IF(U284&lt;45%,R284*S284*T284*F!$B$43,IF(U284&lt;50%,R284*S284*T284*F!$B$48,IF(U284=50%,R284*S284*T284*F!$B$50,IF(U284=51%,R284*S284*T284*F!$B$51,IF(U284=52%,R284*S284*T284*F!$B$52,IF(U284=53%,R284*S284*T284*F!$B$53,IF(U284=54%,R284*S284*T284*F!$B$54,IF(U284=55%,R284*S284*T284*F!$B$55,IF(U284=56%,R284*S284*T284*F!$B$56,IF(U284=57%,R284*S284*T284*F!$B$57,IF(U284=58%,R284*S284*T284*F!$B$58,IF(U284=59%,R284*S284*T284*F!$B$59,IF(U284=60%,R284*S284*T284*F!$B$60,IF(U284=61%,R284*S284*T284*F!$B$61,IF(U284=62%,R284*S284*T284*F!$B$62,IF(U284=63%,R284*S284*T284*F!$B$63,IF(U284=64%,R284*S284*T284*F!$B$64,IF(U284=65%,R284*S284*T284*F!$B$65,IF(U284=66%,R284*S284*T284*F!$B$66,IF(U284=67%,R284*S284*T284*F!$B$67,IF(U284=68%,R284*S284*T284*F!$B$68,IF(U284=69%,R284*S284*T284*F!$B$69,IF(U284=70%,R284*S284*T284*F!$B$70,IF(U284=71%,R284*S284*T284*F!$B$71,IF(U284=72%,R284*S284*T284*F!$B$72,IF(U284=73%,R284*S284*T284*F!$B$73,IF(U284=74%,R284*S284*T284*F!$B$74,IF(U284=75%,R284*S284*T284*F!$B$75,IF(U284=76%,R284*S284*T284*F!$B$76,IF(U284=77%,R284*S284*T284*F!$B$77,IF(U284=78%,R284*S284*T284*F!$B$78,IF(U284=79%,R284*S284*T284*F!$B$79,IF(U284=80%,R284*S284*T284*F!$B$80,IF(U284=81%,R284*S284*T284*F!$B$81,IF(U284=82%,R284*S284*T284*F!$B$82,IF(U284=83%,R284*S284*T284*F!$B$83,IF(U284=84%,R284*S284*T284*F!$B$84,IF(U284=85%,R284*S284*T284*F!$B$85,IF(U284=86%,R284*S284*T284*F!$B$86,IF(U284=87%,R284*S284*T284*F!$B$87,IF(U284=88%,R284*S284*T284*F!$B$88,IF(U284=89%,R284*S284*T284*F!$B$89,IF(U284=90%,R284*S284*T284*F!$B$90,IF(U284=91%,R284*S284*T284*F!$B$91,IF(U284=92%,R284*S284*T284*F!$B$92,IF(U284=93%,R284*S284*T284*F!$B$93,IF(U284=94%,R284*S284*T284*F!$B$94,IF(U284=95%,R284*S284*T284*F!$B$95,IF(U284=96%,R284*S284*T284*F!$B$96,IF(U284=97%,R284*S284*T284*F!$B$97,IF(U284=98%,R284*S284*T284*F!$B$98,IF(U284=99%,R284*S284*T284*F!$B$99,IF(U284&gt;99%,R284*S284*T284*F!$B$100)))))))))))))))))))))))))))))))))))))))))))))))))))))))))*IF(ISNUMBER(E284),E284,1)*IF(ISNUMBER(D284),D284,1)</f>
        <v>2109</v>
      </c>
      <c r="AA284" s="69">
        <f t="shared" si="441"/>
        <v>6</v>
      </c>
      <c r="AB284" s="70">
        <f t="shared" si="442"/>
        <v>21.599999999999998</v>
      </c>
      <c r="AC284" s="23"/>
    </row>
    <row r="285" spans="1:29" x14ac:dyDescent="0.25">
      <c r="A285" s="325"/>
      <c r="B285" s="183" t="str">
        <f t="shared" si="435"/>
        <v>Легкая</v>
      </c>
      <c r="C285" s="184" t="str">
        <f t="shared" si="435"/>
        <v>Жим на наклонной</v>
      </c>
      <c r="D285" s="167">
        <f t="shared" si="443"/>
        <v>1</v>
      </c>
      <c r="E285" s="191" t="str">
        <f t="shared" si="435"/>
        <v/>
      </c>
      <c r="F285" s="309">
        <f>IF(I285&lt;&gt;0,(IFERROR(IF($Y285&gt;50,MROUND($Y285*I285,2.5),IF($Y285&lt;15,MROUND($Y285*I285,0.1),MROUND($Y285*I285,1))),)),"")</f>
        <v>60</v>
      </c>
      <c r="G285" s="188">
        <v>6</v>
      </c>
      <c r="H285" s="188">
        <v>5</v>
      </c>
      <c r="I285" s="189">
        <v>0.35</v>
      </c>
      <c r="J285" s="309" t="str">
        <f>IF(M285&lt;&gt;0,(IFERROR(IF($Y285&gt;50,MROUND($Y285*M285,2.5),IF($Y285&lt;15,MROUND($Y285*M285,0.1),MROUND($Y285*M285,1))),)),"")</f>
        <v/>
      </c>
      <c r="K285" s="188"/>
      <c r="L285" s="188"/>
      <c r="M285" s="189">
        <v>0</v>
      </c>
      <c r="N285" s="309" t="str">
        <f>IF(Q285&lt;&gt;0,(IFERROR(IF($Y285&gt;50,MROUND($Y285*Q285,2.5),IF($Y285&lt;15,MROUND($Y285*Q285,0.1),MROUND($Y285*Q285,1))),)),"")</f>
        <v/>
      </c>
      <c r="O285" s="188"/>
      <c r="P285" s="188"/>
      <c r="Q285" s="189">
        <v>0</v>
      </c>
      <c r="R285" s="309" t="str">
        <f>IF(U285&lt;&gt;0,(IFERROR(IF($Y285&gt;50,MROUND($Y285*U285,2.5),IF($Y285&lt;15,MROUND($Y285*U285,0.1),MROUND($Y285*U285,1))),)),"")</f>
        <v/>
      </c>
      <c r="S285" s="188"/>
      <c r="T285" s="188"/>
      <c r="U285" s="189">
        <v>0</v>
      </c>
      <c r="V285" s="101">
        <f t="shared" si="419"/>
        <v>1800</v>
      </c>
      <c r="W285" s="102">
        <f t="shared" si="444"/>
        <v>60</v>
      </c>
      <c r="X285" s="103">
        <f t="shared" si="445"/>
        <v>0.35</v>
      </c>
      <c r="Y285" s="203">
        <f t="shared" si="409"/>
        <v>169.82682109828042</v>
      </c>
      <c r="Z285" s="20">
        <f>(IF(I285&lt;30%,0,IF(I285&lt;35%,F285*G285*H285*F!$B$33,IF(I285&lt;40%,F285*G285*H285*F!$B$38,IF(I285&lt;45%,F285*G285*H285*F!$B$43,IF(I285&lt;50%,F285*G285*H285*F!$B$48,IF(I285=50%,F285*G285*H285*F!$B$50,IF(I285=51%,F285*G285*H285*F!$B$51,IF(I285=52%,F285*G285*H285*F!$B$52,IF(I285=53%,F285*G285*H285*F!$B$53,IF(I285=54%,F285*G285*H285*F!$B$54,IF(I285=55%,F285*G285*H285*F!$B$55,IF(I285=56%,F285*G285*H285*F!$B$56,IF(I285=57%,F285*G285*H285*F!$B$57,IF(I285=58%,F285*G285*H285*F!$B$58,IF(I285=59%,F285*G285*H285*F!$B$59,IF(I285=60%,F285*G285*H285*F!$B$60,IF(I285=61%,F285*G285*H285*F!$B$61,IF(I285=62%,F285*G285*H285*F!$B$62,IF(I285=63%,F285*G285*H285*F!$B$63,IF(I285=64%,F285*G285*H285*F!$B$64,IF(I285=65%,F285*G285*H285*F!$B$65,IF(I285=66%,F285*G285*H285*F!$B$66,IF(I285=67%,F285*G285*H285*F!$B$67,IF(I285=68%,F285*G285*H285*F!$B$68,IF(I285=69%,F285*G285*H285*F!$B$69,IF(I285=70%,F285*G285*H285*F!$B$70,IF(I285=71%,F285*G285*H285*F!$B$71,IF(I285=72%,F285*G285*H285*F!$B$72,IF(I285=73%,F285*G285*H285*F!$B$73,IF(I285=74%,F285*G285*H285*F!$B$74,IF(I285=75%,F285*G285*H285*F!$B$75,IF(I285=76%,F285*G285*H285*F!$B$76,IF(I285=77%,F285*G285*H285*F!$B$77,IF(I285=78%,F285*G285*H285*F!$B$78,IF(I285=79%,F285*G285*H285*F!$B$79,IF(I285=80%,F285*G285*H285*F!$B$80,IF(I285=81%,F285*G285*H285*F!$B$81,IF(I285=82%,F285*G285*H285*F!$B$82,IF(I285=83%,F285*G285*H285*F!$B$83,IF(I285=84%,F285*G285*H285*F!$B$84,IF(I285=85%,F285*G285*H285*F!$B$85,IF(I285=86%,F285*G285*H285*F!$B$86,IF(I285=87%,F285*G285*H285*F!$B$87,IF(I285=88%,F285*G285*H285*F!$B$88,IF(I285=89%,F285*G285*H285*F!$B$89,IF(I285=90%,F285*G285*H285*F!$B$90,IF(I285=91%,F285*G285*H285*F!$B$91,IF(I285=92%,F285*G285*H285*F!$B$92,IF(I285=93%,F285*G285*H285*F!$B$93,IF(I285=94%,F285*G285*H285*F!$B$94,IF(I285=95%,F285*G285*H285*F!$B$95,IF(I285=96%,F285*G285*H285*F!$B$96,IF(I285=97%,F285*G285*H285*F!$B$97,IF(I285=98%,F285*G285*H285*F!$B$98,IF(I285=99%,F285*G285*H285*F!$B$99,IF(I285&gt;99%,F285*G285*H285*F!$B$100,))))))))))))))))))))))))))))))))))))))))))))))))))))))))+IF(M285&lt;30%,0,IF(M285&lt;35%,J285*K285*L285*F!$B$33,IF(M285&lt;40%,J285*K285*L285*F!$B$38,IF(M285&lt;45%,J285*K285*L285*F!$B$43,IF(M285&lt;50%,J285*K285*L285*F!$B$48,IF(M285=50%,J285*K285*L285*F!$B$50,IF(M285=51%,J285*K285*L285*F!$B$51,IF(M285=52%,J285*K285*L285*F!$B$52,IF(M285=53%,J285*K285*L285*F!$B$53,IF(M285=54%,J285*K285*L285*F!$B$54,IF(M285=55%,J285*K285*L285*F!$B$55,IF(M285=56%,J285*K285*L285*F!$B$56,IF(M285=57%,J285*K285*L285*F!$B$57,IF(M285=58%,J285*K285*L285*F!$B$58,IF(M285=59%,J285*K285*L285*F!$B$59,IF(M285=60%,J285*K285*L285*F!$B$60,IF(M285=61%,J285*K285*L285*F!$B$61,IF(M285=62%,J285*K285*L285*F!$B$62,IF(M285=63%,J285*K285*L285*F!$B$63,IF(M285=64%,J285*K285*L285*F!$B$64,IF(M285=65%,J285*K285*L285*F!$B$65,IF(M285=66%,J285*K285*L285*F!$B$66,IF(M285=67%,J285*K285*L285*F!$B$67,IF(M285=68%,J285*K285*L285*F!$B$68,IF(M285=69%,J285*K285*L285*F!$B$69,IF(M285=70%,J285*K285*L285*F!$B$70,IF(M285=71%,J285*K285*L285*F!$B$71,IF(M285=72%,J285*K285*L285*F!$B$72,IF(M285=73%,J285*K285*L285*F!$B$73,IF(M285=74%,J285*K285*L285*F!$B$74,IF(M285=75%,J285*K285*L285*F!$B$75,IF(M285=76%,J285*K285*L285*F!$B$76,IF(M285=77%,J285*K285*L285*F!$B$77,IF(M285=78%,J285*K285*L285*F!$B$78,IF(M285=79%,J285*K285*L285*F!$B$79,IF(M285=80%,J285*K285*L285*F!$B$80,IF(M285=81%,J285*K285*L285*F!$B$81,IF(M285=82%,J285*K285*L285*F!$B$82,IF(M285=83%,J285*K285*L285*F!$B$83,IF(M285=84%,J285*K285*L285*F!$B$84,IF(M285=85%,J285*K285*L285*F!$B$85,IF(M285=86%,J285*K285*L285*F!$B$86,IF(M285=87%,J285*K285*L285*F!$B$87,IF(M285=88%,J285*K285*L285*F!$B$88,IF(M285=89%,J285*K285*L285*F!$B$89,IF(M285=90%,J285*K285*L285*F!$B$90,IF(M285=91%,J285*K285*L285*F!$B$91,IF(M285=92%,J285*K285*L285*F!$B$92,IF(M285=93%,J285*K285*L285*F!$B$93,IF(M285=94%,J285*K285*L285*F!$B$94,IF(M285=95%,J285*K285*L285*F!$B$95,IF(M285=96%,J285*K285*L285*F!$B$96,IF(M285=97%,J285*K285*L285*F!$B$97,IF(M285=98%,J285*K285*L285*F!$B$98,IF(M285=99%,J285*K285*L285*F!$B$99,IF(M285&gt;99%,J285*K285*L285*F!$B$100,))))))))))))))))))))))))))))))))))))))))))))))))))))))))+IF(Q285&lt;30%,0,IF(Q285&lt;35%,N285*O285*P285*F!$B$33,IF(Q285&lt;40%,N285*O285*P285*F!$B$38,IF(Q285&lt;45%,N285*O285*P285*F!$B$43,IF(Q285&lt;50%,N285*O285*P285*F!$B$48,IF(Q285=50%,N285*O285*P285*F!$B$50,IF(Q285=51%,N285*O285*P285*F!$B$51,IF(Q285=52%,N285*O285*P285*F!$B$52,IF(Q285=53%,N285*O285*P285*F!$B$53,IF(Q285=54%,N285*O285*P285*F!$B$54,IF(Q285=55%,N285*O285*P285*F!$B$55,IF(Q285=56%,N285*O285*P285*F!$B$56,IF(Q285=57%,N285*O285*P285*F!$B$57,IF(Q285=58%,N285*O285*P285*F!$B$58,IF(Q285=59%,N285*O285*P285*F!$B$59,IF(Q285=60%,N285*O285*P285*F!$B$60,IF(Q285=61%,N285*O285*P285*F!$B$61,IF(Q285=62%,N285*O285*P285*F!$B$62,IF(Q285=63%,N285*O285*P285*F!$B$63,IF(Q285=64%,N285*O285*P285*F!$B$64,IF(Q285=65%,N285*O285*P285*F!$B$65,IF(Q285=66%,N285*O285*P285*F!$B$66,IF(Q285=67%,N285*O285*P285*F!$B$67,IF(Q285=68%,N285*O285*P285*F!$B$68,IF(Q285=69%,N285*O285*P285*F!$B$69,IF(Q285=70%,N285*O285*P285*F!$B$70,IF(Q285=71%,N285*O285*P285*F!$B$71,IF(Q285=72%,N285*O285*P285*F!$B$72,IF(Q285=73%,N285*O285*P285*F!$B$73,IF(Q285=74%,N285*O285*P285*F!$B$74,IF(Q285=75%,N285*O285*P285*F!$B$75,IF(Q285=76%,N285*O285*P285*F!$B$76,IF(Q285=77%,N285*O285*P285*F!$B$77,IF(Q285=78%,N285*O285*P285*F!$B$78,IF(Q285=79%,N285*O285*P285*F!$B$79,IF(Q285=80%,N285*O285*P285*F!$B$80,IF(Q285=81%,N285*O285*P285*F!$B$81,IF(Q285=82%,N285*O285*P285*F!$B$82,IF(Q285=83%,N285*O285*P285*F!$B$83,IF(Q285=84%,N285*O285*P285*F!$B$84,IF(Q285=85%,N285*O285*P285*F!$B$85,IF(Q285=86%,N285*O285*P285*F!$B$86,IF(Q285=87%,N285*O285*P285*F!$B$87,IF(Q285=88%,N285*O285*P285*F!$B$88,IF(Q285=89%,N285*O285*P285*F!$B$89,IF(Q285=90%,N285*O285*P285*F!$B$90,IF(Q285=91%,N285*O285*P285*F!$B$91,IF(Q285=92%,N285*O285*P285*F!$B$92,IF(Q285=93%,N285*O285*P285*F!$B$93,IF(Q285=94%,N285*O285*P285*F!$B$94,IF(Q285=95%,N285*O285*P285*F!$B$95,IF(Q285=96%,N285*O285*P285*F!$B$96,IF(Q285=97%,N285*O285*P285*F!$B$97,IF(Q285=98%,N285*O285*P285*F!$B$98,IF(Q285=99%,N285*O285*P285*F!$B$99,IF(Q285&gt;99%,N285*O285*P285*F!$B$100,))))))))))))))))))))))))))))))))))))))))))))))))))))))))+IF(U285&lt;30%,0,IF(U285&lt;35%,R285*S285*T285*F!$B$33,IF(U285&lt;40%,R285*S285*T285*F!$B$38,IF(U285&lt;45%,R285*S285*T285*F!$B$43,IF(U285&lt;50%,R285*S285*T285*F!$B$48,IF(U285=50%,R285*S285*T285*F!$B$50,IF(U285=51%,R285*S285*T285*F!$B$51,IF(U285=52%,R285*S285*T285*F!$B$52,IF(U285=53%,R285*S285*T285*F!$B$53,IF(U285=54%,R285*S285*T285*F!$B$54,IF(U285=55%,R285*S285*T285*F!$B$55,IF(U285=56%,R285*S285*T285*F!$B$56,IF(U285=57%,R285*S285*T285*F!$B$57,IF(U285=58%,R285*S285*T285*F!$B$58,IF(U285=59%,R285*S285*T285*F!$B$59,IF(U285=60%,R285*S285*T285*F!$B$60,IF(U285=61%,R285*S285*T285*F!$B$61,IF(U285=62%,R285*S285*T285*F!$B$62,IF(U285=63%,R285*S285*T285*F!$B$63,IF(U285=64%,R285*S285*T285*F!$B$64,IF(U285=65%,R285*S285*T285*F!$B$65,IF(U285=66%,R285*S285*T285*F!$B$66,IF(U285=67%,R285*S285*T285*F!$B$67,IF(U285=68%,R285*S285*T285*F!$B$68,IF(U285=69%,R285*S285*T285*F!$B$69,IF(U285=70%,R285*S285*T285*F!$B$70,IF(U285=71%,R285*S285*T285*F!$B$71,IF(U285=72%,R285*S285*T285*F!$B$72,IF(U285=73%,R285*S285*T285*F!$B$73,IF(U285=74%,R285*S285*T285*F!$B$74,IF(U285=75%,R285*S285*T285*F!$B$75,IF(U285=76%,R285*S285*T285*F!$B$76,IF(U285=77%,R285*S285*T285*F!$B$77,IF(U285=78%,R285*S285*T285*F!$B$78,IF(U285=79%,R285*S285*T285*F!$B$79,IF(U285=80%,R285*S285*T285*F!$B$80,IF(U285=81%,R285*S285*T285*F!$B$81,IF(U285=82%,R285*S285*T285*F!$B$82,IF(U285=83%,R285*S285*T285*F!$B$83,IF(U285=84%,R285*S285*T285*F!$B$84,IF(U285=85%,R285*S285*T285*F!$B$85,IF(U285=86%,R285*S285*T285*F!$B$86,IF(U285=87%,R285*S285*T285*F!$B$87,IF(U285=88%,R285*S285*T285*F!$B$88,IF(U285=89%,R285*S285*T285*F!$B$89,IF(U285=90%,R285*S285*T285*F!$B$90,IF(U285=91%,R285*S285*T285*F!$B$91,IF(U285=92%,R285*S285*T285*F!$B$92,IF(U285=93%,R285*S285*T285*F!$B$93,IF(U285=94%,R285*S285*T285*F!$B$94,IF(U285=95%,R285*S285*T285*F!$B$95,IF(U285=96%,R285*S285*T285*F!$B$96,IF(U285=97%,R285*S285*T285*F!$B$97,IF(U285=98%,R285*S285*T285*F!$B$98,IF(U285=99%,R285*S285*T285*F!$B$99,IF(U285&gt;99%,R285*S285*T285*F!$B$100)))))))))))))))))))))))))))))))))))))))))))))))))))))))))*IF(ISNUMBER(E285),E285,1)*IF(ISNUMBER(D285),D285,1)</f>
        <v>504.00000000000006</v>
      </c>
      <c r="AA285" s="104">
        <f t="shared" si="441"/>
        <v>30</v>
      </c>
      <c r="AB285" s="105">
        <f t="shared" si="442"/>
        <v>15</v>
      </c>
      <c r="AC285" s="23"/>
    </row>
    <row r="286" spans="1:29" x14ac:dyDescent="0.25">
      <c r="A286" s="325"/>
      <c r="B286" s="183" t="str">
        <f t="shared" si="435"/>
        <v>Легкая</v>
      </c>
      <c r="C286" s="184" t="str">
        <f t="shared" si="435"/>
        <v>Жим гантелей</v>
      </c>
      <c r="D286" s="167">
        <f t="shared" si="443"/>
        <v>1</v>
      </c>
      <c r="E286" s="191">
        <f t="shared" si="435"/>
        <v>2</v>
      </c>
      <c r="F286" s="308">
        <f>IF(I286&lt;&gt;0,(IFERROR(IF($Y286&gt;50,MROUND($Y286*I286,2.5),IF($Y286&lt;15,MROUND($Y286*I286,0.1),MROUND($Y286*I286,1))),)),"")</f>
        <v>20</v>
      </c>
      <c r="G286" s="186">
        <v>6</v>
      </c>
      <c r="H286" s="186">
        <v>5</v>
      </c>
      <c r="I286" s="174">
        <v>0.35</v>
      </c>
      <c r="J286" s="308" t="str">
        <f>IF(M286&lt;&gt;0,(IFERROR(IF($Y286&gt;50,MROUND($Y286*M286,2.5),IF($Y286&lt;15,MROUND($Y286*M286,0.1),MROUND($Y286*M286,1))),)),"")</f>
        <v/>
      </c>
      <c r="K286" s="186"/>
      <c r="L286" s="186"/>
      <c r="M286" s="174">
        <v>0</v>
      </c>
      <c r="N286" s="308" t="str">
        <f>IF(Q286&lt;&gt;0,(IFERROR(IF($Y286&gt;50,MROUND($Y286*Q286,2.5),IF($Y286&lt;15,MROUND($Y286*Q286,0.1),MROUND($Y286*Q286,1))),)),"")</f>
        <v/>
      </c>
      <c r="O286" s="186"/>
      <c r="P286" s="186"/>
      <c r="Q286" s="174">
        <v>0</v>
      </c>
      <c r="R286" s="308" t="str">
        <f>IF(U286&lt;&gt;0,(IFERROR(IF($Y286&gt;50,MROUND($Y286*U286,2.5),IF($Y286&lt;15,MROUND($Y286*U286,0.1),MROUND($Y286*U286,1))),)),"")</f>
        <v/>
      </c>
      <c r="S286" s="186"/>
      <c r="T286" s="186"/>
      <c r="U286" s="174">
        <v>0</v>
      </c>
      <c r="V286" s="98">
        <f t="shared" si="419"/>
        <v>1200</v>
      </c>
      <c r="W286" s="99">
        <f t="shared" si="444"/>
        <v>40</v>
      </c>
      <c r="X286" s="68">
        <f>ROUND(IFERROR((W286/(Y286*IF(ISNUMBER(E286),E286,1))),0),2)</f>
        <v>0.35</v>
      </c>
      <c r="Y286" s="203">
        <f t="shared" si="409"/>
        <v>57.316552120669655</v>
      </c>
      <c r="Z286" s="18">
        <f>(IF(I286&lt;30%,0,IF(I286&lt;35%,F286*G286*H286*F!$B$33,IF(I286&lt;40%,F286*G286*H286*F!$B$38,IF(I286&lt;45%,F286*G286*H286*F!$B$43,IF(I286&lt;50%,F286*G286*H286*F!$B$48,IF(I286=50%,F286*G286*H286*F!$B$50,IF(I286=51%,F286*G286*H286*F!$B$51,IF(I286=52%,F286*G286*H286*F!$B$52,IF(I286=53%,F286*G286*H286*F!$B$53,IF(I286=54%,F286*G286*H286*F!$B$54,IF(I286=55%,F286*G286*H286*F!$B$55,IF(I286=56%,F286*G286*H286*F!$B$56,IF(I286=57%,F286*G286*H286*F!$B$57,IF(I286=58%,F286*G286*H286*F!$B$58,IF(I286=59%,F286*G286*H286*F!$B$59,IF(I286=60%,F286*G286*H286*F!$B$60,IF(I286=61%,F286*G286*H286*F!$B$61,IF(I286=62%,F286*G286*H286*F!$B$62,IF(I286=63%,F286*G286*H286*F!$B$63,IF(I286=64%,F286*G286*H286*F!$B$64,IF(I286=65%,F286*G286*H286*F!$B$65,IF(I286=66%,F286*G286*H286*F!$B$66,IF(I286=67%,F286*G286*H286*F!$B$67,IF(I286=68%,F286*G286*H286*F!$B$68,IF(I286=69%,F286*G286*H286*F!$B$69,IF(I286=70%,F286*G286*H286*F!$B$70,IF(I286=71%,F286*G286*H286*F!$B$71,IF(I286=72%,F286*G286*H286*F!$B$72,IF(I286=73%,F286*G286*H286*F!$B$73,IF(I286=74%,F286*G286*H286*F!$B$74,IF(I286=75%,F286*G286*H286*F!$B$75,IF(I286=76%,F286*G286*H286*F!$B$76,IF(I286=77%,F286*G286*H286*F!$B$77,IF(I286=78%,F286*G286*H286*F!$B$78,IF(I286=79%,F286*G286*H286*F!$B$79,IF(I286=80%,F286*G286*H286*F!$B$80,IF(I286=81%,F286*G286*H286*F!$B$81,IF(I286=82%,F286*G286*H286*F!$B$82,IF(I286=83%,F286*G286*H286*F!$B$83,IF(I286=84%,F286*G286*H286*F!$B$84,IF(I286=85%,F286*G286*H286*F!$B$85,IF(I286=86%,F286*G286*H286*F!$B$86,IF(I286=87%,F286*G286*H286*F!$B$87,IF(I286=88%,F286*G286*H286*F!$B$88,IF(I286=89%,F286*G286*H286*F!$B$89,IF(I286=90%,F286*G286*H286*F!$B$90,IF(I286=91%,F286*G286*H286*F!$B$91,IF(I286=92%,F286*G286*H286*F!$B$92,IF(I286=93%,F286*G286*H286*F!$B$93,IF(I286=94%,F286*G286*H286*F!$B$94,IF(I286=95%,F286*G286*H286*F!$B$95,IF(I286=96%,F286*G286*H286*F!$B$96,IF(I286=97%,F286*G286*H286*F!$B$97,IF(I286=98%,F286*G286*H286*F!$B$98,IF(I286=99%,F286*G286*H286*F!$B$99,IF(I286&gt;99%,F286*G286*H286*F!$B$100,))))))))))))))))))))))))))))))))))))))))))))))))))))))))+IF(M286&lt;30%,0,IF(M286&lt;35%,J286*K286*L286*F!$B$33,IF(M286&lt;40%,J286*K286*L286*F!$B$38,IF(M286&lt;45%,J286*K286*L286*F!$B$43,IF(M286&lt;50%,J286*K286*L286*F!$B$48,IF(M286=50%,J286*K286*L286*F!$B$50,IF(M286=51%,J286*K286*L286*F!$B$51,IF(M286=52%,J286*K286*L286*F!$B$52,IF(M286=53%,J286*K286*L286*F!$B$53,IF(M286=54%,J286*K286*L286*F!$B$54,IF(M286=55%,J286*K286*L286*F!$B$55,IF(M286=56%,J286*K286*L286*F!$B$56,IF(M286=57%,J286*K286*L286*F!$B$57,IF(M286=58%,J286*K286*L286*F!$B$58,IF(M286=59%,J286*K286*L286*F!$B$59,IF(M286=60%,J286*K286*L286*F!$B$60,IF(M286=61%,J286*K286*L286*F!$B$61,IF(M286=62%,J286*K286*L286*F!$B$62,IF(M286=63%,J286*K286*L286*F!$B$63,IF(M286=64%,J286*K286*L286*F!$B$64,IF(M286=65%,J286*K286*L286*F!$B$65,IF(M286=66%,J286*K286*L286*F!$B$66,IF(M286=67%,J286*K286*L286*F!$B$67,IF(M286=68%,J286*K286*L286*F!$B$68,IF(M286=69%,J286*K286*L286*F!$B$69,IF(M286=70%,J286*K286*L286*F!$B$70,IF(M286=71%,J286*K286*L286*F!$B$71,IF(M286=72%,J286*K286*L286*F!$B$72,IF(M286=73%,J286*K286*L286*F!$B$73,IF(M286=74%,J286*K286*L286*F!$B$74,IF(M286=75%,J286*K286*L286*F!$B$75,IF(M286=76%,J286*K286*L286*F!$B$76,IF(M286=77%,J286*K286*L286*F!$B$77,IF(M286=78%,J286*K286*L286*F!$B$78,IF(M286=79%,J286*K286*L286*F!$B$79,IF(M286=80%,J286*K286*L286*F!$B$80,IF(M286=81%,J286*K286*L286*F!$B$81,IF(M286=82%,J286*K286*L286*F!$B$82,IF(M286=83%,J286*K286*L286*F!$B$83,IF(M286=84%,J286*K286*L286*F!$B$84,IF(M286=85%,J286*K286*L286*F!$B$85,IF(M286=86%,J286*K286*L286*F!$B$86,IF(M286=87%,J286*K286*L286*F!$B$87,IF(M286=88%,J286*K286*L286*F!$B$88,IF(M286=89%,J286*K286*L286*F!$B$89,IF(M286=90%,J286*K286*L286*F!$B$90,IF(M286=91%,J286*K286*L286*F!$B$91,IF(M286=92%,J286*K286*L286*F!$B$92,IF(M286=93%,J286*K286*L286*F!$B$93,IF(M286=94%,J286*K286*L286*F!$B$94,IF(M286=95%,J286*K286*L286*F!$B$95,IF(M286=96%,J286*K286*L286*F!$B$96,IF(M286=97%,J286*K286*L286*F!$B$97,IF(M286=98%,J286*K286*L286*F!$B$98,IF(M286=99%,J286*K286*L286*F!$B$99,IF(M286&gt;99%,J286*K286*L286*F!$B$100,))))))))))))))))))))))))))))))))))))))))))))))))))))))))+IF(Q286&lt;30%,0,IF(Q286&lt;35%,N286*O286*P286*F!$B$33,IF(Q286&lt;40%,N286*O286*P286*F!$B$38,IF(Q286&lt;45%,N286*O286*P286*F!$B$43,IF(Q286&lt;50%,N286*O286*P286*F!$B$48,IF(Q286=50%,N286*O286*P286*F!$B$50,IF(Q286=51%,N286*O286*P286*F!$B$51,IF(Q286=52%,N286*O286*P286*F!$B$52,IF(Q286=53%,N286*O286*P286*F!$B$53,IF(Q286=54%,N286*O286*P286*F!$B$54,IF(Q286=55%,N286*O286*P286*F!$B$55,IF(Q286=56%,N286*O286*P286*F!$B$56,IF(Q286=57%,N286*O286*P286*F!$B$57,IF(Q286=58%,N286*O286*P286*F!$B$58,IF(Q286=59%,N286*O286*P286*F!$B$59,IF(Q286=60%,N286*O286*P286*F!$B$60,IF(Q286=61%,N286*O286*P286*F!$B$61,IF(Q286=62%,N286*O286*P286*F!$B$62,IF(Q286=63%,N286*O286*P286*F!$B$63,IF(Q286=64%,N286*O286*P286*F!$B$64,IF(Q286=65%,N286*O286*P286*F!$B$65,IF(Q286=66%,N286*O286*P286*F!$B$66,IF(Q286=67%,N286*O286*P286*F!$B$67,IF(Q286=68%,N286*O286*P286*F!$B$68,IF(Q286=69%,N286*O286*P286*F!$B$69,IF(Q286=70%,N286*O286*P286*F!$B$70,IF(Q286=71%,N286*O286*P286*F!$B$71,IF(Q286=72%,N286*O286*P286*F!$B$72,IF(Q286=73%,N286*O286*P286*F!$B$73,IF(Q286=74%,N286*O286*P286*F!$B$74,IF(Q286=75%,N286*O286*P286*F!$B$75,IF(Q286=76%,N286*O286*P286*F!$B$76,IF(Q286=77%,N286*O286*P286*F!$B$77,IF(Q286=78%,N286*O286*P286*F!$B$78,IF(Q286=79%,N286*O286*P286*F!$B$79,IF(Q286=80%,N286*O286*P286*F!$B$80,IF(Q286=81%,N286*O286*P286*F!$B$81,IF(Q286=82%,N286*O286*P286*F!$B$82,IF(Q286=83%,N286*O286*P286*F!$B$83,IF(Q286=84%,N286*O286*P286*F!$B$84,IF(Q286=85%,N286*O286*P286*F!$B$85,IF(Q286=86%,N286*O286*P286*F!$B$86,IF(Q286=87%,N286*O286*P286*F!$B$87,IF(Q286=88%,N286*O286*P286*F!$B$88,IF(Q286=89%,N286*O286*P286*F!$B$89,IF(Q286=90%,N286*O286*P286*F!$B$90,IF(Q286=91%,N286*O286*P286*F!$B$91,IF(Q286=92%,N286*O286*P286*F!$B$92,IF(Q286=93%,N286*O286*P286*F!$B$93,IF(Q286=94%,N286*O286*P286*F!$B$94,IF(Q286=95%,N286*O286*P286*F!$B$95,IF(Q286=96%,N286*O286*P286*F!$B$96,IF(Q286=97%,N286*O286*P286*F!$B$97,IF(Q286=98%,N286*O286*P286*F!$B$98,IF(Q286=99%,N286*O286*P286*F!$B$99,IF(Q286&gt;99%,N286*O286*P286*F!$B$100,))))))))))))))))))))))))))))))))))))))))))))))))))))))))+IF(U286&lt;30%,0,IF(U286&lt;35%,R286*S286*T286*F!$B$33,IF(U286&lt;40%,R286*S286*T286*F!$B$38,IF(U286&lt;45%,R286*S286*T286*F!$B$43,IF(U286&lt;50%,R286*S286*T286*F!$B$48,IF(U286=50%,R286*S286*T286*F!$B$50,IF(U286=51%,R286*S286*T286*F!$B$51,IF(U286=52%,R286*S286*T286*F!$B$52,IF(U286=53%,R286*S286*T286*F!$B$53,IF(U286=54%,R286*S286*T286*F!$B$54,IF(U286=55%,R286*S286*T286*F!$B$55,IF(U286=56%,R286*S286*T286*F!$B$56,IF(U286=57%,R286*S286*T286*F!$B$57,IF(U286=58%,R286*S286*T286*F!$B$58,IF(U286=59%,R286*S286*T286*F!$B$59,IF(U286=60%,R286*S286*T286*F!$B$60,IF(U286=61%,R286*S286*T286*F!$B$61,IF(U286=62%,R286*S286*T286*F!$B$62,IF(U286=63%,R286*S286*T286*F!$B$63,IF(U286=64%,R286*S286*T286*F!$B$64,IF(U286=65%,R286*S286*T286*F!$B$65,IF(U286=66%,R286*S286*T286*F!$B$66,IF(U286=67%,R286*S286*T286*F!$B$67,IF(U286=68%,R286*S286*T286*F!$B$68,IF(U286=69%,R286*S286*T286*F!$B$69,IF(U286=70%,R286*S286*T286*F!$B$70,IF(U286=71%,R286*S286*T286*F!$B$71,IF(U286=72%,R286*S286*T286*F!$B$72,IF(U286=73%,R286*S286*T286*F!$B$73,IF(U286=74%,R286*S286*T286*F!$B$74,IF(U286=75%,R286*S286*T286*F!$B$75,IF(U286=76%,R286*S286*T286*F!$B$76,IF(U286=77%,R286*S286*T286*F!$B$77,IF(U286=78%,R286*S286*T286*F!$B$78,IF(U286=79%,R286*S286*T286*F!$B$79,IF(U286=80%,R286*S286*T286*F!$B$80,IF(U286=81%,R286*S286*T286*F!$B$81,IF(U286=82%,R286*S286*T286*F!$B$82,IF(U286=83%,R286*S286*T286*F!$B$83,IF(U286=84%,R286*S286*T286*F!$B$84,IF(U286=85%,R286*S286*T286*F!$B$85,IF(U286=86%,R286*S286*T286*F!$B$86,IF(U286=87%,R286*S286*T286*F!$B$87,IF(U286=88%,R286*S286*T286*F!$B$88,IF(U286=89%,R286*S286*T286*F!$B$89,IF(U286=90%,R286*S286*T286*F!$B$90,IF(U286=91%,R286*S286*T286*F!$B$91,IF(U286=92%,R286*S286*T286*F!$B$92,IF(U286=93%,R286*S286*T286*F!$B$93,IF(U286=94%,R286*S286*T286*F!$B$94,IF(U286=95%,R286*S286*T286*F!$B$95,IF(U286=96%,R286*S286*T286*F!$B$96,IF(U286=97%,R286*S286*T286*F!$B$97,IF(U286=98%,R286*S286*T286*F!$B$98,IF(U286=99%,R286*S286*T286*F!$B$99,IF(U286&gt;99%,R286*S286*T286*F!$B$100)))))))))))))))))))))))))))))))))))))))))))))))))))))))))*IF(ISNUMBER(E286),E286,1)*IF(ISNUMBER(D286),D286,1)</f>
        <v>336.00000000000006</v>
      </c>
      <c r="AA286" s="69">
        <f t="shared" si="441"/>
        <v>30</v>
      </c>
      <c r="AB286" s="70">
        <f t="shared" si="442"/>
        <v>15</v>
      </c>
      <c r="AC286" s="23"/>
    </row>
    <row r="287" spans="1:29" x14ac:dyDescent="0.25">
      <c r="A287" s="325"/>
      <c r="B287" s="183" t="str">
        <f t="shared" si="435"/>
        <v>Легкая</v>
      </c>
      <c r="C287" s="190" t="str">
        <f t="shared" si="435"/>
        <v>Бицепс стоя</v>
      </c>
      <c r="D287" s="167">
        <f t="shared" si="443"/>
        <v>0.5</v>
      </c>
      <c r="E287" s="191" t="str">
        <f t="shared" si="435"/>
        <v/>
      </c>
      <c r="F287" s="310">
        <f>IF(I287&lt;&gt;0,(IFERROR(IF($Y287&gt;50,MROUND($Y287*I287,2.5),IF($Y287&lt;15,MROUND($Y287*I287,0.1),MROUND($Y287*I287,1))),)),"")</f>
        <v>25</v>
      </c>
      <c r="G287" s="188">
        <v>6</v>
      </c>
      <c r="H287" s="188">
        <v>4</v>
      </c>
      <c r="I287" s="189">
        <v>0.35</v>
      </c>
      <c r="J287" s="310">
        <f>IF(M287&lt;&gt;0,(IFERROR(IF($Y287&gt;50,MROUND($Y287*M287,2.5),IF($Y287&lt;15,MROUND($Y287*M287,0.1),MROUND($Y287*M287,1))),)),"")</f>
        <v>32.5</v>
      </c>
      <c r="K287" s="188">
        <v>5</v>
      </c>
      <c r="L287" s="188">
        <v>4</v>
      </c>
      <c r="M287" s="189">
        <v>0.43</v>
      </c>
      <c r="N287" s="310" t="str">
        <f>IF(Q287&lt;&gt;0,(IFERROR(IF($Y287&gt;50,MROUND($Y287*Q287,2.5),IF($Y287&lt;15,MROUND($Y287*Q287,0.1),MROUND($Y287*Q287,1))),)),"")</f>
        <v/>
      </c>
      <c r="O287" s="188"/>
      <c r="P287" s="188"/>
      <c r="Q287" s="189">
        <v>0</v>
      </c>
      <c r="R287" s="310" t="str">
        <f>IF(U287&lt;&gt;0,(IFERROR(IF($Y287&gt;50,MROUND($Y287*U287,2.5),IF($Y287&lt;15,MROUND($Y287*U287,0.1),MROUND($Y287*U287,1))),)),"")</f>
        <v/>
      </c>
      <c r="S287" s="188"/>
      <c r="T287" s="188"/>
      <c r="U287" s="189">
        <v>0</v>
      </c>
      <c r="V287" s="101">
        <f t="shared" si="419"/>
        <v>1250</v>
      </c>
      <c r="W287" s="102">
        <f t="shared" si="444"/>
        <v>28.40909090909091</v>
      </c>
      <c r="X287" s="114">
        <f t="shared" ref="X287:X288" si="446">ROUND(IFERROR((W287/(Y287*IF(ISNUMBER(E287),E287,1))),0),2)</f>
        <v>0.38</v>
      </c>
      <c r="Y287" s="203">
        <f t="shared" si="409"/>
        <v>74.299234230497689</v>
      </c>
      <c r="Z287" s="20">
        <f>(IF(I287&lt;30%,0,IF(I287&lt;35%,F287*G287*H287*F!$B$33,IF(I287&lt;40%,F287*G287*H287*F!$B$38,IF(I287&lt;45%,F287*G287*H287*F!$B$43,IF(I287&lt;50%,F287*G287*H287*F!$B$48,IF(I287=50%,F287*G287*H287*F!$B$50,IF(I287=51%,F287*G287*H287*F!$B$51,IF(I287=52%,F287*G287*H287*F!$B$52,IF(I287=53%,F287*G287*H287*F!$B$53,IF(I287=54%,F287*G287*H287*F!$B$54,IF(I287=55%,F287*G287*H287*F!$B$55,IF(I287=56%,F287*G287*H287*F!$B$56,IF(I287=57%,F287*G287*H287*F!$B$57,IF(I287=58%,F287*G287*H287*F!$B$58,IF(I287=59%,F287*G287*H287*F!$B$59,IF(I287=60%,F287*G287*H287*F!$B$60,IF(I287=61%,F287*G287*H287*F!$B$61,IF(I287=62%,F287*G287*H287*F!$B$62,IF(I287=63%,F287*G287*H287*F!$B$63,IF(I287=64%,F287*G287*H287*F!$B$64,IF(I287=65%,F287*G287*H287*F!$B$65,IF(I287=66%,F287*G287*H287*F!$B$66,IF(I287=67%,F287*G287*H287*F!$B$67,IF(I287=68%,F287*G287*H287*F!$B$68,IF(I287=69%,F287*G287*H287*F!$B$69,IF(I287=70%,F287*G287*H287*F!$B$70,IF(I287=71%,F287*G287*H287*F!$B$71,IF(I287=72%,F287*G287*H287*F!$B$72,IF(I287=73%,F287*G287*H287*F!$B$73,IF(I287=74%,F287*G287*H287*F!$B$74,IF(I287=75%,F287*G287*H287*F!$B$75,IF(I287=76%,F287*G287*H287*F!$B$76,IF(I287=77%,F287*G287*H287*F!$B$77,IF(I287=78%,F287*G287*H287*F!$B$78,IF(I287=79%,F287*G287*H287*F!$B$79,IF(I287=80%,F287*G287*H287*F!$B$80,IF(I287=81%,F287*G287*H287*F!$B$81,IF(I287=82%,F287*G287*H287*F!$B$82,IF(I287=83%,F287*G287*H287*F!$B$83,IF(I287=84%,F287*G287*H287*F!$B$84,IF(I287=85%,F287*G287*H287*F!$B$85,IF(I287=86%,F287*G287*H287*F!$B$86,IF(I287=87%,F287*G287*H287*F!$B$87,IF(I287=88%,F287*G287*H287*F!$B$88,IF(I287=89%,F287*G287*H287*F!$B$89,IF(I287=90%,F287*G287*H287*F!$B$90,IF(I287=91%,F287*G287*H287*F!$B$91,IF(I287=92%,F287*G287*H287*F!$B$92,IF(I287=93%,F287*G287*H287*F!$B$93,IF(I287=94%,F287*G287*H287*F!$B$94,IF(I287=95%,F287*G287*H287*F!$B$95,IF(I287=96%,F287*G287*H287*F!$B$96,IF(I287=97%,F287*G287*H287*F!$B$97,IF(I287=98%,F287*G287*H287*F!$B$98,IF(I287=99%,F287*G287*H287*F!$B$99,IF(I287&gt;99%,F287*G287*H287*F!$B$100,))))))))))))))))))))))))))))))))))))))))))))))))))))))))+IF(M287&lt;30%,0,IF(M287&lt;35%,J287*K287*L287*F!$B$33,IF(M287&lt;40%,J287*K287*L287*F!$B$38,IF(M287&lt;45%,J287*K287*L287*F!$B$43,IF(M287&lt;50%,J287*K287*L287*F!$B$48,IF(M287=50%,J287*K287*L287*F!$B$50,IF(M287=51%,J287*K287*L287*F!$B$51,IF(M287=52%,J287*K287*L287*F!$B$52,IF(M287=53%,J287*K287*L287*F!$B$53,IF(M287=54%,J287*K287*L287*F!$B$54,IF(M287=55%,J287*K287*L287*F!$B$55,IF(M287=56%,J287*K287*L287*F!$B$56,IF(M287=57%,J287*K287*L287*F!$B$57,IF(M287=58%,J287*K287*L287*F!$B$58,IF(M287=59%,J287*K287*L287*F!$B$59,IF(M287=60%,J287*K287*L287*F!$B$60,IF(M287=61%,J287*K287*L287*F!$B$61,IF(M287=62%,J287*K287*L287*F!$B$62,IF(M287=63%,J287*K287*L287*F!$B$63,IF(M287=64%,J287*K287*L287*F!$B$64,IF(M287=65%,J287*K287*L287*F!$B$65,IF(M287=66%,J287*K287*L287*F!$B$66,IF(M287=67%,J287*K287*L287*F!$B$67,IF(M287=68%,J287*K287*L287*F!$B$68,IF(M287=69%,J287*K287*L287*F!$B$69,IF(M287=70%,J287*K287*L287*F!$B$70,IF(M287=71%,J287*K287*L287*F!$B$71,IF(M287=72%,J287*K287*L287*F!$B$72,IF(M287=73%,J287*K287*L287*F!$B$73,IF(M287=74%,J287*K287*L287*F!$B$74,IF(M287=75%,J287*K287*L287*F!$B$75,IF(M287=76%,J287*K287*L287*F!$B$76,IF(M287=77%,J287*K287*L287*F!$B$77,IF(M287=78%,J287*K287*L287*F!$B$78,IF(M287=79%,J287*K287*L287*F!$B$79,IF(M287=80%,J287*K287*L287*F!$B$80,IF(M287=81%,J287*K287*L287*F!$B$81,IF(M287=82%,J287*K287*L287*F!$B$82,IF(M287=83%,J287*K287*L287*F!$B$83,IF(M287=84%,J287*K287*L287*F!$B$84,IF(M287=85%,J287*K287*L287*F!$B$85,IF(M287=86%,J287*K287*L287*F!$B$86,IF(M287=87%,J287*K287*L287*F!$B$87,IF(M287=88%,J287*K287*L287*F!$B$88,IF(M287=89%,J287*K287*L287*F!$B$89,IF(M287=90%,J287*K287*L287*F!$B$90,IF(M287=91%,J287*K287*L287*F!$B$91,IF(M287=92%,J287*K287*L287*F!$B$92,IF(M287=93%,J287*K287*L287*F!$B$93,IF(M287=94%,J287*K287*L287*F!$B$94,IF(M287=95%,J287*K287*L287*F!$B$95,IF(M287=96%,J287*K287*L287*F!$B$96,IF(M287=97%,J287*K287*L287*F!$B$97,IF(M287=98%,J287*K287*L287*F!$B$98,IF(M287=99%,J287*K287*L287*F!$B$99,IF(M287&gt;99%,J287*K287*L287*F!$B$100,))))))))))))))))))))))))))))))))))))))))))))))))))))))))+IF(Q287&lt;30%,0,IF(Q287&lt;35%,N287*O287*P287*F!$B$33,IF(Q287&lt;40%,N287*O287*P287*F!$B$38,IF(Q287&lt;45%,N287*O287*P287*F!$B$43,IF(Q287&lt;50%,N287*O287*P287*F!$B$48,IF(Q287=50%,N287*O287*P287*F!$B$50,IF(Q287=51%,N287*O287*P287*F!$B$51,IF(Q287=52%,N287*O287*P287*F!$B$52,IF(Q287=53%,N287*O287*P287*F!$B$53,IF(Q287=54%,N287*O287*P287*F!$B$54,IF(Q287=55%,N287*O287*P287*F!$B$55,IF(Q287=56%,N287*O287*P287*F!$B$56,IF(Q287=57%,N287*O287*P287*F!$B$57,IF(Q287=58%,N287*O287*P287*F!$B$58,IF(Q287=59%,N287*O287*P287*F!$B$59,IF(Q287=60%,N287*O287*P287*F!$B$60,IF(Q287=61%,N287*O287*P287*F!$B$61,IF(Q287=62%,N287*O287*P287*F!$B$62,IF(Q287=63%,N287*O287*P287*F!$B$63,IF(Q287=64%,N287*O287*P287*F!$B$64,IF(Q287=65%,N287*O287*P287*F!$B$65,IF(Q287=66%,N287*O287*P287*F!$B$66,IF(Q287=67%,N287*O287*P287*F!$B$67,IF(Q287=68%,N287*O287*P287*F!$B$68,IF(Q287=69%,N287*O287*P287*F!$B$69,IF(Q287=70%,N287*O287*P287*F!$B$70,IF(Q287=71%,N287*O287*P287*F!$B$71,IF(Q287=72%,N287*O287*P287*F!$B$72,IF(Q287=73%,N287*O287*P287*F!$B$73,IF(Q287=74%,N287*O287*P287*F!$B$74,IF(Q287=75%,N287*O287*P287*F!$B$75,IF(Q287=76%,N287*O287*P287*F!$B$76,IF(Q287=77%,N287*O287*P287*F!$B$77,IF(Q287=78%,N287*O287*P287*F!$B$78,IF(Q287=79%,N287*O287*P287*F!$B$79,IF(Q287=80%,N287*O287*P287*F!$B$80,IF(Q287=81%,N287*O287*P287*F!$B$81,IF(Q287=82%,N287*O287*P287*F!$B$82,IF(Q287=83%,N287*O287*P287*F!$B$83,IF(Q287=84%,N287*O287*P287*F!$B$84,IF(Q287=85%,N287*O287*P287*F!$B$85,IF(Q287=86%,N287*O287*P287*F!$B$86,IF(Q287=87%,N287*O287*P287*F!$B$87,IF(Q287=88%,N287*O287*P287*F!$B$88,IF(Q287=89%,N287*O287*P287*F!$B$89,IF(Q287=90%,N287*O287*P287*F!$B$90,IF(Q287=91%,N287*O287*P287*F!$B$91,IF(Q287=92%,N287*O287*P287*F!$B$92,IF(Q287=93%,N287*O287*P287*F!$B$93,IF(Q287=94%,N287*O287*P287*F!$B$94,IF(Q287=95%,N287*O287*P287*F!$B$95,IF(Q287=96%,N287*O287*P287*F!$B$96,IF(Q287=97%,N287*O287*P287*F!$B$97,IF(Q287=98%,N287*O287*P287*F!$B$98,IF(Q287=99%,N287*O287*P287*F!$B$99,IF(Q287&gt;99%,N287*O287*P287*F!$B$100,))))))))))))))))))))))))))))))))))))))))))))))))))))))))+IF(U287&lt;30%,0,IF(U287&lt;35%,R287*S287*T287*F!$B$33,IF(U287&lt;40%,R287*S287*T287*F!$B$38,IF(U287&lt;45%,R287*S287*T287*F!$B$43,IF(U287&lt;50%,R287*S287*T287*F!$B$48,IF(U287=50%,R287*S287*T287*F!$B$50,IF(U287=51%,R287*S287*T287*F!$B$51,IF(U287=52%,R287*S287*T287*F!$B$52,IF(U287=53%,R287*S287*T287*F!$B$53,IF(U287=54%,R287*S287*T287*F!$B$54,IF(U287=55%,R287*S287*T287*F!$B$55,IF(U287=56%,R287*S287*T287*F!$B$56,IF(U287=57%,R287*S287*T287*F!$B$57,IF(U287=58%,R287*S287*T287*F!$B$58,IF(U287=59%,R287*S287*T287*F!$B$59,IF(U287=60%,R287*S287*T287*F!$B$60,IF(U287=61%,R287*S287*T287*F!$B$61,IF(U287=62%,R287*S287*T287*F!$B$62,IF(U287=63%,R287*S287*T287*F!$B$63,IF(U287=64%,R287*S287*T287*F!$B$64,IF(U287=65%,R287*S287*T287*F!$B$65,IF(U287=66%,R287*S287*T287*F!$B$66,IF(U287=67%,R287*S287*T287*F!$B$67,IF(U287=68%,R287*S287*T287*F!$B$68,IF(U287=69%,R287*S287*T287*F!$B$69,IF(U287=70%,R287*S287*T287*F!$B$70,IF(U287=71%,R287*S287*T287*F!$B$71,IF(U287=72%,R287*S287*T287*F!$B$72,IF(U287=73%,R287*S287*T287*F!$B$73,IF(U287=74%,R287*S287*T287*F!$B$74,IF(U287=75%,R287*S287*T287*F!$B$75,IF(U287=76%,R287*S287*T287*F!$B$76,IF(U287=77%,R287*S287*T287*F!$B$77,IF(U287=78%,R287*S287*T287*F!$B$78,IF(U287=79%,R287*S287*T287*F!$B$79,IF(U287=80%,R287*S287*T287*F!$B$80,IF(U287=81%,R287*S287*T287*F!$B$81,IF(U287=82%,R287*S287*T287*F!$B$82,IF(U287=83%,R287*S287*T287*F!$B$83,IF(U287=84%,R287*S287*T287*F!$B$84,IF(U287=85%,R287*S287*T287*F!$B$85,IF(U287=86%,R287*S287*T287*F!$B$86,IF(U287=87%,R287*S287*T287*F!$B$87,IF(U287=88%,R287*S287*T287*F!$B$88,IF(U287=89%,R287*S287*T287*F!$B$89,IF(U287=90%,R287*S287*T287*F!$B$90,IF(U287=91%,R287*S287*T287*F!$B$91,IF(U287=92%,R287*S287*T287*F!$B$92,IF(U287=93%,R287*S287*T287*F!$B$93,IF(U287=94%,R287*S287*T287*F!$B$94,IF(U287=95%,R287*S287*T287*F!$B$95,IF(U287=96%,R287*S287*T287*F!$B$96,IF(U287=97%,R287*S287*T287*F!$B$97,IF(U287=98%,R287*S287*T287*F!$B$98,IF(U287=99%,R287*S287*T287*F!$B$99,IF(U287&gt;99%,R287*S287*T287*F!$B$100)))))))))))))))))))))))))))))))))))))))))))))))))))))))))*IF(ISNUMBER(E287),E287,1)*IF(ISNUMBER(D287),D287,1)</f>
        <v>207.5</v>
      </c>
      <c r="AA287" s="104">
        <f t="shared" si="441"/>
        <v>44</v>
      </c>
      <c r="AB287" s="105">
        <f t="shared" si="442"/>
        <v>12</v>
      </c>
      <c r="AC287" s="23"/>
    </row>
    <row r="288" spans="1:29" x14ac:dyDescent="0.25">
      <c r="A288" s="325"/>
      <c r="B288" s="183" t="str">
        <f t="shared" si="435"/>
        <v/>
      </c>
      <c r="C288" s="190" t="str">
        <f t="shared" si="435"/>
        <v/>
      </c>
      <c r="D288" s="167">
        <f t="shared" si="443"/>
        <v>0</v>
      </c>
      <c r="E288" s="191" t="str">
        <f t="shared" si="435"/>
        <v/>
      </c>
      <c r="F288" s="308"/>
      <c r="G288" s="186"/>
      <c r="H288" s="186"/>
      <c r="I288" s="174">
        <f t="shared" ref="I288" si="447">IFERROR(ROUND(F288/$Y288,2),)</f>
        <v>0</v>
      </c>
      <c r="J288" s="308"/>
      <c r="K288" s="186"/>
      <c r="L288" s="186"/>
      <c r="M288" s="174">
        <f t="shared" ref="M288" si="448">IFERROR(ROUND(J288/$Y288,2),)</f>
        <v>0</v>
      </c>
      <c r="N288" s="308"/>
      <c r="O288" s="186"/>
      <c r="P288" s="186"/>
      <c r="Q288" s="174">
        <f t="shared" ref="Q288" si="449">IFERROR(ROUND(N288/$Y288,2),)</f>
        <v>0</v>
      </c>
      <c r="R288" s="308"/>
      <c r="S288" s="186"/>
      <c r="T288" s="186"/>
      <c r="U288" s="174">
        <f t="shared" ref="U288" si="450">IFERROR(ROUND(R288/$Y288,2),)</f>
        <v>0</v>
      </c>
      <c r="V288" s="98">
        <f t="shared" si="419"/>
        <v>0</v>
      </c>
      <c r="W288" s="99">
        <f t="shared" si="444"/>
        <v>0</v>
      </c>
      <c r="X288" s="68">
        <f t="shared" si="446"/>
        <v>0</v>
      </c>
      <c r="Y288" s="203" t="str">
        <f t="shared" si="409"/>
        <v/>
      </c>
      <c r="Z288" s="18">
        <f>(IF(I288&lt;30%,0,IF(I288&lt;35%,F288*G288*H288*F!$B$33,IF(I288&lt;40%,F288*G288*H288*F!$B$38,IF(I288&lt;45%,F288*G288*H288*F!$B$43,IF(I288&lt;50%,F288*G288*H288*F!$B$48,IF(I288=50%,F288*G288*H288*F!$B$50,IF(I288=51%,F288*G288*H288*F!$B$51,IF(I288=52%,F288*G288*H288*F!$B$52,IF(I288=53%,F288*G288*H288*F!$B$53,IF(I288=54%,F288*G288*H288*F!$B$54,IF(I288=55%,F288*G288*H288*F!$B$55,IF(I288=56%,F288*G288*H288*F!$B$56,IF(I288=57%,F288*G288*H288*F!$B$57,IF(I288=58%,F288*G288*H288*F!$B$58,IF(I288=59%,F288*G288*H288*F!$B$59,IF(I288=60%,F288*G288*H288*F!$B$60,IF(I288=61%,F288*G288*H288*F!$B$61,IF(I288=62%,F288*G288*H288*F!$B$62,IF(I288=63%,F288*G288*H288*F!$B$63,IF(I288=64%,F288*G288*H288*F!$B$64,IF(I288=65%,F288*G288*H288*F!$B$65,IF(I288=66%,F288*G288*H288*F!$B$66,IF(I288=67%,F288*G288*H288*F!$B$67,IF(I288=68%,F288*G288*H288*F!$B$68,IF(I288=69%,F288*G288*H288*F!$B$69,IF(I288=70%,F288*G288*H288*F!$B$70,IF(I288=71%,F288*G288*H288*F!$B$71,IF(I288=72%,F288*G288*H288*F!$B$72,IF(I288=73%,F288*G288*H288*F!$B$73,IF(I288=74%,F288*G288*H288*F!$B$74,IF(I288=75%,F288*G288*H288*F!$B$75,IF(I288=76%,F288*G288*H288*F!$B$76,IF(I288=77%,F288*G288*H288*F!$B$77,IF(I288=78%,F288*G288*H288*F!$B$78,IF(I288=79%,F288*G288*H288*F!$B$79,IF(I288=80%,F288*G288*H288*F!$B$80,IF(I288=81%,F288*G288*H288*F!$B$81,IF(I288=82%,F288*G288*H288*F!$B$82,IF(I288=83%,F288*G288*H288*F!$B$83,IF(I288=84%,F288*G288*H288*F!$B$84,IF(I288=85%,F288*G288*H288*F!$B$85,IF(I288=86%,F288*G288*H288*F!$B$86,IF(I288=87%,F288*G288*H288*F!$B$87,IF(I288=88%,F288*G288*H288*F!$B$88,IF(I288=89%,F288*G288*H288*F!$B$89,IF(I288=90%,F288*G288*H288*F!$B$90,IF(I288=91%,F288*G288*H288*F!$B$91,IF(I288=92%,F288*G288*H288*F!$B$92,IF(I288=93%,F288*G288*H288*F!$B$93,IF(I288=94%,F288*G288*H288*F!$B$94,IF(I288=95%,F288*G288*H288*F!$B$95,IF(I288=96%,F288*G288*H288*F!$B$96,IF(I288=97%,F288*G288*H288*F!$B$97,IF(I288=98%,F288*G288*H288*F!$B$98,IF(I288=99%,F288*G288*H288*F!$B$99,IF(I288&gt;99%,F288*G288*H288*F!$B$100,))))))))))))))))))))))))))))))))))))))))))))))))))))))))+IF(M288&lt;30%,0,IF(M288&lt;35%,J288*K288*L288*F!$B$33,IF(M288&lt;40%,J288*K288*L288*F!$B$38,IF(M288&lt;45%,J288*K288*L288*F!$B$43,IF(M288&lt;50%,J288*K288*L288*F!$B$48,IF(M288=50%,J288*K288*L288*F!$B$50,IF(M288=51%,J288*K288*L288*F!$B$51,IF(M288=52%,J288*K288*L288*F!$B$52,IF(M288=53%,J288*K288*L288*F!$B$53,IF(M288=54%,J288*K288*L288*F!$B$54,IF(M288=55%,J288*K288*L288*F!$B$55,IF(M288=56%,J288*K288*L288*F!$B$56,IF(M288=57%,J288*K288*L288*F!$B$57,IF(M288=58%,J288*K288*L288*F!$B$58,IF(M288=59%,J288*K288*L288*F!$B$59,IF(M288=60%,J288*K288*L288*F!$B$60,IF(M288=61%,J288*K288*L288*F!$B$61,IF(M288=62%,J288*K288*L288*F!$B$62,IF(M288=63%,J288*K288*L288*F!$B$63,IF(M288=64%,J288*K288*L288*F!$B$64,IF(M288=65%,J288*K288*L288*F!$B$65,IF(M288=66%,J288*K288*L288*F!$B$66,IF(M288=67%,J288*K288*L288*F!$B$67,IF(M288=68%,J288*K288*L288*F!$B$68,IF(M288=69%,J288*K288*L288*F!$B$69,IF(M288=70%,J288*K288*L288*F!$B$70,IF(M288=71%,J288*K288*L288*F!$B$71,IF(M288=72%,J288*K288*L288*F!$B$72,IF(M288=73%,J288*K288*L288*F!$B$73,IF(M288=74%,J288*K288*L288*F!$B$74,IF(M288=75%,J288*K288*L288*F!$B$75,IF(M288=76%,J288*K288*L288*F!$B$76,IF(M288=77%,J288*K288*L288*F!$B$77,IF(M288=78%,J288*K288*L288*F!$B$78,IF(M288=79%,J288*K288*L288*F!$B$79,IF(M288=80%,J288*K288*L288*F!$B$80,IF(M288=81%,J288*K288*L288*F!$B$81,IF(M288=82%,J288*K288*L288*F!$B$82,IF(M288=83%,J288*K288*L288*F!$B$83,IF(M288=84%,J288*K288*L288*F!$B$84,IF(M288=85%,J288*K288*L288*F!$B$85,IF(M288=86%,J288*K288*L288*F!$B$86,IF(M288=87%,J288*K288*L288*F!$B$87,IF(M288=88%,J288*K288*L288*F!$B$88,IF(M288=89%,J288*K288*L288*F!$B$89,IF(M288=90%,J288*K288*L288*F!$B$90,IF(M288=91%,J288*K288*L288*F!$B$91,IF(M288=92%,J288*K288*L288*F!$B$92,IF(M288=93%,J288*K288*L288*F!$B$93,IF(M288=94%,J288*K288*L288*F!$B$94,IF(M288=95%,J288*K288*L288*F!$B$95,IF(M288=96%,J288*K288*L288*F!$B$96,IF(M288=97%,J288*K288*L288*F!$B$97,IF(M288=98%,J288*K288*L288*F!$B$98,IF(M288=99%,J288*K288*L288*F!$B$99,IF(M288&gt;99%,J288*K288*L288*F!$B$100,))))))))))))))))))))))))))))))))))))))))))))))))))))))))+IF(Q288&lt;30%,0,IF(Q288&lt;35%,N288*O288*P288*F!$B$33,IF(Q288&lt;40%,N288*O288*P288*F!$B$38,IF(Q288&lt;45%,N288*O288*P288*F!$B$43,IF(Q288&lt;50%,N288*O288*P288*F!$B$48,IF(Q288=50%,N288*O288*P288*F!$B$50,IF(Q288=51%,N288*O288*P288*F!$B$51,IF(Q288=52%,N288*O288*P288*F!$B$52,IF(Q288=53%,N288*O288*P288*F!$B$53,IF(Q288=54%,N288*O288*P288*F!$B$54,IF(Q288=55%,N288*O288*P288*F!$B$55,IF(Q288=56%,N288*O288*P288*F!$B$56,IF(Q288=57%,N288*O288*P288*F!$B$57,IF(Q288=58%,N288*O288*P288*F!$B$58,IF(Q288=59%,N288*O288*P288*F!$B$59,IF(Q288=60%,N288*O288*P288*F!$B$60,IF(Q288=61%,N288*O288*P288*F!$B$61,IF(Q288=62%,N288*O288*P288*F!$B$62,IF(Q288=63%,N288*O288*P288*F!$B$63,IF(Q288=64%,N288*O288*P288*F!$B$64,IF(Q288=65%,N288*O288*P288*F!$B$65,IF(Q288=66%,N288*O288*P288*F!$B$66,IF(Q288=67%,N288*O288*P288*F!$B$67,IF(Q288=68%,N288*O288*P288*F!$B$68,IF(Q288=69%,N288*O288*P288*F!$B$69,IF(Q288=70%,N288*O288*P288*F!$B$70,IF(Q288=71%,N288*O288*P288*F!$B$71,IF(Q288=72%,N288*O288*P288*F!$B$72,IF(Q288=73%,N288*O288*P288*F!$B$73,IF(Q288=74%,N288*O288*P288*F!$B$74,IF(Q288=75%,N288*O288*P288*F!$B$75,IF(Q288=76%,N288*O288*P288*F!$B$76,IF(Q288=77%,N288*O288*P288*F!$B$77,IF(Q288=78%,N288*O288*P288*F!$B$78,IF(Q288=79%,N288*O288*P288*F!$B$79,IF(Q288=80%,N288*O288*P288*F!$B$80,IF(Q288=81%,N288*O288*P288*F!$B$81,IF(Q288=82%,N288*O288*P288*F!$B$82,IF(Q288=83%,N288*O288*P288*F!$B$83,IF(Q288=84%,N288*O288*P288*F!$B$84,IF(Q288=85%,N288*O288*P288*F!$B$85,IF(Q288=86%,N288*O288*P288*F!$B$86,IF(Q288=87%,N288*O288*P288*F!$B$87,IF(Q288=88%,N288*O288*P288*F!$B$88,IF(Q288=89%,N288*O288*P288*F!$B$89,IF(Q288=90%,N288*O288*P288*F!$B$90,IF(Q288=91%,N288*O288*P288*F!$B$91,IF(Q288=92%,N288*O288*P288*F!$B$92,IF(Q288=93%,N288*O288*P288*F!$B$93,IF(Q288=94%,N288*O288*P288*F!$B$94,IF(Q288=95%,N288*O288*P288*F!$B$95,IF(Q288=96%,N288*O288*P288*F!$B$96,IF(Q288=97%,N288*O288*P288*F!$B$97,IF(Q288=98%,N288*O288*P288*F!$B$98,IF(Q288=99%,N288*O288*P288*F!$B$99,IF(Q288&gt;99%,N288*O288*P288*F!$B$100,))))))))))))))))))))))))))))))))))))))))))))))))))))))))+IF(U288&lt;30%,0,IF(U288&lt;35%,R288*S288*T288*F!$B$33,IF(U288&lt;40%,R288*S288*T288*F!$B$38,IF(U288&lt;45%,R288*S288*T288*F!$B$43,IF(U288&lt;50%,R288*S288*T288*F!$B$48,IF(U288=50%,R288*S288*T288*F!$B$50,IF(U288=51%,R288*S288*T288*F!$B$51,IF(U288=52%,R288*S288*T288*F!$B$52,IF(U288=53%,R288*S288*T288*F!$B$53,IF(U288=54%,R288*S288*T288*F!$B$54,IF(U288=55%,R288*S288*T288*F!$B$55,IF(U288=56%,R288*S288*T288*F!$B$56,IF(U288=57%,R288*S288*T288*F!$B$57,IF(U288=58%,R288*S288*T288*F!$B$58,IF(U288=59%,R288*S288*T288*F!$B$59,IF(U288=60%,R288*S288*T288*F!$B$60,IF(U288=61%,R288*S288*T288*F!$B$61,IF(U288=62%,R288*S288*T288*F!$B$62,IF(U288=63%,R288*S288*T288*F!$B$63,IF(U288=64%,R288*S288*T288*F!$B$64,IF(U288=65%,R288*S288*T288*F!$B$65,IF(U288=66%,R288*S288*T288*F!$B$66,IF(U288=67%,R288*S288*T288*F!$B$67,IF(U288=68%,R288*S288*T288*F!$B$68,IF(U288=69%,R288*S288*T288*F!$B$69,IF(U288=70%,R288*S288*T288*F!$B$70,IF(U288=71%,R288*S288*T288*F!$B$71,IF(U288=72%,R288*S288*T288*F!$B$72,IF(U288=73%,R288*S288*T288*F!$B$73,IF(U288=74%,R288*S288*T288*F!$B$74,IF(U288=75%,R288*S288*T288*F!$B$75,IF(U288=76%,R288*S288*T288*F!$B$76,IF(U288=77%,R288*S288*T288*F!$B$77,IF(U288=78%,R288*S288*T288*F!$B$78,IF(U288=79%,R288*S288*T288*F!$B$79,IF(U288=80%,R288*S288*T288*F!$B$80,IF(U288=81%,R288*S288*T288*F!$B$81,IF(U288=82%,R288*S288*T288*F!$B$82,IF(U288=83%,R288*S288*T288*F!$B$83,IF(U288=84%,R288*S288*T288*F!$B$84,IF(U288=85%,R288*S288*T288*F!$B$85,IF(U288=86%,R288*S288*T288*F!$B$86,IF(U288=87%,R288*S288*T288*F!$B$87,IF(U288=88%,R288*S288*T288*F!$B$88,IF(U288=89%,R288*S288*T288*F!$B$89,IF(U288=90%,R288*S288*T288*F!$B$90,IF(U288=91%,R288*S288*T288*F!$B$91,IF(U288=92%,R288*S288*T288*F!$B$92,IF(U288=93%,R288*S288*T288*F!$B$93,IF(U288=94%,R288*S288*T288*F!$B$94,IF(U288=95%,R288*S288*T288*F!$B$95,IF(U288=96%,R288*S288*T288*F!$B$96,IF(U288=97%,R288*S288*T288*F!$B$97,IF(U288=98%,R288*S288*T288*F!$B$98,IF(U288=99%,R288*S288*T288*F!$B$99,IF(U288&gt;99%,R288*S288*T288*F!$B$100)))))))))))))))))))))))))))))))))))))))))))))))))))))))))*IF(ISNUMBER(E288),E288,1)*IF(ISNUMBER(D288),D288,1)</f>
        <v>0</v>
      </c>
      <c r="AA288" s="69">
        <f t="shared" si="441"/>
        <v>0</v>
      </c>
      <c r="AB288" s="70">
        <f t="shared" si="442"/>
        <v>0</v>
      </c>
      <c r="AC288" s="23"/>
    </row>
    <row r="289" spans="1:48" ht="15.75" thickBot="1" x14ac:dyDescent="0.3">
      <c r="A289" s="326"/>
      <c r="B289" s="219" t="str">
        <f t="shared" si="435"/>
        <v/>
      </c>
      <c r="C289" s="228" t="str">
        <f t="shared" si="435"/>
        <v/>
      </c>
      <c r="D289" s="299">
        <f>ROUND(IFERROR((D283*(G283*H283+K283*L283+O283*P283+S283*T283)+D284*(G284*H284+K284*L284+O284*P284+S284*T284)+D285*(G285*H285+K285*L285+O285*P285+S285*T285)+D286*(G286*H286+K286*L286+O286*P286+S286*T286)+D287*(G287*H287+K287*L287+O287*P287+S287*T287)+D288*(G288*H288+K288*L288+O288*P288+S288*T288))/((G283*H283+K283*L283+O283*P283+S283*T283)+(G284*H284+K284*L284+O284*P284+S284*T284)+(G285*H285+K285*L285+O285*P285+S285*T285)+(G286*H286+K286*L286+O286*P286+S286*T286)+(G287*H287+K287*L287+O287*P287+S287*T287)+(G288*H288+K288*L288+O288*P288+S288*T288)),0),2)</f>
        <v>0.85</v>
      </c>
      <c r="E289" s="230" t="str">
        <f t="shared" si="435"/>
        <v/>
      </c>
      <c r="F289" s="312"/>
      <c r="G289" s="229"/>
      <c r="H289" s="229"/>
      <c r="I289" s="225"/>
      <c r="J289" s="312"/>
      <c r="K289" s="229"/>
      <c r="L289" s="229"/>
      <c r="M289" s="225"/>
      <c r="N289" s="312"/>
      <c r="O289" s="229"/>
      <c r="P289" s="229"/>
      <c r="Q289" s="225"/>
      <c r="R289" s="312"/>
      <c r="S289" s="229"/>
      <c r="T289" s="229"/>
      <c r="U289" s="225"/>
      <c r="V289" s="79">
        <f>SUM(V283:V288)</f>
        <v>10705</v>
      </c>
      <c r="W289" s="21">
        <f>IFERROR(V289/AA289,0)</f>
        <v>74.340277777777771</v>
      </c>
      <c r="X289" s="80">
        <f>ROUND(IFERROR(((I283*G283*H283+M283*K283*L283+Q283*O283*P283+U283*S283*T283)+(I284*G284*H284+M284*K284*L284+Q284*O284*P284+U284*S284*T284)+(I285*G285*H285+M285*K285*L285+Q285*O285*P285+U285*S285*T285)+(I286*G286*H286+M286*K286*L286+Q286*O286*P286+U286*S286*T286)+(I287*G287*H287+M287*K287*L287+Q287*O287*P287+U287*S287*T287)+(I288*G288*H288+M288*K288*L288+Q288*O288*P288+U288*S288*T288))/((G283*H283+K283*L283+O283*P283+S283*T283)+(G284*H284+K284*L284+O284*P284+S284*T284)+(G285*H285+K285*L285+O285*P285+S285*T285)+(G286*H286+K286*L286+O286*P286+S286*T286)+(G287*H287+K287*L287+O287*P287+S287*T287)+(G288*H288+K288*L288+O288*P288+S288*T288)),0),3)</f>
        <v>0.47299999999999998</v>
      </c>
      <c r="Y289" s="81"/>
      <c r="Z289" s="21">
        <f>SUM(Z283:Z288)</f>
        <v>9889.0499999999993</v>
      </c>
      <c r="AA289" s="82">
        <f>SUM(AA283:AA288)</f>
        <v>144</v>
      </c>
      <c r="AB289" s="83">
        <f>IF(SUM(AB283:AB288)=0,TIME(,0,),TIME(,SUM(AB283:AB288)+30,))</f>
        <v>0.11875000000000001</v>
      </c>
      <c r="AC289" s="23"/>
    </row>
    <row r="290" spans="1:48" x14ac:dyDescent="0.25">
      <c r="A290" s="318">
        <f>A291</f>
        <v>42259</v>
      </c>
      <c r="B290" s="158" t="str">
        <f t="shared" si="435"/>
        <v>Легкая</v>
      </c>
      <c r="C290" s="159" t="str">
        <f t="shared" si="435"/>
        <v>Присед</v>
      </c>
      <c r="D290" s="160">
        <f>D253</f>
        <v>1.2</v>
      </c>
      <c r="E290" s="161" t="str">
        <f t="shared" si="435"/>
        <v/>
      </c>
      <c r="F290" s="302">
        <f>IF(I290&lt;&gt;0,(IFERROR(IF($Y290&gt;50,MROUND($Y290*I290,2.5),IF($Y290&lt;15,MROUND($Y290*I290,0.1),MROUND($Y290*I290,1))),)),"")</f>
        <v>95</v>
      </c>
      <c r="G290" s="162">
        <v>6</v>
      </c>
      <c r="H290" s="162">
        <v>5</v>
      </c>
      <c r="I290" s="163">
        <v>0.35</v>
      </c>
      <c r="J290" s="302" t="str">
        <f>IF(M290&lt;&gt;0,(IFERROR(IF($Y290&gt;50,MROUND($Y290*M290,2.5),IF($Y290&lt;15,MROUND($Y290*M290,0.1),MROUND($Y290*M290,1))),)),"")</f>
        <v/>
      </c>
      <c r="K290" s="162"/>
      <c r="L290" s="162"/>
      <c r="M290" s="163">
        <v>0</v>
      </c>
      <c r="N290" s="302" t="str">
        <f>IF(Q290&lt;&gt;0,(IFERROR(IF($Y290&gt;50,MROUND($Y290*Q290,2.5),IF($Y290&lt;15,MROUND($Y290*Q290,0.1),MROUND($Y290*Q290,1))),)),"")</f>
        <v/>
      </c>
      <c r="O290" s="162"/>
      <c r="P290" s="162"/>
      <c r="Q290" s="163">
        <v>0</v>
      </c>
      <c r="R290" s="302" t="str">
        <f>IF(U290&lt;&gt;0,(IFERROR(IF($Y290&gt;50,MROUND($Y290*U290,2.5),IF($Y290&lt;15,MROUND($Y290*U290,0.1),MROUND($Y290*U290,1))),)),"")</f>
        <v/>
      </c>
      <c r="S290" s="162"/>
      <c r="T290" s="162"/>
      <c r="U290" s="164">
        <v>0</v>
      </c>
      <c r="V290" s="120">
        <f t="shared" si="419"/>
        <v>2850</v>
      </c>
      <c r="W290" s="48">
        <f>IFERROR((IF(ISNUMBER(F290),F290,1)*G290*H290+IF(ISNUMBER(J290),J290,1)*K290*L290+IF(ISNUMBER(N290),N290,1)*O290*P290+IF(ISNUMBER(R290),R290,1)*S290*T290)*IF(ISNUMBER(E290),E290,1)/(G290*H290+K290*L290+O290*P290+S290*T290),0)</f>
        <v>95</v>
      </c>
      <c r="X290" s="49">
        <f>ROUND(IFERROR((W290/(Y290*IF(ISNUMBER(E290),E290,1))),0),2)</f>
        <v>0.35</v>
      </c>
      <c r="Y290" s="202">
        <f t="shared" si="409"/>
        <v>269.237643204591</v>
      </c>
      <c r="Z290" s="16">
        <f>(IF(I290&lt;30%,0,IF(I290&lt;35%,F290*G290*H290*F!$B$33,IF(I290&lt;40%,F290*G290*H290*F!$B$38,IF(I290&lt;45%,F290*G290*H290*F!$B$43,IF(I290&lt;50%,F290*G290*H290*F!$B$48,IF(I290=50%,F290*G290*H290*F!$B$50,IF(I290=51%,F290*G290*H290*F!$B$51,IF(I290=52%,F290*G290*H290*F!$B$52,IF(I290=53%,F290*G290*H290*F!$B$53,IF(I290=54%,F290*G290*H290*F!$B$54,IF(I290=55%,F290*G290*H290*F!$B$55,IF(I290=56%,F290*G290*H290*F!$B$56,IF(I290=57%,F290*G290*H290*F!$B$57,IF(I290=58%,F290*G290*H290*F!$B$58,IF(I290=59%,F290*G290*H290*F!$B$59,IF(I290=60%,F290*G290*H290*F!$B$60,IF(I290=61%,F290*G290*H290*F!$B$61,IF(I290=62%,F290*G290*H290*F!$B$62,IF(I290=63%,F290*G290*H290*F!$B$63,IF(I290=64%,F290*G290*H290*F!$B$64,IF(I290=65%,F290*G290*H290*F!$B$65,IF(I290=66%,F290*G290*H290*F!$B$66,IF(I290=67%,F290*G290*H290*F!$B$67,IF(I290=68%,F290*G290*H290*F!$B$68,IF(I290=69%,F290*G290*H290*F!$B$69,IF(I290=70%,F290*G290*H290*F!$B$70,IF(I290=71%,F290*G290*H290*F!$B$71,IF(I290=72%,F290*G290*H290*F!$B$72,IF(I290=73%,F290*G290*H290*F!$B$73,IF(I290=74%,F290*G290*H290*F!$B$74,IF(I290=75%,F290*G290*H290*F!$B$75,IF(I290=76%,F290*G290*H290*F!$B$76,IF(I290=77%,F290*G290*H290*F!$B$77,IF(I290=78%,F290*G290*H290*F!$B$78,IF(I290=79%,F290*G290*H290*F!$B$79,IF(I290=80%,F290*G290*H290*F!$B$80,IF(I290=81%,F290*G290*H290*F!$B$81,IF(I290=82%,F290*G290*H290*F!$B$82,IF(I290=83%,F290*G290*H290*F!$B$83,IF(I290=84%,F290*G290*H290*F!$B$84,IF(I290=85%,F290*G290*H290*F!$B$85,IF(I290=86%,F290*G290*H290*F!$B$86,IF(I290=87%,F290*G290*H290*F!$B$87,IF(I290=88%,F290*G290*H290*F!$B$88,IF(I290=89%,F290*G290*H290*F!$B$89,IF(I290=90%,F290*G290*H290*F!$B$90,IF(I290=91%,F290*G290*H290*F!$B$91,IF(I290=92%,F290*G290*H290*F!$B$92,IF(I290=93%,F290*G290*H290*F!$B$93,IF(I290=94%,F290*G290*H290*F!$B$94,IF(I290=95%,F290*G290*H290*F!$B$95,IF(I290=96%,F290*G290*H290*F!$B$96,IF(I290=97%,F290*G290*H290*F!$B$97,IF(I290=98%,F290*G290*H290*F!$B$98,IF(I290=99%,F290*G290*H290*F!$B$99,IF(I290&gt;99%,F290*G290*H290*F!$B$100,))))))))))))))))))))))))))))))))))))))))))))))))))))))))+IF(M290&lt;30%,0,IF(M290&lt;35%,J290*K290*L290*F!$B$33,IF(M290&lt;40%,J290*K290*L290*F!$B$38,IF(M290&lt;45%,J290*K290*L290*F!$B$43,IF(M290&lt;50%,J290*K290*L290*F!$B$48,IF(M290=50%,J290*K290*L290*F!$B$50,IF(M290=51%,J290*K290*L290*F!$B$51,IF(M290=52%,J290*K290*L290*F!$B$52,IF(M290=53%,J290*K290*L290*F!$B$53,IF(M290=54%,J290*K290*L290*F!$B$54,IF(M290=55%,J290*K290*L290*F!$B$55,IF(M290=56%,J290*K290*L290*F!$B$56,IF(M290=57%,J290*K290*L290*F!$B$57,IF(M290=58%,J290*K290*L290*F!$B$58,IF(M290=59%,J290*K290*L290*F!$B$59,IF(M290=60%,J290*K290*L290*F!$B$60,IF(M290=61%,J290*K290*L290*F!$B$61,IF(M290=62%,J290*K290*L290*F!$B$62,IF(M290=63%,J290*K290*L290*F!$B$63,IF(M290=64%,J290*K290*L290*F!$B$64,IF(M290=65%,J290*K290*L290*F!$B$65,IF(M290=66%,J290*K290*L290*F!$B$66,IF(M290=67%,J290*K290*L290*F!$B$67,IF(M290=68%,J290*K290*L290*F!$B$68,IF(M290=69%,J290*K290*L290*F!$B$69,IF(M290=70%,J290*K290*L290*F!$B$70,IF(M290=71%,J290*K290*L290*F!$B$71,IF(M290=72%,J290*K290*L290*F!$B$72,IF(M290=73%,J290*K290*L290*F!$B$73,IF(M290=74%,J290*K290*L290*F!$B$74,IF(M290=75%,J290*K290*L290*F!$B$75,IF(M290=76%,J290*K290*L290*F!$B$76,IF(M290=77%,J290*K290*L290*F!$B$77,IF(M290=78%,J290*K290*L290*F!$B$78,IF(M290=79%,J290*K290*L290*F!$B$79,IF(M290=80%,J290*K290*L290*F!$B$80,IF(M290=81%,J290*K290*L290*F!$B$81,IF(M290=82%,J290*K290*L290*F!$B$82,IF(M290=83%,J290*K290*L290*F!$B$83,IF(M290=84%,J290*K290*L290*F!$B$84,IF(M290=85%,J290*K290*L290*F!$B$85,IF(M290=86%,J290*K290*L290*F!$B$86,IF(M290=87%,J290*K290*L290*F!$B$87,IF(M290=88%,J290*K290*L290*F!$B$88,IF(M290=89%,J290*K290*L290*F!$B$89,IF(M290=90%,J290*K290*L290*F!$B$90,IF(M290=91%,J290*K290*L290*F!$B$91,IF(M290=92%,J290*K290*L290*F!$B$92,IF(M290=93%,J290*K290*L290*F!$B$93,IF(M290=94%,J290*K290*L290*F!$B$94,IF(M290=95%,J290*K290*L290*F!$B$95,IF(M290=96%,J290*K290*L290*F!$B$96,IF(M290=97%,J290*K290*L290*F!$B$97,IF(M290=98%,J290*K290*L290*F!$B$98,IF(M290=99%,J290*K290*L290*F!$B$99,IF(M290&gt;99%,J290*K290*L290*F!$B$100,))))))))))))))))))))))))))))))))))))))))))))))))))))))))+IF(Q290&lt;30%,0,IF(Q290&lt;35%,N290*O290*P290*F!$B$33,IF(Q290&lt;40%,N290*O290*P290*F!$B$38,IF(Q290&lt;45%,N290*O290*P290*F!$B$43,IF(Q290&lt;50%,N290*O290*P290*F!$B$48,IF(Q290=50%,N290*O290*P290*F!$B$50,IF(Q290=51%,N290*O290*P290*F!$B$51,IF(Q290=52%,N290*O290*P290*F!$B$52,IF(Q290=53%,N290*O290*P290*F!$B$53,IF(Q290=54%,N290*O290*P290*F!$B$54,IF(Q290=55%,N290*O290*P290*F!$B$55,IF(Q290=56%,N290*O290*P290*F!$B$56,IF(Q290=57%,N290*O290*P290*F!$B$57,IF(Q290=58%,N290*O290*P290*F!$B$58,IF(Q290=59%,N290*O290*P290*F!$B$59,IF(Q290=60%,N290*O290*P290*F!$B$60,IF(Q290=61%,N290*O290*P290*F!$B$61,IF(Q290=62%,N290*O290*P290*F!$B$62,IF(Q290=63%,N290*O290*P290*F!$B$63,IF(Q290=64%,N290*O290*P290*F!$B$64,IF(Q290=65%,N290*O290*P290*F!$B$65,IF(Q290=66%,N290*O290*P290*F!$B$66,IF(Q290=67%,N290*O290*P290*F!$B$67,IF(Q290=68%,N290*O290*P290*F!$B$68,IF(Q290=69%,N290*O290*P290*F!$B$69,IF(Q290=70%,N290*O290*P290*F!$B$70,IF(Q290=71%,N290*O290*P290*F!$B$71,IF(Q290=72%,N290*O290*P290*F!$B$72,IF(Q290=73%,N290*O290*P290*F!$B$73,IF(Q290=74%,N290*O290*P290*F!$B$74,IF(Q290=75%,N290*O290*P290*F!$B$75,IF(Q290=76%,N290*O290*P290*F!$B$76,IF(Q290=77%,N290*O290*P290*F!$B$77,IF(Q290=78%,N290*O290*P290*F!$B$78,IF(Q290=79%,N290*O290*P290*F!$B$79,IF(Q290=80%,N290*O290*P290*F!$B$80,IF(Q290=81%,N290*O290*P290*F!$B$81,IF(Q290=82%,N290*O290*P290*F!$B$82,IF(Q290=83%,N290*O290*P290*F!$B$83,IF(Q290=84%,N290*O290*P290*F!$B$84,IF(Q290=85%,N290*O290*P290*F!$B$85,IF(Q290=86%,N290*O290*P290*F!$B$86,IF(Q290=87%,N290*O290*P290*F!$B$87,IF(Q290=88%,N290*O290*P290*F!$B$88,IF(Q290=89%,N290*O290*P290*F!$B$89,IF(Q290=90%,N290*O290*P290*F!$B$90,IF(Q290=91%,N290*O290*P290*F!$B$91,IF(Q290=92%,N290*O290*P290*F!$B$92,IF(Q290=93%,N290*O290*P290*F!$B$93,IF(Q290=94%,N290*O290*P290*F!$B$94,IF(Q290=95%,N290*O290*P290*F!$B$95,IF(Q290=96%,N290*O290*P290*F!$B$96,IF(Q290=97%,N290*O290*P290*F!$B$97,IF(Q290=98%,N290*O290*P290*F!$B$98,IF(Q290=99%,N290*O290*P290*F!$B$99,IF(Q290&gt;99%,N290*O290*P290*F!$B$100,))))))))))))))))))))))))))))))))))))))))))))))))))))))))+IF(U290&lt;30%,0,IF(U290&lt;35%,R290*S290*T290*F!$B$33,IF(U290&lt;40%,R290*S290*T290*F!$B$38,IF(U290&lt;45%,R290*S290*T290*F!$B$43,IF(U290&lt;50%,R290*S290*T290*F!$B$48,IF(U290=50%,R290*S290*T290*F!$B$50,IF(U290=51%,R290*S290*T290*F!$B$51,IF(U290=52%,R290*S290*T290*F!$B$52,IF(U290=53%,R290*S290*T290*F!$B$53,IF(U290=54%,R290*S290*T290*F!$B$54,IF(U290=55%,R290*S290*T290*F!$B$55,IF(U290=56%,R290*S290*T290*F!$B$56,IF(U290=57%,R290*S290*T290*F!$B$57,IF(U290=58%,R290*S290*T290*F!$B$58,IF(U290=59%,R290*S290*T290*F!$B$59,IF(U290=60%,R290*S290*T290*F!$B$60,IF(U290=61%,R290*S290*T290*F!$B$61,IF(U290=62%,R290*S290*T290*F!$B$62,IF(U290=63%,R290*S290*T290*F!$B$63,IF(U290=64%,R290*S290*T290*F!$B$64,IF(U290=65%,R290*S290*T290*F!$B$65,IF(U290=66%,R290*S290*T290*F!$B$66,IF(U290=67%,R290*S290*T290*F!$B$67,IF(U290=68%,R290*S290*T290*F!$B$68,IF(U290=69%,R290*S290*T290*F!$B$69,IF(U290=70%,R290*S290*T290*F!$B$70,IF(U290=71%,R290*S290*T290*F!$B$71,IF(U290=72%,R290*S290*T290*F!$B$72,IF(U290=73%,R290*S290*T290*F!$B$73,IF(U290=74%,R290*S290*T290*F!$B$74,IF(U290=75%,R290*S290*T290*F!$B$75,IF(U290=76%,R290*S290*T290*F!$B$76,IF(U290=77%,R290*S290*T290*F!$B$77,IF(U290=78%,R290*S290*T290*F!$B$78,IF(U290=79%,R290*S290*T290*F!$B$79,IF(U290=80%,R290*S290*T290*F!$B$80,IF(U290=81%,R290*S290*T290*F!$B$81,IF(U290=82%,R290*S290*T290*F!$B$82,IF(U290=83%,R290*S290*T290*F!$B$83,IF(U290=84%,R290*S290*T290*F!$B$84,IF(U290=85%,R290*S290*T290*F!$B$85,IF(U290=86%,R290*S290*T290*F!$B$86,IF(U290=87%,R290*S290*T290*F!$B$87,IF(U290=88%,R290*S290*T290*F!$B$88,IF(U290=89%,R290*S290*T290*F!$B$89,IF(U290=90%,R290*S290*T290*F!$B$90,IF(U290=91%,R290*S290*T290*F!$B$91,IF(U290=92%,R290*S290*T290*F!$B$92,IF(U290=93%,R290*S290*T290*F!$B$93,IF(U290=94%,R290*S290*T290*F!$B$94,IF(U290=95%,R290*S290*T290*F!$B$95,IF(U290=96%,R290*S290*T290*F!$B$96,IF(U290=97%,R290*S290*T290*F!$B$97,IF(U290=98%,R290*S290*T290*F!$B$98,IF(U290=99%,R290*S290*T290*F!$B$99,IF(U290&gt;99%,R290*S290*T290*F!$B$100)))))))))))))))))))))))))))))))))))))))))))))))))))))))))*IF(ISNUMBER(E290),E290,1)*IF(ISNUMBER(D290),D290,1)</f>
        <v>957.60000000000014</v>
      </c>
      <c r="AA290" s="50">
        <f t="shared" ref="AA290:AA295" si="451">G290*H290+K290*L290+O290*P290+S290*T290</f>
        <v>30</v>
      </c>
      <c r="AB290" s="51">
        <f t="shared" ref="AB290:AB295" si="452">(H290*(IF(I290&lt;45%,0.5,IF(I290&lt;55%,0.8,IF(I290&lt;65%,0.9,IF(I290&lt;75%,1,IF(I290&lt;85%,1.1,1.2))))))+L290*(IF(M290&lt;45%,0.5,IF(M290&lt;55%,0.8,IF(M290&lt;65%,0.9,IF(M290&lt;75%,1,IF(M290&lt;85%,1.1,1.2))))))+P290*(IF(Q290&lt;45%,0.5,IF(Q290&lt;55%,0.8,IF(Q290&lt;65%,0.9,IF(Q290&lt;75%,1,IF(Q290&lt;85%,1.1,1.2))))))+T290*(IF(U290&lt;45%,0.5,IF(U290&lt;55%,0.8,IF(U290&lt;65%,0.9,IF(U290&lt;75%,1,IF(U290&lt;85%,1.1,1.2)))))))*IF(D290&gt;=0.8,6,IF(D290&lt;=0.4,1.5,3))</f>
        <v>15</v>
      </c>
      <c r="AC290" s="23"/>
    </row>
    <row r="291" spans="1:48" ht="15" customHeight="1" x14ac:dyDescent="0.25">
      <c r="A291" s="325">
        <f>A284+1</f>
        <v>42259</v>
      </c>
      <c r="B291" s="165" t="str">
        <f t="shared" si="435"/>
        <v>Легкая</v>
      </c>
      <c r="C291" s="166" t="str">
        <f t="shared" si="435"/>
        <v>Уступающая тяга</v>
      </c>
      <c r="D291" s="167">
        <f t="shared" ref="D291:D295" si="453">D254</f>
        <v>1.3</v>
      </c>
      <c r="E291" s="168" t="str">
        <f t="shared" si="435"/>
        <v/>
      </c>
      <c r="F291" s="303">
        <f>IF(I291&lt;&gt;0,(IFERROR(IF($Y291&gt;50,MROUND($Y291*I291,2.5),IF($Y291&lt;15,MROUND($Y291*I291,0.1),MROUND($Y291*I291,1))),)),"")</f>
        <v>100</v>
      </c>
      <c r="G291" s="170">
        <v>3</v>
      </c>
      <c r="H291" s="170">
        <v>6</v>
      </c>
      <c r="I291" s="171">
        <v>0.4</v>
      </c>
      <c r="J291" s="303" t="str">
        <f>IF(M291&lt;&gt;0,(IFERROR(IF($Y291&gt;50,MROUND($Y291*M291,2.5),IF($Y291&lt;15,MROUND($Y291*M291,0.1),MROUND($Y291*M291,1))),)),"")</f>
        <v/>
      </c>
      <c r="K291" s="170"/>
      <c r="L291" s="170"/>
      <c r="M291" s="171">
        <v>0</v>
      </c>
      <c r="N291" s="303" t="str">
        <f>IF(Q291&lt;&gt;0,(IFERROR(IF($Y291&gt;50,MROUND($Y291*Q291,2.5),IF($Y291&lt;15,MROUND($Y291*Q291,0.1),MROUND($Y291*Q291,1))),)),"")</f>
        <v/>
      </c>
      <c r="O291" s="170"/>
      <c r="P291" s="170"/>
      <c r="Q291" s="171">
        <v>0</v>
      </c>
      <c r="R291" s="303" t="str">
        <f>IF(U291&lt;&gt;0,(IFERROR(IF($Y291&gt;50,MROUND($Y291*U291,2.5),IF($Y291&lt;15,MROUND($Y291*U291,0.1),MROUND($Y291*U291,1))),)),"")</f>
        <v/>
      </c>
      <c r="S291" s="170"/>
      <c r="T291" s="170"/>
      <c r="U291" s="172">
        <v>0</v>
      </c>
      <c r="V291" s="121">
        <f t="shared" si="419"/>
        <v>1800</v>
      </c>
      <c r="W291" s="60">
        <f t="shared" ref="W291:W295" si="454">IFERROR((IF(ISNUMBER(F291),F291,1)*G291*H291+IF(ISNUMBER(J291),J291,1)*K291*L291+IF(ISNUMBER(N291),N291,1)*O291*P291+IF(ISNUMBER(R291),R291,1)*S291*T291)*IF(ISNUMBER(E291),E291,1)/(G291*H291+K291*L291+O291*P291+S291*T291),0)</f>
        <v>100</v>
      </c>
      <c r="X291" s="61">
        <f t="shared" ref="X291:X292" si="455">ROUND(IFERROR((W291/(Y291*IF(ISNUMBER(E291),E291,1))),0),2)</f>
        <v>0.4</v>
      </c>
      <c r="Y291" s="203">
        <f t="shared" si="409"/>
        <v>248.52705526577623</v>
      </c>
      <c r="Z291" s="17">
        <f>(IF(I291&lt;30%,0,IF(I291&lt;35%,F291*G291*H291*F!$B$33,IF(I291&lt;40%,F291*G291*H291*F!$B$38,IF(I291&lt;45%,F291*G291*H291*F!$B$43,IF(I291&lt;50%,F291*G291*H291*F!$B$48,IF(I291=50%,F291*G291*H291*F!$B$50,IF(I291=51%,F291*G291*H291*F!$B$51,IF(I291=52%,F291*G291*H291*F!$B$52,IF(I291=53%,F291*G291*H291*F!$B$53,IF(I291=54%,F291*G291*H291*F!$B$54,IF(I291=55%,F291*G291*H291*F!$B$55,IF(I291=56%,F291*G291*H291*F!$B$56,IF(I291=57%,F291*G291*H291*F!$B$57,IF(I291=58%,F291*G291*H291*F!$B$58,IF(I291=59%,F291*G291*H291*F!$B$59,IF(I291=60%,F291*G291*H291*F!$B$60,IF(I291=61%,F291*G291*H291*F!$B$61,IF(I291=62%,F291*G291*H291*F!$B$62,IF(I291=63%,F291*G291*H291*F!$B$63,IF(I291=64%,F291*G291*H291*F!$B$64,IF(I291=65%,F291*G291*H291*F!$B$65,IF(I291=66%,F291*G291*H291*F!$B$66,IF(I291=67%,F291*G291*H291*F!$B$67,IF(I291=68%,F291*G291*H291*F!$B$68,IF(I291=69%,F291*G291*H291*F!$B$69,IF(I291=70%,F291*G291*H291*F!$B$70,IF(I291=71%,F291*G291*H291*F!$B$71,IF(I291=72%,F291*G291*H291*F!$B$72,IF(I291=73%,F291*G291*H291*F!$B$73,IF(I291=74%,F291*G291*H291*F!$B$74,IF(I291=75%,F291*G291*H291*F!$B$75,IF(I291=76%,F291*G291*H291*F!$B$76,IF(I291=77%,F291*G291*H291*F!$B$77,IF(I291=78%,F291*G291*H291*F!$B$78,IF(I291=79%,F291*G291*H291*F!$B$79,IF(I291=80%,F291*G291*H291*F!$B$80,IF(I291=81%,F291*G291*H291*F!$B$81,IF(I291=82%,F291*G291*H291*F!$B$82,IF(I291=83%,F291*G291*H291*F!$B$83,IF(I291=84%,F291*G291*H291*F!$B$84,IF(I291=85%,F291*G291*H291*F!$B$85,IF(I291=86%,F291*G291*H291*F!$B$86,IF(I291=87%,F291*G291*H291*F!$B$87,IF(I291=88%,F291*G291*H291*F!$B$88,IF(I291=89%,F291*G291*H291*F!$B$89,IF(I291=90%,F291*G291*H291*F!$B$90,IF(I291=91%,F291*G291*H291*F!$B$91,IF(I291=92%,F291*G291*H291*F!$B$92,IF(I291=93%,F291*G291*H291*F!$B$93,IF(I291=94%,F291*G291*H291*F!$B$94,IF(I291=95%,F291*G291*H291*F!$B$95,IF(I291=96%,F291*G291*H291*F!$B$96,IF(I291=97%,F291*G291*H291*F!$B$97,IF(I291=98%,F291*G291*H291*F!$B$98,IF(I291=99%,F291*G291*H291*F!$B$99,IF(I291&gt;99%,F291*G291*H291*F!$B$100,))))))))))))))))))))))))))))))))))))))))))))))))))))))))+IF(M291&lt;30%,0,IF(M291&lt;35%,J291*K291*L291*F!$B$33,IF(M291&lt;40%,J291*K291*L291*F!$B$38,IF(M291&lt;45%,J291*K291*L291*F!$B$43,IF(M291&lt;50%,J291*K291*L291*F!$B$48,IF(M291=50%,J291*K291*L291*F!$B$50,IF(M291=51%,J291*K291*L291*F!$B$51,IF(M291=52%,J291*K291*L291*F!$B$52,IF(M291=53%,J291*K291*L291*F!$B$53,IF(M291=54%,J291*K291*L291*F!$B$54,IF(M291=55%,J291*K291*L291*F!$B$55,IF(M291=56%,J291*K291*L291*F!$B$56,IF(M291=57%,J291*K291*L291*F!$B$57,IF(M291=58%,J291*K291*L291*F!$B$58,IF(M291=59%,J291*K291*L291*F!$B$59,IF(M291=60%,J291*K291*L291*F!$B$60,IF(M291=61%,J291*K291*L291*F!$B$61,IF(M291=62%,J291*K291*L291*F!$B$62,IF(M291=63%,J291*K291*L291*F!$B$63,IF(M291=64%,J291*K291*L291*F!$B$64,IF(M291=65%,J291*K291*L291*F!$B$65,IF(M291=66%,J291*K291*L291*F!$B$66,IF(M291=67%,J291*K291*L291*F!$B$67,IF(M291=68%,J291*K291*L291*F!$B$68,IF(M291=69%,J291*K291*L291*F!$B$69,IF(M291=70%,J291*K291*L291*F!$B$70,IF(M291=71%,J291*K291*L291*F!$B$71,IF(M291=72%,J291*K291*L291*F!$B$72,IF(M291=73%,J291*K291*L291*F!$B$73,IF(M291=74%,J291*K291*L291*F!$B$74,IF(M291=75%,J291*K291*L291*F!$B$75,IF(M291=76%,J291*K291*L291*F!$B$76,IF(M291=77%,J291*K291*L291*F!$B$77,IF(M291=78%,J291*K291*L291*F!$B$78,IF(M291=79%,J291*K291*L291*F!$B$79,IF(M291=80%,J291*K291*L291*F!$B$80,IF(M291=81%,J291*K291*L291*F!$B$81,IF(M291=82%,J291*K291*L291*F!$B$82,IF(M291=83%,J291*K291*L291*F!$B$83,IF(M291=84%,J291*K291*L291*F!$B$84,IF(M291=85%,J291*K291*L291*F!$B$85,IF(M291=86%,J291*K291*L291*F!$B$86,IF(M291=87%,J291*K291*L291*F!$B$87,IF(M291=88%,J291*K291*L291*F!$B$88,IF(M291=89%,J291*K291*L291*F!$B$89,IF(M291=90%,J291*K291*L291*F!$B$90,IF(M291=91%,J291*K291*L291*F!$B$91,IF(M291=92%,J291*K291*L291*F!$B$92,IF(M291=93%,J291*K291*L291*F!$B$93,IF(M291=94%,J291*K291*L291*F!$B$94,IF(M291=95%,J291*K291*L291*F!$B$95,IF(M291=96%,J291*K291*L291*F!$B$96,IF(M291=97%,J291*K291*L291*F!$B$97,IF(M291=98%,J291*K291*L291*F!$B$98,IF(M291=99%,J291*K291*L291*F!$B$99,IF(M291&gt;99%,J291*K291*L291*F!$B$100,))))))))))))))))))))))))))))))))))))))))))))))))))))))))+IF(Q291&lt;30%,0,IF(Q291&lt;35%,N291*O291*P291*F!$B$33,IF(Q291&lt;40%,N291*O291*P291*F!$B$38,IF(Q291&lt;45%,N291*O291*P291*F!$B$43,IF(Q291&lt;50%,N291*O291*P291*F!$B$48,IF(Q291=50%,N291*O291*P291*F!$B$50,IF(Q291=51%,N291*O291*P291*F!$B$51,IF(Q291=52%,N291*O291*P291*F!$B$52,IF(Q291=53%,N291*O291*P291*F!$B$53,IF(Q291=54%,N291*O291*P291*F!$B$54,IF(Q291=55%,N291*O291*P291*F!$B$55,IF(Q291=56%,N291*O291*P291*F!$B$56,IF(Q291=57%,N291*O291*P291*F!$B$57,IF(Q291=58%,N291*O291*P291*F!$B$58,IF(Q291=59%,N291*O291*P291*F!$B$59,IF(Q291=60%,N291*O291*P291*F!$B$60,IF(Q291=61%,N291*O291*P291*F!$B$61,IF(Q291=62%,N291*O291*P291*F!$B$62,IF(Q291=63%,N291*O291*P291*F!$B$63,IF(Q291=64%,N291*O291*P291*F!$B$64,IF(Q291=65%,N291*O291*P291*F!$B$65,IF(Q291=66%,N291*O291*P291*F!$B$66,IF(Q291=67%,N291*O291*P291*F!$B$67,IF(Q291=68%,N291*O291*P291*F!$B$68,IF(Q291=69%,N291*O291*P291*F!$B$69,IF(Q291=70%,N291*O291*P291*F!$B$70,IF(Q291=71%,N291*O291*P291*F!$B$71,IF(Q291=72%,N291*O291*P291*F!$B$72,IF(Q291=73%,N291*O291*P291*F!$B$73,IF(Q291=74%,N291*O291*P291*F!$B$74,IF(Q291=75%,N291*O291*P291*F!$B$75,IF(Q291=76%,N291*O291*P291*F!$B$76,IF(Q291=77%,N291*O291*P291*F!$B$77,IF(Q291=78%,N291*O291*P291*F!$B$78,IF(Q291=79%,N291*O291*P291*F!$B$79,IF(Q291=80%,N291*O291*P291*F!$B$80,IF(Q291=81%,N291*O291*P291*F!$B$81,IF(Q291=82%,N291*O291*P291*F!$B$82,IF(Q291=83%,N291*O291*P291*F!$B$83,IF(Q291=84%,N291*O291*P291*F!$B$84,IF(Q291=85%,N291*O291*P291*F!$B$85,IF(Q291=86%,N291*O291*P291*F!$B$86,IF(Q291=87%,N291*O291*P291*F!$B$87,IF(Q291=88%,N291*O291*P291*F!$B$88,IF(Q291=89%,N291*O291*P291*F!$B$89,IF(Q291=90%,N291*O291*P291*F!$B$90,IF(Q291=91%,N291*O291*P291*F!$B$91,IF(Q291=92%,N291*O291*P291*F!$B$92,IF(Q291=93%,N291*O291*P291*F!$B$93,IF(Q291=94%,N291*O291*P291*F!$B$94,IF(Q291=95%,N291*O291*P291*F!$B$95,IF(Q291=96%,N291*O291*P291*F!$B$96,IF(Q291=97%,N291*O291*P291*F!$B$97,IF(Q291=98%,N291*O291*P291*F!$B$98,IF(Q291=99%,N291*O291*P291*F!$B$99,IF(Q291&gt;99%,N291*O291*P291*F!$B$100,))))))))))))))))))))))))))))))))))))))))))))))))))))))))+IF(U291&lt;30%,0,IF(U291&lt;35%,R291*S291*T291*F!$B$33,IF(U291&lt;40%,R291*S291*T291*F!$B$38,IF(U291&lt;45%,R291*S291*T291*F!$B$43,IF(U291&lt;50%,R291*S291*T291*F!$B$48,IF(U291=50%,R291*S291*T291*F!$B$50,IF(U291=51%,R291*S291*T291*F!$B$51,IF(U291=52%,R291*S291*T291*F!$B$52,IF(U291=53%,R291*S291*T291*F!$B$53,IF(U291=54%,R291*S291*T291*F!$B$54,IF(U291=55%,R291*S291*T291*F!$B$55,IF(U291=56%,R291*S291*T291*F!$B$56,IF(U291=57%,R291*S291*T291*F!$B$57,IF(U291=58%,R291*S291*T291*F!$B$58,IF(U291=59%,R291*S291*T291*F!$B$59,IF(U291=60%,R291*S291*T291*F!$B$60,IF(U291=61%,R291*S291*T291*F!$B$61,IF(U291=62%,R291*S291*T291*F!$B$62,IF(U291=63%,R291*S291*T291*F!$B$63,IF(U291=64%,R291*S291*T291*F!$B$64,IF(U291=65%,R291*S291*T291*F!$B$65,IF(U291=66%,R291*S291*T291*F!$B$66,IF(U291=67%,R291*S291*T291*F!$B$67,IF(U291=68%,R291*S291*T291*F!$B$68,IF(U291=69%,R291*S291*T291*F!$B$69,IF(U291=70%,R291*S291*T291*F!$B$70,IF(U291=71%,R291*S291*T291*F!$B$71,IF(U291=72%,R291*S291*T291*F!$B$72,IF(U291=73%,R291*S291*T291*F!$B$73,IF(U291=74%,R291*S291*T291*F!$B$74,IF(U291=75%,R291*S291*T291*F!$B$75,IF(U291=76%,R291*S291*T291*F!$B$76,IF(U291=77%,R291*S291*T291*F!$B$77,IF(U291=78%,R291*S291*T291*F!$B$78,IF(U291=79%,R291*S291*T291*F!$B$79,IF(U291=80%,R291*S291*T291*F!$B$80,IF(U291=81%,R291*S291*T291*F!$B$81,IF(U291=82%,R291*S291*T291*F!$B$82,IF(U291=83%,R291*S291*T291*F!$B$83,IF(U291=84%,R291*S291*T291*F!$B$84,IF(U291=85%,R291*S291*T291*F!$B$85,IF(U291=86%,R291*S291*T291*F!$B$86,IF(U291=87%,R291*S291*T291*F!$B$87,IF(U291=88%,R291*S291*T291*F!$B$88,IF(U291=89%,R291*S291*T291*F!$B$89,IF(U291=90%,R291*S291*T291*F!$B$90,IF(U291=91%,R291*S291*T291*F!$B$91,IF(U291=92%,R291*S291*T291*F!$B$92,IF(U291=93%,R291*S291*T291*F!$B$93,IF(U291=94%,R291*S291*T291*F!$B$94,IF(U291=95%,R291*S291*T291*F!$B$95,IF(U291=96%,R291*S291*T291*F!$B$96,IF(U291=97%,R291*S291*T291*F!$B$97,IF(U291=98%,R291*S291*T291*F!$B$98,IF(U291=99%,R291*S291*T291*F!$B$99,IF(U291&gt;99%,R291*S291*T291*F!$B$100)))))))))))))))))))))))))))))))))))))))))))))))))))))))))*IF(ISNUMBER(E291),E291,1)*IF(ISNUMBER(D291),D291,1)</f>
        <v>889.2</v>
      </c>
      <c r="AA291" s="62">
        <f t="shared" si="451"/>
        <v>18</v>
      </c>
      <c r="AB291" s="63">
        <f t="shared" si="452"/>
        <v>18</v>
      </c>
      <c r="AC291" s="23"/>
    </row>
    <row r="292" spans="1:48" x14ac:dyDescent="0.25">
      <c r="A292" s="325"/>
      <c r="B292" s="165" t="s">
        <v>71</v>
      </c>
      <c r="C292" s="166" t="str">
        <f t="shared" si="435"/>
        <v>Присед на груди</v>
      </c>
      <c r="D292" s="167">
        <f t="shared" si="453"/>
        <v>1.2</v>
      </c>
      <c r="E292" s="168" t="str">
        <f t="shared" si="435"/>
        <v/>
      </c>
      <c r="F292" s="304">
        <f>IF(I292&lt;&gt;0,(IFERROR(IF($Y292&gt;50,MROUND($Y292*I292,2.5),IF($Y292&lt;15,MROUND($Y292*I292,0.1),MROUND($Y292*I292,1))),)),"")</f>
        <v>85</v>
      </c>
      <c r="G292" s="173">
        <v>6</v>
      </c>
      <c r="H292" s="173">
        <v>5</v>
      </c>
      <c r="I292" s="174">
        <v>0.4</v>
      </c>
      <c r="J292" s="304" t="str">
        <f>IF(M292&lt;&gt;0,(IFERROR(IF($Y292&gt;50,MROUND($Y292*M292,2.5),IF($Y292&lt;15,MROUND($Y292*M292,0.1),MROUND($Y292*M292,1))),)),"")</f>
        <v/>
      </c>
      <c r="K292" s="173"/>
      <c r="L292" s="173"/>
      <c r="M292" s="174">
        <v>0</v>
      </c>
      <c r="N292" s="304" t="str">
        <f>IF(Q292&lt;&gt;0,(IFERROR(IF($Y292&gt;50,MROUND($Y292*Q292,2.5),IF($Y292&lt;15,MROUND($Y292*Q292,0.1),MROUND($Y292*Q292,1))),)),"")</f>
        <v/>
      </c>
      <c r="O292" s="173"/>
      <c r="P292" s="173"/>
      <c r="Q292" s="174">
        <v>0</v>
      </c>
      <c r="R292" s="304" t="str">
        <f>IF(U292&lt;&gt;0,(IFERROR(IF($Y292&gt;50,MROUND($Y292*U292,2.5),IF($Y292&lt;15,MROUND($Y292*U292,0.1),MROUND($Y292*U292,1))),)),"")</f>
        <v/>
      </c>
      <c r="S292" s="173"/>
      <c r="T292" s="173"/>
      <c r="U292" s="175">
        <v>0</v>
      </c>
      <c r="V292" s="98">
        <f t="shared" si="419"/>
        <v>2550</v>
      </c>
      <c r="W292" s="67">
        <f t="shared" si="454"/>
        <v>85</v>
      </c>
      <c r="X292" s="68">
        <f t="shared" si="455"/>
        <v>0.39</v>
      </c>
      <c r="Y292" s="203">
        <f t="shared" si="409"/>
        <v>215.39011456367271</v>
      </c>
      <c r="Z292" s="18">
        <f>(IF(I292&lt;30%,0,IF(I292&lt;35%,F292*G292*H292*F!$B$33,IF(I292&lt;40%,F292*G292*H292*F!$B$38,IF(I292&lt;45%,F292*G292*H292*F!$B$43,IF(I292&lt;50%,F292*G292*H292*F!$B$48,IF(I292=50%,F292*G292*H292*F!$B$50,IF(I292=51%,F292*G292*H292*F!$B$51,IF(I292=52%,F292*G292*H292*F!$B$52,IF(I292=53%,F292*G292*H292*F!$B$53,IF(I292=54%,F292*G292*H292*F!$B$54,IF(I292=55%,F292*G292*H292*F!$B$55,IF(I292=56%,F292*G292*H292*F!$B$56,IF(I292=57%,F292*G292*H292*F!$B$57,IF(I292=58%,F292*G292*H292*F!$B$58,IF(I292=59%,F292*G292*H292*F!$B$59,IF(I292=60%,F292*G292*H292*F!$B$60,IF(I292=61%,F292*G292*H292*F!$B$61,IF(I292=62%,F292*G292*H292*F!$B$62,IF(I292=63%,F292*G292*H292*F!$B$63,IF(I292=64%,F292*G292*H292*F!$B$64,IF(I292=65%,F292*G292*H292*F!$B$65,IF(I292=66%,F292*G292*H292*F!$B$66,IF(I292=67%,F292*G292*H292*F!$B$67,IF(I292=68%,F292*G292*H292*F!$B$68,IF(I292=69%,F292*G292*H292*F!$B$69,IF(I292=70%,F292*G292*H292*F!$B$70,IF(I292=71%,F292*G292*H292*F!$B$71,IF(I292=72%,F292*G292*H292*F!$B$72,IF(I292=73%,F292*G292*H292*F!$B$73,IF(I292=74%,F292*G292*H292*F!$B$74,IF(I292=75%,F292*G292*H292*F!$B$75,IF(I292=76%,F292*G292*H292*F!$B$76,IF(I292=77%,F292*G292*H292*F!$B$77,IF(I292=78%,F292*G292*H292*F!$B$78,IF(I292=79%,F292*G292*H292*F!$B$79,IF(I292=80%,F292*G292*H292*F!$B$80,IF(I292=81%,F292*G292*H292*F!$B$81,IF(I292=82%,F292*G292*H292*F!$B$82,IF(I292=83%,F292*G292*H292*F!$B$83,IF(I292=84%,F292*G292*H292*F!$B$84,IF(I292=85%,F292*G292*H292*F!$B$85,IF(I292=86%,F292*G292*H292*F!$B$86,IF(I292=87%,F292*G292*H292*F!$B$87,IF(I292=88%,F292*G292*H292*F!$B$88,IF(I292=89%,F292*G292*H292*F!$B$89,IF(I292=90%,F292*G292*H292*F!$B$90,IF(I292=91%,F292*G292*H292*F!$B$91,IF(I292=92%,F292*G292*H292*F!$B$92,IF(I292=93%,F292*G292*H292*F!$B$93,IF(I292=94%,F292*G292*H292*F!$B$94,IF(I292=95%,F292*G292*H292*F!$B$95,IF(I292=96%,F292*G292*H292*F!$B$96,IF(I292=97%,F292*G292*H292*F!$B$97,IF(I292=98%,F292*G292*H292*F!$B$98,IF(I292=99%,F292*G292*H292*F!$B$99,IF(I292&gt;99%,F292*G292*H292*F!$B$100,))))))))))))))))))))))))))))))))))))))))))))))))))))))))+IF(M292&lt;30%,0,IF(M292&lt;35%,J292*K292*L292*F!$B$33,IF(M292&lt;40%,J292*K292*L292*F!$B$38,IF(M292&lt;45%,J292*K292*L292*F!$B$43,IF(M292&lt;50%,J292*K292*L292*F!$B$48,IF(M292=50%,J292*K292*L292*F!$B$50,IF(M292=51%,J292*K292*L292*F!$B$51,IF(M292=52%,J292*K292*L292*F!$B$52,IF(M292=53%,J292*K292*L292*F!$B$53,IF(M292=54%,J292*K292*L292*F!$B$54,IF(M292=55%,J292*K292*L292*F!$B$55,IF(M292=56%,J292*K292*L292*F!$B$56,IF(M292=57%,J292*K292*L292*F!$B$57,IF(M292=58%,J292*K292*L292*F!$B$58,IF(M292=59%,J292*K292*L292*F!$B$59,IF(M292=60%,J292*K292*L292*F!$B$60,IF(M292=61%,J292*K292*L292*F!$B$61,IF(M292=62%,J292*K292*L292*F!$B$62,IF(M292=63%,J292*K292*L292*F!$B$63,IF(M292=64%,J292*K292*L292*F!$B$64,IF(M292=65%,J292*K292*L292*F!$B$65,IF(M292=66%,J292*K292*L292*F!$B$66,IF(M292=67%,J292*K292*L292*F!$B$67,IF(M292=68%,J292*K292*L292*F!$B$68,IF(M292=69%,J292*K292*L292*F!$B$69,IF(M292=70%,J292*K292*L292*F!$B$70,IF(M292=71%,J292*K292*L292*F!$B$71,IF(M292=72%,J292*K292*L292*F!$B$72,IF(M292=73%,J292*K292*L292*F!$B$73,IF(M292=74%,J292*K292*L292*F!$B$74,IF(M292=75%,J292*K292*L292*F!$B$75,IF(M292=76%,J292*K292*L292*F!$B$76,IF(M292=77%,J292*K292*L292*F!$B$77,IF(M292=78%,J292*K292*L292*F!$B$78,IF(M292=79%,J292*K292*L292*F!$B$79,IF(M292=80%,J292*K292*L292*F!$B$80,IF(M292=81%,J292*K292*L292*F!$B$81,IF(M292=82%,J292*K292*L292*F!$B$82,IF(M292=83%,J292*K292*L292*F!$B$83,IF(M292=84%,J292*K292*L292*F!$B$84,IF(M292=85%,J292*K292*L292*F!$B$85,IF(M292=86%,J292*K292*L292*F!$B$86,IF(M292=87%,J292*K292*L292*F!$B$87,IF(M292=88%,J292*K292*L292*F!$B$88,IF(M292=89%,J292*K292*L292*F!$B$89,IF(M292=90%,J292*K292*L292*F!$B$90,IF(M292=91%,J292*K292*L292*F!$B$91,IF(M292=92%,J292*K292*L292*F!$B$92,IF(M292=93%,J292*K292*L292*F!$B$93,IF(M292=94%,J292*K292*L292*F!$B$94,IF(M292=95%,J292*K292*L292*F!$B$95,IF(M292=96%,J292*K292*L292*F!$B$96,IF(M292=97%,J292*K292*L292*F!$B$97,IF(M292=98%,J292*K292*L292*F!$B$98,IF(M292=99%,J292*K292*L292*F!$B$99,IF(M292&gt;99%,J292*K292*L292*F!$B$100,))))))))))))))))))))))))))))))))))))))))))))))))))))))))+IF(Q292&lt;30%,0,IF(Q292&lt;35%,N292*O292*P292*F!$B$33,IF(Q292&lt;40%,N292*O292*P292*F!$B$38,IF(Q292&lt;45%,N292*O292*P292*F!$B$43,IF(Q292&lt;50%,N292*O292*P292*F!$B$48,IF(Q292=50%,N292*O292*P292*F!$B$50,IF(Q292=51%,N292*O292*P292*F!$B$51,IF(Q292=52%,N292*O292*P292*F!$B$52,IF(Q292=53%,N292*O292*P292*F!$B$53,IF(Q292=54%,N292*O292*P292*F!$B$54,IF(Q292=55%,N292*O292*P292*F!$B$55,IF(Q292=56%,N292*O292*P292*F!$B$56,IF(Q292=57%,N292*O292*P292*F!$B$57,IF(Q292=58%,N292*O292*P292*F!$B$58,IF(Q292=59%,N292*O292*P292*F!$B$59,IF(Q292=60%,N292*O292*P292*F!$B$60,IF(Q292=61%,N292*O292*P292*F!$B$61,IF(Q292=62%,N292*O292*P292*F!$B$62,IF(Q292=63%,N292*O292*P292*F!$B$63,IF(Q292=64%,N292*O292*P292*F!$B$64,IF(Q292=65%,N292*O292*P292*F!$B$65,IF(Q292=66%,N292*O292*P292*F!$B$66,IF(Q292=67%,N292*O292*P292*F!$B$67,IF(Q292=68%,N292*O292*P292*F!$B$68,IF(Q292=69%,N292*O292*P292*F!$B$69,IF(Q292=70%,N292*O292*P292*F!$B$70,IF(Q292=71%,N292*O292*P292*F!$B$71,IF(Q292=72%,N292*O292*P292*F!$B$72,IF(Q292=73%,N292*O292*P292*F!$B$73,IF(Q292=74%,N292*O292*P292*F!$B$74,IF(Q292=75%,N292*O292*P292*F!$B$75,IF(Q292=76%,N292*O292*P292*F!$B$76,IF(Q292=77%,N292*O292*P292*F!$B$77,IF(Q292=78%,N292*O292*P292*F!$B$78,IF(Q292=79%,N292*O292*P292*F!$B$79,IF(Q292=80%,N292*O292*P292*F!$B$80,IF(Q292=81%,N292*O292*P292*F!$B$81,IF(Q292=82%,N292*O292*P292*F!$B$82,IF(Q292=83%,N292*O292*P292*F!$B$83,IF(Q292=84%,N292*O292*P292*F!$B$84,IF(Q292=85%,N292*O292*P292*F!$B$85,IF(Q292=86%,N292*O292*P292*F!$B$86,IF(Q292=87%,N292*O292*P292*F!$B$87,IF(Q292=88%,N292*O292*P292*F!$B$88,IF(Q292=89%,N292*O292*P292*F!$B$89,IF(Q292=90%,N292*O292*P292*F!$B$90,IF(Q292=91%,N292*O292*P292*F!$B$91,IF(Q292=92%,N292*O292*P292*F!$B$92,IF(Q292=93%,N292*O292*P292*F!$B$93,IF(Q292=94%,N292*O292*P292*F!$B$94,IF(Q292=95%,N292*O292*P292*F!$B$95,IF(Q292=96%,N292*O292*P292*F!$B$96,IF(Q292=97%,N292*O292*P292*F!$B$97,IF(Q292=98%,N292*O292*P292*F!$B$98,IF(Q292=99%,N292*O292*P292*F!$B$99,IF(Q292&gt;99%,N292*O292*P292*F!$B$100,))))))))))))))))))))))))))))))))))))))))))))))))))))))))+IF(U292&lt;30%,0,IF(U292&lt;35%,R292*S292*T292*F!$B$33,IF(U292&lt;40%,R292*S292*T292*F!$B$38,IF(U292&lt;45%,R292*S292*T292*F!$B$43,IF(U292&lt;50%,R292*S292*T292*F!$B$48,IF(U292=50%,R292*S292*T292*F!$B$50,IF(U292=51%,R292*S292*T292*F!$B$51,IF(U292=52%,R292*S292*T292*F!$B$52,IF(U292=53%,R292*S292*T292*F!$B$53,IF(U292=54%,R292*S292*T292*F!$B$54,IF(U292=55%,R292*S292*T292*F!$B$55,IF(U292=56%,R292*S292*T292*F!$B$56,IF(U292=57%,R292*S292*T292*F!$B$57,IF(U292=58%,R292*S292*T292*F!$B$58,IF(U292=59%,R292*S292*T292*F!$B$59,IF(U292=60%,R292*S292*T292*F!$B$60,IF(U292=61%,R292*S292*T292*F!$B$61,IF(U292=62%,R292*S292*T292*F!$B$62,IF(U292=63%,R292*S292*T292*F!$B$63,IF(U292=64%,R292*S292*T292*F!$B$64,IF(U292=65%,R292*S292*T292*F!$B$65,IF(U292=66%,R292*S292*T292*F!$B$66,IF(U292=67%,R292*S292*T292*F!$B$67,IF(U292=68%,R292*S292*T292*F!$B$68,IF(U292=69%,R292*S292*T292*F!$B$69,IF(U292=70%,R292*S292*T292*F!$B$70,IF(U292=71%,R292*S292*T292*F!$B$71,IF(U292=72%,R292*S292*T292*F!$B$72,IF(U292=73%,R292*S292*T292*F!$B$73,IF(U292=74%,R292*S292*T292*F!$B$74,IF(U292=75%,R292*S292*T292*F!$B$75,IF(U292=76%,R292*S292*T292*F!$B$76,IF(U292=77%,R292*S292*T292*F!$B$77,IF(U292=78%,R292*S292*T292*F!$B$78,IF(U292=79%,R292*S292*T292*F!$B$79,IF(U292=80%,R292*S292*T292*F!$B$80,IF(U292=81%,R292*S292*T292*F!$B$81,IF(U292=82%,R292*S292*T292*F!$B$82,IF(U292=83%,R292*S292*T292*F!$B$83,IF(U292=84%,R292*S292*T292*F!$B$84,IF(U292=85%,R292*S292*T292*F!$B$85,IF(U292=86%,R292*S292*T292*F!$B$86,IF(U292=87%,R292*S292*T292*F!$B$87,IF(U292=88%,R292*S292*T292*F!$B$88,IF(U292=89%,R292*S292*T292*F!$B$89,IF(U292=90%,R292*S292*T292*F!$B$90,IF(U292=91%,R292*S292*T292*F!$B$91,IF(U292=92%,R292*S292*T292*F!$B$92,IF(U292=93%,R292*S292*T292*F!$B$93,IF(U292=94%,R292*S292*T292*F!$B$94,IF(U292=95%,R292*S292*T292*F!$B$95,IF(U292=96%,R292*S292*T292*F!$B$96,IF(U292=97%,R292*S292*T292*F!$B$97,IF(U292=98%,R292*S292*T292*F!$B$98,IF(U292=99%,R292*S292*T292*F!$B$99,IF(U292&gt;99%,R292*S292*T292*F!$B$100)))))))))))))))))))))))))))))))))))))))))))))))))))))))))*IF(ISNUMBER(E292),E292,1)*IF(ISNUMBER(D292),D292,1)</f>
        <v>1162.8</v>
      </c>
      <c r="AA292" s="69">
        <f t="shared" si="451"/>
        <v>30</v>
      </c>
      <c r="AB292" s="70">
        <f t="shared" si="452"/>
        <v>15</v>
      </c>
      <c r="AC292" s="23"/>
    </row>
    <row r="293" spans="1:48" x14ac:dyDescent="0.25">
      <c r="A293" s="325"/>
      <c r="B293" s="165" t="str">
        <f t="shared" si="435"/>
        <v>Легкая</v>
      </c>
      <c r="C293" s="166" t="str">
        <f t="shared" si="435"/>
        <v>Наклоны</v>
      </c>
      <c r="D293" s="167">
        <f t="shared" si="453"/>
        <v>1</v>
      </c>
      <c r="E293" s="168" t="str">
        <f t="shared" si="435"/>
        <v/>
      </c>
      <c r="F293" s="305">
        <f>IF(I293&lt;&gt;0,(IFERROR(IF($Y293&gt;50,MROUND($Y293*I293,2.5),IF($Y293&lt;15,MROUND($Y293*I293,0.1),MROUND($Y293*I293,1))),)),"")</f>
        <v>47.5</v>
      </c>
      <c r="G293" s="170">
        <v>6</v>
      </c>
      <c r="H293" s="170">
        <v>5</v>
      </c>
      <c r="I293" s="171">
        <v>0.35</v>
      </c>
      <c r="J293" s="305" t="str">
        <f>IF(M293&lt;&gt;0,(IFERROR(IF($Y293&gt;50,MROUND($Y293*M293,2.5),IF($Y293&lt;15,MROUND($Y293*M293,0.1),MROUND($Y293*M293,1))),)),"")</f>
        <v/>
      </c>
      <c r="K293" s="170"/>
      <c r="L293" s="170"/>
      <c r="M293" s="171">
        <v>0</v>
      </c>
      <c r="N293" s="305" t="str">
        <f>IF(Q293&lt;&gt;0,(IFERROR(IF($Y293&gt;50,MROUND($Y293*Q293,2.5),IF($Y293&lt;15,MROUND($Y293*Q293,0.1),MROUND($Y293*Q293,1))),)),"")</f>
        <v/>
      </c>
      <c r="O293" s="170"/>
      <c r="P293" s="170"/>
      <c r="Q293" s="171">
        <v>0</v>
      </c>
      <c r="R293" s="305" t="str">
        <f>IF(U293&lt;&gt;0,(IFERROR(IF($Y293&gt;50,MROUND($Y293*U293,2.5),IF($Y293&lt;15,MROUND($Y293*U293,0.1),MROUND($Y293*U293,1))),)),"")</f>
        <v/>
      </c>
      <c r="S293" s="170"/>
      <c r="T293" s="170"/>
      <c r="U293" s="172">
        <v>0</v>
      </c>
      <c r="V293" s="121">
        <f t="shared" si="419"/>
        <v>1425</v>
      </c>
      <c r="W293" s="60">
        <f t="shared" si="454"/>
        <v>47.5</v>
      </c>
      <c r="X293" s="61">
        <f>ROUND(IFERROR((W293/(Y293*IF(ISNUMBER(E293),E293,1))),0),2)</f>
        <v>0.35</v>
      </c>
      <c r="Y293" s="203">
        <f t="shared" si="409"/>
        <v>136.68988039617696</v>
      </c>
      <c r="Z293" s="17">
        <f>(IF(I293&lt;30%,0,IF(I293&lt;35%,F293*G293*H293*F!$B$33,IF(I293&lt;40%,F293*G293*H293*F!$B$38,IF(I293&lt;45%,F293*G293*H293*F!$B$43,IF(I293&lt;50%,F293*G293*H293*F!$B$48,IF(I293=50%,F293*G293*H293*F!$B$50,IF(I293=51%,F293*G293*H293*F!$B$51,IF(I293=52%,F293*G293*H293*F!$B$52,IF(I293=53%,F293*G293*H293*F!$B$53,IF(I293=54%,F293*G293*H293*F!$B$54,IF(I293=55%,F293*G293*H293*F!$B$55,IF(I293=56%,F293*G293*H293*F!$B$56,IF(I293=57%,F293*G293*H293*F!$B$57,IF(I293=58%,F293*G293*H293*F!$B$58,IF(I293=59%,F293*G293*H293*F!$B$59,IF(I293=60%,F293*G293*H293*F!$B$60,IF(I293=61%,F293*G293*H293*F!$B$61,IF(I293=62%,F293*G293*H293*F!$B$62,IF(I293=63%,F293*G293*H293*F!$B$63,IF(I293=64%,F293*G293*H293*F!$B$64,IF(I293=65%,F293*G293*H293*F!$B$65,IF(I293=66%,F293*G293*H293*F!$B$66,IF(I293=67%,F293*G293*H293*F!$B$67,IF(I293=68%,F293*G293*H293*F!$B$68,IF(I293=69%,F293*G293*H293*F!$B$69,IF(I293=70%,F293*G293*H293*F!$B$70,IF(I293=71%,F293*G293*H293*F!$B$71,IF(I293=72%,F293*G293*H293*F!$B$72,IF(I293=73%,F293*G293*H293*F!$B$73,IF(I293=74%,F293*G293*H293*F!$B$74,IF(I293=75%,F293*G293*H293*F!$B$75,IF(I293=76%,F293*G293*H293*F!$B$76,IF(I293=77%,F293*G293*H293*F!$B$77,IF(I293=78%,F293*G293*H293*F!$B$78,IF(I293=79%,F293*G293*H293*F!$B$79,IF(I293=80%,F293*G293*H293*F!$B$80,IF(I293=81%,F293*G293*H293*F!$B$81,IF(I293=82%,F293*G293*H293*F!$B$82,IF(I293=83%,F293*G293*H293*F!$B$83,IF(I293=84%,F293*G293*H293*F!$B$84,IF(I293=85%,F293*G293*H293*F!$B$85,IF(I293=86%,F293*G293*H293*F!$B$86,IF(I293=87%,F293*G293*H293*F!$B$87,IF(I293=88%,F293*G293*H293*F!$B$88,IF(I293=89%,F293*G293*H293*F!$B$89,IF(I293=90%,F293*G293*H293*F!$B$90,IF(I293=91%,F293*G293*H293*F!$B$91,IF(I293=92%,F293*G293*H293*F!$B$92,IF(I293=93%,F293*G293*H293*F!$B$93,IF(I293=94%,F293*G293*H293*F!$B$94,IF(I293=95%,F293*G293*H293*F!$B$95,IF(I293=96%,F293*G293*H293*F!$B$96,IF(I293=97%,F293*G293*H293*F!$B$97,IF(I293=98%,F293*G293*H293*F!$B$98,IF(I293=99%,F293*G293*H293*F!$B$99,IF(I293&gt;99%,F293*G293*H293*F!$B$100,))))))))))))))))))))))))))))))))))))))))))))))))))))))))+IF(M293&lt;30%,0,IF(M293&lt;35%,J293*K293*L293*F!$B$33,IF(M293&lt;40%,J293*K293*L293*F!$B$38,IF(M293&lt;45%,J293*K293*L293*F!$B$43,IF(M293&lt;50%,J293*K293*L293*F!$B$48,IF(M293=50%,J293*K293*L293*F!$B$50,IF(M293=51%,J293*K293*L293*F!$B$51,IF(M293=52%,J293*K293*L293*F!$B$52,IF(M293=53%,J293*K293*L293*F!$B$53,IF(M293=54%,J293*K293*L293*F!$B$54,IF(M293=55%,J293*K293*L293*F!$B$55,IF(M293=56%,J293*K293*L293*F!$B$56,IF(M293=57%,J293*K293*L293*F!$B$57,IF(M293=58%,J293*K293*L293*F!$B$58,IF(M293=59%,J293*K293*L293*F!$B$59,IF(M293=60%,J293*K293*L293*F!$B$60,IF(M293=61%,J293*K293*L293*F!$B$61,IF(M293=62%,J293*K293*L293*F!$B$62,IF(M293=63%,J293*K293*L293*F!$B$63,IF(M293=64%,J293*K293*L293*F!$B$64,IF(M293=65%,J293*K293*L293*F!$B$65,IF(M293=66%,J293*K293*L293*F!$B$66,IF(M293=67%,J293*K293*L293*F!$B$67,IF(M293=68%,J293*K293*L293*F!$B$68,IF(M293=69%,J293*K293*L293*F!$B$69,IF(M293=70%,J293*K293*L293*F!$B$70,IF(M293=71%,J293*K293*L293*F!$B$71,IF(M293=72%,J293*K293*L293*F!$B$72,IF(M293=73%,J293*K293*L293*F!$B$73,IF(M293=74%,J293*K293*L293*F!$B$74,IF(M293=75%,J293*K293*L293*F!$B$75,IF(M293=76%,J293*K293*L293*F!$B$76,IF(M293=77%,J293*K293*L293*F!$B$77,IF(M293=78%,J293*K293*L293*F!$B$78,IF(M293=79%,J293*K293*L293*F!$B$79,IF(M293=80%,J293*K293*L293*F!$B$80,IF(M293=81%,J293*K293*L293*F!$B$81,IF(M293=82%,J293*K293*L293*F!$B$82,IF(M293=83%,J293*K293*L293*F!$B$83,IF(M293=84%,J293*K293*L293*F!$B$84,IF(M293=85%,J293*K293*L293*F!$B$85,IF(M293=86%,J293*K293*L293*F!$B$86,IF(M293=87%,J293*K293*L293*F!$B$87,IF(M293=88%,J293*K293*L293*F!$B$88,IF(M293=89%,J293*K293*L293*F!$B$89,IF(M293=90%,J293*K293*L293*F!$B$90,IF(M293=91%,J293*K293*L293*F!$B$91,IF(M293=92%,J293*K293*L293*F!$B$92,IF(M293=93%,J293*K293*L293*F!$B$93,IF(M293=94%,J293*K293*L293*F!$B$94,IF(M293=95%,J293*K293*L293*F!$B$95,IF(M293=96%,J293*K293*L293*F!$B$96,IF(M293=97%,J293*K293*L293*F!$B$97,IF(M293=98%,J293*K293*L293*F!$B$98,IF(M293=99%,J293*K293*L293*F!$B$99,IF(M293&gt;99%,J293*K293*L293*F!$B$100,))))))))))))))))))))))))))))))))))))))))))))))))))))))))+IF(Q293&lt;30%,0,IF(Q293&lt;35%,N293*O293*P293*F!$B$33,IF(Q293&lt;40%,N293*O293*P293*F!$B$38,IF(Q293&lt;45%,N293*O293*P293*F!$B$43,IF(Q293&lt;50%,N293*O293*P293*F!$B$48,IF(Q293=50%,N293*O293*P293*F!$B$50,IF(Q293=51%,N293*O293*P293*F!$B$51,IF(Q293=52%,N293*O293*P293*F!$B$52,IF(Q293=53%,N293*O293*P293*F!$B$53,IF(Q293=54%,N293*O293*P293*F!$B$54,IF(Q293=55%,N293*O293*P293*F!$B$55,IF(Q293=56%,N293*O293*P293*F!$B$56,IF(Q293=57%,N293*O293*P293*F!$B$57,IF(Q293=58%,N293*O293*P293*F!$B$58,IF(Q293=59%,N293*O293*P293*F!$B$59,IF(Q293=60%,N293*O293*P293*F!$B$60,IF(Q293=61%,N293*O293*P293*F!$B$61,IF(Q293=62%,N293*O293*P293*F!$B$62,IF(Q293=63%,N293*O293*P293*F!$B$63,IF(Q293=64%,N293*O293*P293*F!$B$64,IF(Q293=65%,N293*O293*P293*F!$B$65,IF(Q293=66%,N293*O293*P293*F!$B$66,IF(Q293=67%,N293*O293*P293*F!$B$67,IF(Q293=68%,N293*O293*P293*F!$B$68,IF(Q293=69%,N293*O293*P293*F!$B$69,IF(Q293=70%,N293*O293*P293*F!$B$70,IF(Q293=71%,N293*O293*P293*F!$B$71,IF(Q293=72%,N293*O293*P293*F!$B$72,IF(Q293=73%,N293*O293*P293*F!$B$73,IF(Q293=74%,N293*O293*P293*F!$B$74,IF(Q293=75%,N293*O293*P293*F!$B$75,IF(Q293=76%,N293*O293*P293*F!$B$76,IF(Q293=77%,N293*O293*P293*F!$B$77,IF(Q293=78%,N293*O293*P293*F!$B$78,IF(Q293=79%,N293*O293*P293*F!$B$79,IF(Q293=80%,N293*O293*P293*F!$B$80,IF(Q293=81%,N293*O293*P293*F!$B$81,IF(Q293=82%,N293*O293*P293*F!$B$82,IF(Q293=83%,N293*O293*P293*F!$B$83,IF(Q293=84%,N293*O293*P293*F!$B$84,IF(Q293=85%,N293*O293*P293*F!$B$85,IF(Q293=86%,N293*O293*P293*F!$B$86,IF(Q293=87%,N293*O293*P293*F!$B$87,IF(Q293=88%,N293*O293*P293*F!$B$88,IF(Q293=89%,N293*O293*P293*F!$B$89,IF(Q293=90%,N293*O293*P293*F!$B$90,IF(Q293=91%,N293*O293*P293*F!$B$91,IF(Q293=92%,N293*O293*P293*F!$B$92,IF(Q293=93%,N293*O293*P293*F!$B$93,IF(Q293=94%,N293*O293*P293*F!$B$94,IF(Q293=95%,N293*O293*P293*F!$B$95,IF(Q293=96%,N293*O293*P293*F!$B$96,IF(Q293=97%,N293*O293*P293*F!$B$97,IF(Q293=98%,N293*O293*P293*F!$B$98,IF(Q293=99%,N293*O293*P293*F!$B$99,IF(Q293&gt;99%,N293*O293*P293*F!$B$100,))))))))))))))))))))))))))))))))))))))))))))))))))))))))+IF(U293&lt;30%,0,IF(U293&lt;35%,R293*S293*T293*F!$B$33,IF(U293&lt;40%,R293*S293*T293*F!$B$38,IF(U293&lt;45%,R293*S293*T293*F!$B$43,IF(U293&lt;50%,R293*S293*T293*F!$B$48,IF(U293=50%,R293*S293*T293*F!$B$50,IF(U293=51%,R293*S293*T293*F!$B$51,IF(U293=52%,R293*S293*T293*F!$B$52,IF(U293=53%,R293*S293*T293*F!$B$53,IF(U293=54%,R293*S293*T293*F!$B$54,IF(U293=55%,R293*S293*T293*F!$B$55,IF(U293=56%,R293*S293*T293*F!$B$56,IF(U293=57%,R293*S293*T293*F!$B$57,IF(U293=58%,R293*S293*T293*F!$B$58,IF(U293=59%,R293*S293*T293*F!$B$59,IF(U293=60%,R293*S293*T293*F!$B$60,IF(U293=61%,R293*S293*T293*F!$B$61,IF(U293=62%,R293*S293*T293*F!$B$62,IF(U293=63%,R293*S293*T293*F!$B$63,IF(U293=64%,R293*S293*T293*F!$B$64,IF(U293=65%,R293*S293*T293*F!$B$65,IF(U293=66%,R293*S293*T293*F!$B$66,IF(U293=67%,R293*S293*T293*F!$B$67,IF(U293=68%,R293*S293*T293*F!$B$68,IF(U293=69%,R293*S293*T293*F!$B$69,IF(U293=70%,R293*S293*T293*F!$B$70,IF(U293=71%,R293*S293*T293*F!$B$71,IF(U293=72%,R293*S293*T293*F!$B$72,IF(U293=73%,R293*S293*T293*F!$B$73,IF(U293=74%,R293*S293*T293*F!$B$74,IF(U293=75%,R293*S293*T293*F!$B$75,IF(U293=76%,R293*S293*T293*F!$B$76,IF(U293=77%,R293*S293*T293*F!$B$77,IF(U293=78%,R293*S293*T293*F!$B$78,IF(U293=79%,R293*S293*T293*F!$B$79,IF(U293=80%,R293*S293*T293*F!$B$80,IF(U293=81%,R293*S293*T293*F!$B$81,IF(U293=82%,R293*S293*T293*F!$B$82,IF(U293=83%,R293*S293*T293*F!$B$83,IF(U293=84%,R293*S293*T293*F!$B$84,IF(U293=85%,R293*S293*T293*F!$B$85,IF(U293=86%,R293*S293*T293*F!$B$86,IF(U293=87%,R293*S293*T293*F!$B$87,IF(U293=88%,R293*S293*T293*F!$B$88,IF(U293=89%,R293*S293*T293*F!$B$89,IF(U293=90%,R293*S293*T293*F!$B$90,IF(U293=91%,R293*S293*T293*F!$B$91,IF(U293=92%,R293*S293*T293*F!$B$92,IF(U293=93%,R293*S293*T293*F!$B$93,IF(U293=94%,R293*S293*T293*F!$B$94,IF(U293=95%,R293*S293*T293*F!$B$95,IF(U293=96%,R293*S293*T293*F!$B$96,IF(U293=97%,R293*S293*T293*F!$B$97,IF(U293=98%,R293*S293*T293*F!$B$98,IF(U293=99%,R293*S293*T293*F!$B$99,IF(U293&gt;99%,R293*S293*T293*F!$B$100)))))))))))))))))))))))))))))))))))))))))))))))))))))))))*IF(ISNUMBER(E293),E293,1)*IF(ISNUMBER(D293),D293,1)</f>
        <v>399.00000000000006</v>
      </c>
      <c r="AA293" s="62">
        <f t="shared" si="451"/>
        <v>30</v>
      </c>
      <c r="AB293" s="63">
        <f t="shared" si="452"/>
        <v>15</v>
      </c>
      <c r="AC293" s="23"/>
    </row>
    <row r="294" spans="1:48" x14ac:dyDescent="0.25">
      <c r="A294" s="325"/>
      <c r="B294" s="165" t="str">
        <f t="shared" si="435"/>
        <v>Средняя</v>
      </c>
      <c r="C294" s="166" t="str">
        <f t="shared" si="435"/>
        <v>Разгибания ног</v>
      </c>
      <c r="D294" s="167">
        <f t="shared" si="453"/>
        <v>0.4</v>
      </c>
      <c r="E294" s="168">
        <f t="shared" si="435"/>
        <v>5</v>
      </c>
      <c r="F294" s="304">
        <f>IF(I294&lt;&gt;0,(IFERROR(IF($Y294&gt;50,MROUND($Y294*I294,2.5),IF($Y294&lt;15,MROUND($Y294*I294,0.1),MROUND($Y294*I294,1))),)),"")</f>
        <v>13</v>
      </c>
      <c r="G294" s="173">
        <v>6</v>
      </c>
      <c r="H294" s="173">
        <v>4</v>
      </c>
      <c r="I294" s="174">
        <v>0.5</v>
      </c>
      <c r="J294" s="304">
        <f>IF(M294&lt;&gt;0,(IFERROR(IF($Y294&gt;50,MROUND($Y294*M294,2.5),IF($Y294&lt;15,MROUND($Y294*M294,0.1),MROUND($Y294*M294,1))),)),"")</f>
        <v>15</v>
      </c>
      <c r="K294" s="173">
        <v>5</v>
      </c>
      <c r="L294" s="173">
        <v>4</v>
      </c>
      <c r="M294" s="174">
        <v>0.56999999999999995</v>
      </c>
      <c r="N294" s="304" t="str">
        <f>IF(Q294&lt;&gt;0,(IFERROR(IF($Y294&gt;50,MROUND($Y294*Q294,2.5),IF($Y294&lt;15,MROUND($Y294*Q294,0.1),MROUND($Y294*Q294,1))),)),"")</f>
        <v/>
      </c>
      <c r="O294" s="173"/>
      <c r="P294" s="173"/>
      <c r="Q294" s="174">
        <v>0</v>
      </c>
      <c r="R294" s="304" t="str">
        <f>IF(U294&lt;&gt;0,(IFERROR(IF($Y294&gt;50,MROUND($Y294*U294,2.5),IF($Y294&lt;15,MROUND($Y294*U294,0.1),MROUND($Y294*U294,1))),)),"")</f>
        <v/>
      </c>
      <c r="S294" s="173"/>
      <c r="T294" s="173"/>
      <c r="U294" s="175">
        <v>0</v>
      </c>
      <c r="V294" s="98">
        <f t="shared" si="419"/>
        <v>3060</v>
      </c>
      <c r="W294" s="67">
        <f t="shared" si="454"/>
        <v>69.545454545454547</v>
      </c>
      <c r="X294" s="72">
        <f t="shared" ref="X294:X295" si="456">ROUND(IFERROR((W294/(Y294*IF(ISNUMBER(E294),E294,1))),0),2)</f>
        <v>0.54</v>
      </c>
      <c r="Y294" s="203">
        <f t="shared" si="409"/>
        <v>25.888234923518361</v>
      </c>
      <c r="Z294" s="18">
        <f>(IF(I294&lt;30%,0,IF(I294&lt;35%,F294*G294*H294*F!$B$33,IF(I294&lt;40%,F294*G294*H294*F!$B$38,IF(I294&lt;45%,F294*G294*H294*F!$B$43,IF(I294&lt;50%,F294*G294*H294*F!$B$48,IF(I294=50%,F294*G294*H294*F!$B$50,IF(I294=51%,F294*G294*H294*F!$B$51,IF(I294=52%,F294*G294*H294*F!$B$52,IF(I294=53%,F294*G294*H294*F!$B$53,IF(I294=54%,F294*G294*H294*F!$B$54,IF(I294=55%,F294*G294*H294*F!$B$55,IF(I294=56%,F294*G294*H294*F!$B$56,IF(I294=57%,F294*G294*H294*F!$B$57,IF(I294=58%,F294*G294*H294*F!$B$58,IF(I294=59%,F294*G294*H294*F!$B$59,IF(I294=60%,F294*G294*H294*F!$B$60,IF(I294=61%,F294*G294*H294*F!$B$61,IF(I294=62%,F294*G294*H294*F!$B$62,IF(I294=63%,F294*G294*H294*F!$B$63,IF(I294=64%,F294*G294*H294*F!$B$64,IF(I294=65%,F294*G294*H294*F!$B$65,IF(I294=66%,F294*G294*H294*F!$B$66,IF(I294=67%,F294*G294*H294*F!$B$67,IF(I294=68%,F294*G294*H294*F!$B$68,IF(I294=69%,F294*G294*H294*F!$B$69,IF(I294=70%,F294*G294*H294*F!$B$70,IF(I294=71%,F294*G294*H294*F!$B$71,IF(I294=72%,F294*G294*H294*F!$B$72,IF(I294=73%,F294*G294*H294*F!$B$73,IF(I294=74%,F294*G294*H294*F!$B$74,IF(I294=75%,F294*G294*H294*F!$B$75,IF(I294=76%,F294*G294*H294*F!$B$76,IF(I294=77%,F294*G294*H294*F!$B$77,IF(I294=78%,F294*G294*H294*F!$B$78,IF(I294=79%,F294*G294*H294*F!$B$79,IF(I294=80%,F294*G294*H294*F!$B$80,IF(I294=81%,F294*G294*H294*F!$B$81,IF(I294=82%,F294*G294*H294*F!$B$82,IF(I294=83%,F294*G294*H294*F!$B$83,IF(I294=84%,F294*G294*H294*F!$B$84,IF(I294=85%,F294*G294*H294*F!$B$85,IF(I294=86%,F294*G294*H294*F!$B$86,IF(I294=87%,F294*G294*H294*F!$B$87,IF(I294=88%,F294*G294*H294*F!$B$88,IF(I294=89%,F294*G294*H294*F!$B$89,IF(I294=90%,F294*G294*H294*F!$B$90,IF(I294=91%,F294*G294*H294*F!$B$91,IF(I294=92%,F294*G294*H294*F!$B$92,IF(I294=93%,F294*G294*H294*F!$B$93,IF(I294=94%,F294*G294*H294*F!$B$94,IF(I294=95%,F294*G294*H294*F!$B$95,IF(I294=96%,F294*G294*H294*F!$B$96,IF(I294=97%,F294*G294*H294*F!$B$97,IF(I294=98%,F294*G294*H294*F!$B$98,IF(I294=99%,F294*G294*H294*F!$B$99,IF(I294&gt;99%,F294*G294*H294*F!$B$100,))))))))))))))))))))))))))))))))))))))))))))))))))))))))+IF(M294&lt;30%,0,IF(M294&lt;35%,J294*K294*L294*F!$B$33,IF(M294&lt;40%,J294*K294*L294*F!$B$38,IF(M294&lt;45%,J294*K294*L294*F!$B$43,IF(M294&lt;50%,J294*K294*L294*F!$B$48,IF(M294=50%,J294*K294*L294*F!$B$50,IF(M294=51%,J294*K294*L294*F!$B$51,IF(M294=52%,J294*K294*L294*F!$B$52,IF(M294=53%,J294*K294*L294*F!$B$53,IF(M294=54%,J294*K294*L294*F!$B$54,IF(M294=55%,J294*K294*L294*F!$B$55,IF(M294=56%,J294*K294*L294*F!$B$56,IF(M294=57%,J294*K294*L294*F!$B$57,IF(M294=58%,J294*K294*L294*F!$B$58,IF(M294=59%,J294*K294*L294*F!$B$59,IF(M294=60%,J294*K294*L294*F!$B$60,IF(M294=61%,J294*K294*L294*F!$B$61,IF(M294=62%,J294*K294*L294*F!$B$62,IF(M294=63%,J294*K294*L294*F!$B$63,IF(M294=64%,J294*K294*L294*F!$B$64,IF(M294=65%,J294*K294*L294*F!$B$65,IF(M294=66%,J294*K294*L294*F!$B$66,IF(M294=67%,J294*K294*L294*F!$B$67,IF(M294=68%,J294*K294*L294*F!$B$68,IF(M294=69%,J294*K294*L294*F!$B$69,IF(M294=70%,J294*K294*L294*F!$B$70,IF(M294=71%,J294*K294*L294*F!$B$71,IF(M294=72%,J294*K294*L294*F!$B$72,IF(M294=73%,J294*K294*L294*F!$B$73,IF(M294=74%,J294*K294*L294*F!$B$74,IF(M294=75%,J294*K294*L294*F!$B$75,IF(M294=76%,J294*K294*L294*F!$B$76,IF(M294=77%,J294*K294*L294*F!$B$77,IF(M294=78%,J294*K294*L294*F!$B$78,IF(M294=79%,J294*K294*L294*F!$B$79,IF(M294=80%,J294*K294*L294*F!$B$80,IF(M294=81%,J294*K294*L294*F!$B$81,IF(M294=82%,J294*K294*L294*F!$B$82,IF(M294=83%,J294*K294*L294*F!$B$83,IF(M294=84%,J294*K294*L294*F!$B$84,IF(M294=85%,J294*K294*L294*F!$B$85,IF(M294=86%,J294*K294*L294*F!$B$86,IF(M294=87%,J294*K294*L294*F!$B$87,IF(M294=88%,J294*K294*L294*F!$B$88,IF(M294=89%,J294*K294*L294*F!$B$89,IF(M294=90%,J294*K294*L294*F!$B$90,IF(M294=91%,J294*K294*L294*F!$B$91,IF(M294=92%,J294*K294*L294*F!$B$92,IF(M294=93%,J294*K294*L294*F!$B$93,IF(M294=94%,J294*K294*L294*F!$B$94,IF(M294=95%,J294*K294*L294*F!$B$95,IF(M294=96%,J294*K294*L294*F!$B$96,IF(M294=97%,J294*K294*L294*F!$B$97,IF(M294=98%,J294*K294*L294*F!$B$98,IF(M294=99%,J294*K294*L294*F!$B$99,IF(M294&gt;99%,J294*K294*L294*F!$B$100,))))))))))))))))))))))))))))))))))))))))))))))))))))))))+IF(Q294&lt;30%,0,IF(Q294&lt;35%,N294*O294*P294*F!$B$33,IF(Q294&lt;40%,N294*O294*P294*F!$B$38,IF(Q294&lt;45%,N294*O294*P294*F!$B$43,IF(Q294&lt;50%,N294*O294*P294*F!$B$48,IF(Q294=50%,N294*O294*P294*F!$B$50,IF(Q294=51%,N294*O294*P294*F!$B$51,IF(Q294=52%,N294*O294*P294*F!$B$52,IF(Q294=53%,N294*O294*P294*F!$B$53,IF(Q294=54%,N294*O294*P294*F!$B$54,IF(Q294=55%,N294*O294*P294*F!$B$55,IF(Q294=56%,N294*O294*P294*F!$B$56,IF(Q294=57%,N294*O294*P294*F!$B$57,IF(Q294=58%,N294*O294*P294*F!$B$58,IF(Q294=59%,N294*O294*P294*F!$B$59,IF(Q294=60%,N294*O294*P294*F!$B$60,IF(Q294=61%,N294*O294*P294*F!$B$61,IF(Q294=62%,N294*O294*P294*F!$B$62,IF(Q294=63%,N294*O294*P294*F!$B$63,IF(Q294=64%,N294*O294*P294*F!$B$64,IF(Q294=65%,N294*O294*P294*F!$B$65,IF(Q294=66%,N294*O294*P294*F!$B$66,IF(Q294=67%,N294*O294*P294*F!$B$67,IF(Q294=68%,N294*O294*P294*F!$B$68,IF(Q294=69%,N294*O294*P294*F!$B$69,IF(Q294=70%,N294*O294*P294*F!$B$70,IF(Q294=71%,N294*O294*P294*F!$B$71,IF(Q294=72%,N294*O294*P294*F!$B$72,IF(Q294=73%,N294*O294*P294*F!$B$73,IF(Q294=74%,N294*O294*P294*F!$B$74,IF(Q294=75%,N294*O294*P294*F!$B$75,IF(Q294=76%,N294*O294*P294*F!$B$76,IF(Q294=77%,N294*O294*P294*F!$B$77,IF(Q294=78%,N294*O294*P294*F!$B$78,IF(Q294=79%,N294*O294*P294*F!$B$79,IF(Q294=80%,N294*O294*P294*F!$B$80,IF(Q294=81%,N294*O294*P294*F!$B$81,IF(Q294=82%,N294*O294*P294*F!$B$82,IF(Q294=83%,N294*O294*P294*F!$B$83,IF(Q294=84%,N294*O294*P294*F!$B$84,IF(Q294=85%,N294*O294*P294*F!$B$85,IF(Q294=86%,N294*O294*P294*F!$B$86,IF(Q294=87%,N294*O294*P294*F!$B$87,IF(Q294=88%,N294*O294*P294*F!$B$88,IF(Q294=89%,N294*O294*P294*F!$B$89,IF(Q294=90%,N294*O294*P294*F!$B$90,IF(Q294=91%,N294*O294*P294*F!$B$91,IF(Q294=92%,N294*O294*P294*F!$B$92,IF(Q294=93%,N294*O294*P294*F!$B$93,IF(Q294=94%,N294*O294*P294*F!$B$94,IF(Q294=95%,N294*O294*P294*F!$B$95,IF(Q294=96%,N294*O294*P294*F!$B$96,IF(Q294=97%,N294*O294*P294*F!$B$97,IF(Q294=98%,N294*O294*P294*F!$B$98,IF(Q294=99%,N294*O294*P294*F!$B$99,IF(Q294&gt;99%,N294*O294*P294*F!$B$100,))))))))))))))))))))))))))))))))))))))))))))))))))))))))+IF(U294&lt;30%,0,IF(U294&lt;35%,R294*S294*T294*F!$B$33,IF(U294&lt;40%,R294*S294*T294*F!$B$38,IF(U294&lt;45%,R294*S294*T294*F!$B$43,IF(U294&lt;50%,R294*S294*T294*F!$B$48,IF(U294=50%,R294*S294*T294*F!$B$50,IF(U294=51%,R294*S294*T294*F!$B$51,IF(U294=52%,R294*S294*T294*F!$B$52,IF(U294=53%,R294*S294*T294*F!$B$53,IF(U294=54%,R294*S294*T294*F!$B$54,IF(U294=55%,R294*S294*T294*F!$B$55,IF(U294=56%,R294*S294*T294*F!$B$56,IF(U294=57%,R294*S294*T294*F!$B$57,IF(U294=58%,R294*S294*T294*F!$B$58,IF(U294=59%,R294*S294*T294*F!$B$59,IF(U294=60%,R294*S294*T294*F!$B$60,IF(U294=61%,R294*S294*T294*F!$B$61,IF(U294=62%,R294*S294*T294*F!$B$62,IF(U294=63%,R294*S294*T294*F!$B$63,IF(U294=64%,R294*S294*T294*F!$B$64,IF(U294=65%,R294*S294*T294*F!$B$65,IF(U294=66%,R294*S294*T294*F!$B$66,IF(U294=67%,R294*S294*T294*F!$B$67,IF(U294=68%,R294*S294*T294*F!$B$68,IF(U294=69%,R294*S294*T294*F!$B$69,IF(U294=70%,R294*S294*T294*F!$B$70,IF(U294=71%,R294*S294*T294*F!$B$71,IF(U294=72%,R294*S294*T294*F!$B$72,IF(U294=73%,R294*S294*T294*F!$B$73,IF(U294=74%,R294*S294*T294*F!$B$74,IF(U294=75%,R294*S294*T294*F!$B$75,IF(U294=76%,R294*S294*T294*F!$B$76,IF(U294=77%,R294*S294*T294*F!$B$77,IF(U294=78%,R294*S294*T294*F!$B$78,IF(U294=79%,R294*S294*T294*F!$B$79,IF(U294=80%,R294*S294*T294*F!$B$80,IF(U294=81%,R294*S294*T294*F!$B$81,IF(U294=82%,R294*S294*T294*F!$B$82,IF(U294=83%,R294*S294*T294*F!$B$83,IF(U294=84%,R294*S294*T294*F!$B$84,IF(U294=85%,R294*S294*T294*F!$B$85,IF(U294=86%,R294*S294*T294*F!$B$86,IF(U294=87%,R294*S294*T294*F!$B$87,IF(U294=88%,R294*S294*T294*F!$B$88,IF(U294=89%,R294*S294*T294*F!$B$89,IF(U294=90%,R294*S294*T294*F!$B$90,IF(U294=91%,R294*S294*T294*F!$B$91,IF(U294=92%,R294*S294*T294*F!$B$92,IF(U294=93%,R294*S294*T294*F!$B$93,IF(U294=94%,R294*S294*T294*F!$B$94,IF(U294=95%,R294*S294*T294*F!$B$95,IF(U294=96%,R294*S294*T294*F!$B$96,IF(U294=97%,R294*S294*T294*F!$B$97,IF(U294=98%,R294*S294*T294*F!$B$98,IF(U294=99%,R294*S294*T294*F!$B$99,IF(U294&gt;99%,R294*S294*T294*F!$B$100)))))))))))))))))))))))))))))))))))))))))))))))))))))))))*IF(ISNUMBER(E294),E294,1)*IF(ISNUMBER(D294),D294,1)</f>
        <v>684</v>
      </c>
      <c r="AA294" s="69">
        <f t="shared" si="451"/>
        <v>44</v>
      </c>
      <c r="AB294" s="70">
        <f t="shared" si="452"/>
        <v>10.200000000000001</v>
      </c>
      <c r="AC294" s="23"/>
    </row>
    <row r="295" spans="1:48" x14ac:dyDescent="0.25">
      <c r="A295" s="325"/>
      <c r="B295" s="165" t="str">
        <f t="shared" ref="B295:E296" si="457">IF(B258="","",B258)</f>
        <v/>
      </c>
      <c r="C295" s="166" t="str">
        <f t="shared" si="457"/>
        <v/>
      </c>
      <c r="D295" s="167">
        <f t="shared" si="453"/>
        <v>0</v>
      </c>
      <c r="E295" s="168" t="str">
        <f t="shared" si="457"/>
        <v/>
      </c>
      <c r="F295" s="303"/>
      <c r="G295" s="170"/>
      <c r="H295" s="170"/>
      <c r="I295" s="171">
        <f t="shared" ref="I295" si="458">IFERROR(ROUND(F295/$Y295,2),)</f>
        <v>0</v>
      </c>
      <c r="J295" s="169"/>
      <c r="K295" s="170"/>
      <c r="L295" s="170"/>
      <c r="M295" s="171">
        <f t="shared" ref="M295" si="459">IFERROR(ROUND(J295/$Y295,2),)</f>
        <v>0</v>
      </c>
      <c r="N295" s="169"/>
      <c r="O295" s="170"/>
      <c r="P295" s="170"/>
      <c r="Q295" s="171">
        <f t="shared" ref="Q295" si="460">IFERROR(ROUND(N295/$Y295,2),)</f>
        <v>0</v>
      </c>
      <c r="R295" s="169"/>
      <c r="S295" s="170"/>
      <c r="T295" s="170"/>
      <c r="U295" s="171">
        <f t="shared" ref="U295" si="461">IFERROR(ROUND(R295/$Y295,2),)</f>
        <v>0</v>
      </c>
      <c r="V295" s="121">
        <f t="shared" si="419"/>
        <v>0</v>
      </c>
      <c r="W295" s="60">
        <f t="shared" si="454"/>
        <v>0</v>
      </c>
      <c r="X295" s="61">
        <f t="shared" si="456"/>
        <v>0</v>
      </c>
      <c r="Y295" s="203" t="str">
        <f t="shared" si="409"/>
        <v/>
      </c>
      <c r="Z295" s="17">
        <f>(IF(I295&lt;30%,0,IF(I295&lt;35%,F295*G295*H295*F!$B$33,IF(I295&lt;40%,F295*G295*H295*F!$B$38,IF(I295&lt;45%,F295*G295*H295*F!$B$43,IF(I295&lt;50%,F295*G295*H295*F!$B$48,IF(I295=50%,F295*G295*H295*F!$B$50,IF(I295=51%,F295*G295*H295*F!$B$51,IF(I295=52%,F295*G295*H295*F!$B$52,IF(I295=53%,F295*G295*H295*F!$B$53,IF(I295=54%,F295*G295*H295*F!$B$54,IF(I295=55%,F295*G295*H295*F!$B$55,IF(I295=56%,F295*G295*H295*F!$B$56,IF(I295=57%,F295*G295*H295*F!$B$57,IF(I295=58%,F295*G295*H295*F!$B$58,IF(I295=59%,F295*G295*H295*F!$B$59,IF(I295=60%,F295*G295*H295*F!$B$60,IF(I295=61%,F295*G295*H295*F!$B$61,IF(I295=62%,F295*G295*H295*F!$B$62,IF(I295=63%,F295*G295*H295*F!$B$63,IF(I295=64%,F295*G295*H295*F!$B$64,IF(I295=65%,F295*G295*H295*F!$B$65,IF(I295=66%,F295*G295*H295*F!$B$66,IF(I295=67%,F295*G295*H295*F!$B$67,IF(I295=68%,F295*G295*H295*F!$B$68,IF(I295=69%,F295*G295*H295*F!$B$69,IF(I295=70%,F295*G295*H295*F!$B$70,IF(I295=71%,F295*G295*H295*F!$B$71,IF(I295=72%,F295*G295*H295*F!$B$72,IF(I295=73%,F295*G295*H295*F!$B$73,IF(I295=74%,F295*G295*H295*F!$B$74,IF(I295=75%,F295*G295*H295*F!$B$75,IF(I295=76%,F295*G295*H295*F!$B$76,IF(I295=77%,F295*G295*H295*F!$B$77,IF(I295=78%,F295*G295*H295*F!$B$78,IF(I295=79%,F295*G295*H295*F!$B$79,IF(I295=80%,F295*G295*H295*F!$B$80,IF(I295=81%,F295*G295*H295*F!$B$81,IF(I295=82%,F295*G295*H295*F!$B$82,IF(I295=83%,F295*G295*H295*F!$B$83,IF(I295=84%,F295*G295*H295*F!$B$84,IF(I295=85%,F295*G295*H295*F!$B$85,IF(I295=86%,F295*G295*H295*F!$B$86,IF(I295=87%,F295*G295*H295*F!$B$87,IF(I295=88%,F295*G295*H295*F!$B$88,IF(I295=89%,F295*G295*H295*F!$B$89,IF(I295=90%,F295*G295*H295*F!$B$90,IF(I295=91%,F295*G295*H295*F!$B$91,IF(I295=92%,F295*G295*H295*F!$B$92,IF(I295=93%,F295*G295*H295*F!$B$93,IF(I295=94%,F295*G295*H295*F!$B$94,IF(I295=95%,F295*G295*H295*F!$B$95,IF(I295=96%,F295*G295*H295*F!$B$96,IF(I295=97%,F295*G295*H295*F!$B$97,IF(I295=98%,F295*G295*H295*F!$B$98,IF(I295=99%,F295*G295*H295*F!$B$99,IF(I295&gt;99%,F295*G295*H295*F!$B$100,))))))))))))))))))))))))))))))))))))))))))))))))))))))))+IF(M295&lt;30%,0,IF(M295&lt;35%,J295*K295*L295*F!$B$33,IF(M295&lt;40%,J295*K295*L295*F!$B$38,IF(M295&lt;45%,J295*K295*L295*F!$B$43,IF(M295&lt;50%,J295*K295*L295*F!$B$48,IF(M295=50%,J295*K295*L295*F!$B$50,IF(M295=51%,J295*K295*L295*F!$B$51,IF(M295=52%,J295*K295*L295*F!$B$52,IF(M295=53%,J295*K295*L295*F!$B$53,IF(M295=54%,J295*K295*L295*F!$B$54,IF(M295=55%,J295*K295*L295*F!$B$55,IF(M295=56%,J295*K295*L295*F!$B$56,IF(M295=57%,J295*K295*L295*F!$B$57,IF(M295=58%,J295*K295*L295*F!$B$58,IF(M295=59%,J295*K295*L295*F!$B$59,IF(M295=60%,J295*K295*L295*F!$B$60,IF(M295=61%,J295*K295*L295*F!$B$61,IF(M295=62%,J295*K295*L295*F!$B$62,IF(M295=63%,J295*K295*L295*F!$B$63,IF(M295=64%,J295*K295*L295*F!$B$64,IF(M295=65%,J295*K295*L295*F!$B$65,IF(M295=66%,J295*K295*L295*F!$B$66,IF(M295=67%,J295*K295*L295*F!$B$67,IF(M295=68%,J295*K295*L295*F!$B$68,IF(M295=69%,J295*K295*L295*F!$B$69,IF(M295=70%,J295*K295*L295*F!$B$70,IF(M295=71%,J295*K295*L295*F!$B$71,IF(M295=72%,J295*K295*L295*F!$B$72,IF(M295=73%,J295*K295*L295*F!$B$73,IF(M295=74%,J295*K295*L295*F!$B$74,IF(M295=75%,J295*K295*L295*F!$B$75,IF(M295=76%,J295*K295*L295*F!$B$76,IF(M295=77%,J295*K295*L295*F!$B$77,IF(M295=78%,J295*K295*L295*F!$B$78,IF(M295=79%,J295*K295*L295*F!$B$79,IF(M295=80%,J295*K295*L295*F!$B$80,IF(M295=81%,J295*K295*L295*F!$B$81,IF(M295=82%,J295*K295*L295*F!$B$82,IF(M295=83%,J295*K295*L295*F!$B$83,IF(M295=84%,J295*K295*L295*F!$B$84,IF(M295=85%,J295*K295*L295*F!$B$85,IF(M295=86%,J295*K295*L295*F!$B$86,IF(M295=87%,J295*K295*L295*F!$B$87,IF(M295=88%,J295*K295*L295*F!$B$88,IF(M295=89%,J295*K295*L295*F!$B$89,IF(M295=90%,J295*K295*L295*F!$B$90,IF(M295=91%,J295*K295*L295*F!$B$91,IF(M295=92%,J295*K295*L295*F!$B$92,IF(M295=93%,J295*K295*L295*F!$B$93,IF(M295=94%,J295*K295*L295*F!$B$94,IF(M295=95%,J295*K295*L295*F!$B$95,IF(M295=96%,J295*K295*L295*F!$B$96,IF(M295=97%,J295*K295*L295*F!$B$97,IF(M295=98%,J295*K295*L295*F!$B$98,IF(M295=99%,J295*K295*L295*F!$B$99,IF(M295&gt;99%,J295*K295*L295*F!$B$100,))))))))))))))))))))))))))))))))))))))))))))))))))))))))+IF(Q295&lt;30%,0,IF(Q295&lt;35%,N295*O295*P295*F!$B$33,IF(Q295&lt;40%,N295*O295*P295*F!$B$38,IF(Q295&lt;45%,N295*O295*P295*F!$B$43,IF(Q295&lt;50%,N295*O295*P295*F!$B$48,IF(Q295=50%,N295*O295*P295*F!$B$50,IF(Q295=51%,N295*O295*P295*F!$B$51,IF(Q295=52%,N295*O295*P295*F!$B$52,IF(Q295=53%,N295*O295*P295*F!$B$53,IF(Q295=54%,N295*O295*P295*F!$B$54,IF(Q295=55%,N295*O295*P295*F!$B$55,IF(Q295=56%,N295*O295*P295*F!$B$56,IF(Q295=57%,N295*O295*P295*F!$B$57,IF(Q295=58%,N295*O295*P295*F!$B$58,IF(Q295=59%,N295*O295*P295*F!$B$59,IF(Q295=60%,N295*O295*P295*F!$B$60,IF(Q295=61%,N295*O295*P295*F!$B$61,IF(Q295=62%,N295*O295*P295*F!$B$62,IF(Q295=63%,N295*O295*P295*F!$B$63,IF(Q295=64%,N295*O295*P295*F!$B$64,IF(Q295=65%,N295*O295*P295*F!$B$65,IF(Q295=66%,N295*O295*P295*F!$B$66,IF(Q295=67%,N295*O295*P295*F!$B$67,IF(Q295=68%,N295*O295*P295*F!$B$68,IF(Q295=69%,N295*O295*P295*F!$B$69,IF(Q295=70%,N295*O295*P295*F!$B$70,IF(Q295=71%,N295*O295*P295*F!$B$71,IF(Q295=72%,N295*O295*P295*F!$B$72,IF(Q295=73%,N295*O295*P295*F!$B$73,IF(Q295=74%,N295*O295*P295*F!$B$74,IF(Q295=75%,N295*O295*P295*F!$B$75,IF(Q295=76%,N295*O295*P295*F!$B$76,IF(Q295=77%,N295*O295*P295*F!$B$77,IF(Q295=78%,N295*O295*P295*F!$B$78,IF(Q295=79%,N295*O295*P295*F!$B$79,IF(Q295=80%,N295*O295*P295*F!$B$80,IF(Q295=81%,N295*O295*P295*F!$B$81,IF(Q295=82%,N295*O295*P295*F!$B$82,IF(Q295=83%,N295*O295*P295*F!$B$83,IF(Q295=84%,N295*O295*P295*F!$B$84,IF(Q295=85%,N295*O295*P295*F!$B$85,IF(Q295=86%,N295*O295*P295*F!$B$86,IF(Q295=87%,N295*O295*P295*F!$B$87,IF(Q295=88%,N295*O295*P295*F!$B$88,IF(Q295=89%,N295*O295*P295*F!$B$89,IF(Q295=90%,N295*O295*P295*F!$B$90,IF(Q295=91%,N295*O295*P295*F!$B$91,IF(Q295=92%,N295*O295*P295*F!$B$92,IF(Q295=93%,N295*O295*P295*F!$B$93,IF(Q295=94%,N295*O295*P295*F!$B$94,IF(Q295=95%,N295*O295*P295*F!$B$95,IF(Q295=96%,N295*O295*P295*F!$B$96,IF(Q295=97%,N295*O295*P295*F!$B$97,IF(Q295=98%,N295*O295*P295*F!$B$98,IF(Q295=99%,N295*O295*P295*F!$B$99,IF(Q295&gt;99%,N295*O295*P295*F!$B$100,))))))))))))))))))))))))))))))))))))))))))))))))))))))))+IF(U295&lt;30%,0,IF(U295&lt;35%,R295*S295*T295*F!$B$33,IF(U295&lt;40%,R295*S295*T295*F!$B$38,IF(U295&lt;45%,R295*S295*T295*F!$B$43,IF(U295&lt;50%,R295*S295*T295*F!$B$48,IF(U295=50%,R295*S295*T295*F!$B$50,IF(U295=51%,R295*S295*T295*F!$B$51,IF(U295=52%,R295*S295*T295*F!$B$52,IF(U295=53%,R295*S295*T295*F!$B$53,IF(U295=54%,R295*S295*T295*F!$B$54,IF(U295=55%,R295*S295*T295*F!$B$55,IF(U295=56%,R295*S295*T295*F!$B$56,IF(U295=57%,R295*S295*T295*F!$B$57,IF(U295=58%,R295*S295*T295*F!$B$58,IF(U295=59%,R295*S295*T295*F!$B$59,IF(U295=60%,R295*S295*T295*F!$B$60,IF(U295=61%,R295*S295*T295*F!$B$61,IF(U295=62%,R295*S295*T295*F!$B$62,IF(U295=63%,R295*S295*T295*F!$B$63,IF(U295=64%,R295*S295*T295*F!$B$64,IF(U295=65%,R295*S295*T295*F!$B$65,IF(U295=66%,R295*S295*T295*F!$B$66,IF(U295=67%,R295*S295*T295*F!$B$67,IF(U295=68%,R295*S295*T295*F!$B$68,IF(U295=69%,R295*S295*T295*F!$B$69,IF(U295=70%,R295*S295*T295*F!$B$70,IF(U295=71%,R295*S295*T295*F!$B$71,IF(U295=72%,R295*S295*T295*F!$B$72,IF(U295=73%,R295*S295*T295*F!$B$73,IF(U295=74%,R295*S295*T295*F!$B$74,IF(U295=75%,R295*S295*T295*F!$B$75,IF(U295=76%,R295*S295*T295*F!$B$76,IF(U295=77%,R295*S295*T295*F!$B$77,IF(U295=78%,R295*S295*T295*F!$B$78,IF(U295=79%,R295*S295*T295*F!$B$79,IF(U295=80%,R295*S295*T295*F!$B$80,IF(U295=81%,R295*S295*T295*F!$B$81,IF(U295=82%,R295*S295*T295*F!$B$82,IF(U295=83%,R295*S295*T295*F!$B$83,IF(U295=84%,R295*S295*T295*F!$B$84,IF(U295=85%,R295*S295*T295*F!$B$85,IF(U295=86%,R295*S295*T295*F!$B$86,IF(U295=87%,R295*S295*T295*F!$B$87,IF(U295=88%,R295*S295*T295*F!$B$88,IF(U295=89%,R295*S295*T295*F!$B$89,IF(U295=90%,R295*S295*T295*F!$B$90,IF(U295=91%,R295*S295*T295*F!$B$91,IF(U295=92%,R295*S295*T295*F!$B$92,IF(U295=93%,R295*S295*T295*F!$B$93,IF(U295=94%,R295*S295*T295*F!$B$94,IF(U295=95%,R295*S295*T295*F!$B$95,IF(U295=96%,R295*S295*T295*F!$B$96,IF(U295=97%,R295*S295*T295*F!$B$97,IF(U295=98%,R295*S295*T295*F!$B$98,IF(U295=99%,R295*S295*T295*F!$B$99,IF(U295&gt;99%,R295*S295*T295*F!$B$100)))))))))))))))))))))))))))))))))))))))))))))))))))))))))*IF(ISNUMBER(E295),E295,1)*IF(ISNUMBER(D295),D295,1)</f>
        <v>0</v>
      </c>
      <c r="AA295" s="62">
        <f t="shared" si="451"/>
        <v>0</v>
      </c>
      <c r="AB295" s="63">
        <f t="shared" si="452"/>
        <v>0</v>
      </c>
      <c r="AC295" s="23"/>
    </row>
    <row r="296" spans="1:48" ht="15.75" thickBot="1" x14ac:dyDescent="0.3">
      <c r="A296" s="326"/>
      <c r="B296" s="216" t="str">
        <f t="shared" si="457"/>
        <v/>
      </c>
      <c r="C296" s="231" t="str">
        <f t="shared" si="457"/>
        <v/>
      </c>
      <c r="D296" s="299">
        <f>ROUND(IFERROR((D290*(G290*H290+K290*L290+O290*P290+S290*T290)+D291*(G291*H291+K291*L291+O291*P291+S291*T291)+D292*(G292*H292+K292*L292+O292*P292+S292*T292)+D293*(G293*H293+K293*L293+O293*P293+S293*T293)+D294*(G294*H294+K294*L294+O294*P294+S294*T294)+D295*(G295*H295+K295*L295+O295*P295+S295*T295))/((G290*H290+K290*L290+O290*P290+S290*T290)+(G291*H291+K291*L291+O291*P291+S291*T291)+(G292*H292+K292*L292+O292*P292+S292*T292)+(G293*H293+K293*L293+O293*P293+S293*T293)+(G294*H294+K294*L294+O294*P294+S294*T294)+(G295*H295+K295*L295+O295*P295+S295*T295)),0),2)</f>
        <v>0.94</v>
      </c>
      <c r="E296" s="220" t="str">
        <f t="shared" si="457"/>
        <v/>
      </c>
      <c r="F296" s="306" t="s">
        <v>67</v>
      </c>
      <c r="G296" s="316">
        <f>V262+V263+V265+V278+V290+V292+V294</f>
        <v>22532.5</v>
      </c>
      <c r="H296" s="316">
        <f>AA262+AA263+AA265+AA278+AA290+AA292+AA294</f>
        <v>217</v>
      </c>
      <c r="I296" s="317">
        <f>Z262+Z263+Z265+Z278+Z290+Z292+Z294</f>
        <v>15894.27</v>
      </c>
      <c r="J296" s="306" t="s">
        <v>99</v>
      </c>
      <c r="K296" s="316">
        <f>V269+V270+V271+V272+V283+V284+V285+V286</f>
        <v>19397.5</v>
      </c>
      <c r="L296" s="227">
        <f>AA269+AA270+AA271+AA272+AA283+AA284+AA285+AA286</f>
        <v>222</v>
      </c>
      <c r="M296" s="317">
        <f>Z269+Z270+Z271+Z272+Z283+Z284+Z285+Z286</f>
        <v>16628.02</v>
      </c>
      <c r="N296" s="306" t="s">
        <v>100</v>
      </c>
      <c r="O296" s="316">
        <f>V264+V276+V277+V279+V280+V291+V293</f>
        <v>18570</v>
      </c>
      <c r="P296" s="227">
        <f>AA264+AA276+AA277+AA279+AA280+AA291+AA293</f>
        <v>215</v>
      </c>
      <c r="Q296" s="317">
        <f>Z264+Z276+Z277+Z279+Z280+Z291+Z293</f>
        <v>13553.1075</v>
      </c>
      <c r="R296" s="306" t="s">
        <v>101</v>
      </c>
      <c r="S296" s="316">
        <f>G296+O296</f>
        <v>41102.5</v>
      </c>
      <c r="T296" s="316">
        <f>H296+P296</f>
        <v>432</v>
      </c>
      <c r="U296" s="316">
        <f>I296+Q296</f>
        <v>29447.377500000002</v>
      </c>
      <c r="V296" s="79">
        <f>SUM(V290:V295)</f>
        <v>11685</v>
      </c>
      <c r="W296" s="21">
        <f>IFERROR(V296/AA296,0)</f>
        <v>76.875</v>
      </c>
      <c r="X296" s="80">
        <f>ROUND(IFERROR(((I290*G290*H290+M290*K290*L290+Q290*O290*P290+U290*S290*T290)+(I291*G291*H291+M291*K291*L291+Q291*O291*P291+U291*S291*T291)+(I292*G292*H292+M292*K292*L292+Q292*O292*P292+U292*S292*T292)+(I293*G293*H293+M293*K293*L293+Q293*O293*P293+U293*S293*T293)+(I294*G294*H294+M294*K294*L294+Q294*O294*P294+U294*S294*T294)+(I295*G295*H295+M295*K295*L295+Q295*O295*P295+U295*S295*T295))/((G290*H290+K290*L290+O290*P290+S290*T290)+(G291*H291+K291*L291+O291*P291+S291*T291)+(G292*H292+K292*L292+O292*P292+S292*T292)+(G293*H293+K293*L293+O293*P293+S293*T293)+(G294*H294+K294*L294+O294*P294+S294*T294)+(G295*H295+K295*L295+O295*P295+S295*T295)),0),3)</f>
        <v>0.41799999999999998</v>
      </c>
      <c r="Y296" s="81"/>
      <c r="Z296" s="21">
        <f>SUM(Z290:Z295)</f>
        <v>4092.6000000000004</v>
      </c>
      <c r="AA296" s="82">
        <f>SUM(AA290:AA295)</f>
        <v>152</v>
      </c>
      <c r="AB296" s="83">
        <f>IF(SUM(AB290:AB295)=0,TIME(,0,),TIME(,SUM(AB290:AB295)+30,))</f>
        <v>7.1527777777777773E-2</v>
      </c>
      <c r="AC296" s="23"/>
    </row>
    <row r="297" spans="1:48" ht="15.75" x14ac:dyDescent="0.25">
      <c r="A297" s="295"/>
      <c r="B297" s="296"/>
      <c r="C297" s="296"/>
      <c r="D297" s="297">
        <f>IFERROR((D305*AA305+D312*AA312+D319*AA319+D326*AA326+D333*AA333)/AA297,"")</f>
        <v>0.99697749196141483</v>
      </c>
      <c r="E297" s="296"/>
      <c r="F297" s="296"/>
      <c r="G297" s="296" t="s">
        <v>97</v>
      </c>
      <c r="H297" s="296"/>
      <c r="I297" s="296"/>
      <c r="J297" s="296"/>
      <c r="K297" s="296"/>
      <c r="L297" s="296"/>
      <c r="M297" s="296"/>
      <c r="N297" s="296"/>
      <c r="O297" s="296"/>
      <c r="P297" s="296"/>
      <c r="Q297" s="296"/>
      <c r="R297" s="296"/>
      <c r="S297" s="296"/>
      <c r="T297" s="296"/>
      <c r="U297" s="296"/>
      <c r="V297" s="34">
        <f>V305+V312+V319+V326+V333</f>
        <v>60515</v>
      </c>
      <c r="W297" s="292">
        <f>IFERROR(V297/AA297,0)</f>
        <v>97.29099678456592</v>
      </c>
      <c r="X297" s="35"/>
      <c r="Y297" s="215">
        <v>5.0000000000000001E-3</v>
      </c>
      <c r="Z297" s="34">
        <f>Z305+Z312+Z319+Z326+Z333</f>
        <v>45405.864999999998</v>
      </c>
      <c r="AA297" s="34">
        <f>AA305+AA312+AA319+AA326+AA333</f>
        <v>622</v>
      </c>
      <c r="AB297" s="37">
        <f>AB305+AB312+AB319+AB326+AB333</f>
        <v>0.60416666666666674</v>
      </c>
      <c r="AC297" s="23"/>
    </row>
    <row r="298" spans="1:48" ht="15.75" thickBot="1" x14ac:dyDescent="0.3">
      <c r="A298" s="39" t="s">
        <v>1</v>
      </c>
      <c r="B298" s="40" t="s">
        <v>6</v>
      </c>
      <c r="C298" s="41" t="s">
        <v>7</v>
      </c>
      <c r="D298" s="42" t="s">
        <v>16</v>
      </c>
      <c r="E298" s="42" t="s">
        <v>48</v>
      </c>
      <c r="F298" s="40" t="s">
        <v>9</v>
      </c>
      <c r="G298" s="40" t="s">
        <v>10</v>
      </c>
      <c r="H298" s="40" t="s">
        <v>11</v>
      </c>
      <c r="I298" s="40" t="s">
        <v>2</v>
      </c>
      <c r="J298" s="40" t="s">
        <v>9</v>
      </c>
      <c r="K298" s="40" t="s">
        <v>10</v>
      </c>
      <c r="L298" s="40" t="s">
        <v>11</v>
      </c>
      <c r="M298" s="40" t="s">
        <v>2</v>
      </c>
      <c r="N298" s="40" t="s">
        <v>9</v>
      </c>
      <c r="O298" s="40" t="s">
        <v>10</v>
      </c>
      <c r="P298" s="40" t="s">
        <v>11</v>
      </c>
      <c r="Q298" s="40" t="s">
        <v>2</v>
      </c>
      <c r="R298" s="40" t="s">
        <v>9</v>
      </c>
      <c r="S298" s="40" t="s">
        <v>10</v>
      </c>
      <c r="T298" s="40" t="s">
        <v>11</v>
      </c>
      <c r="U298" s="40" t="s">
        <v>2</v>
      </c>
      <c r="V298" s="40" t="s">
        <v>3</v>
      </c>
      <c r="W298" s="42" t="s">
        <v>12</v>
      </c>
      <c r="X298" s="42" t="s">
        <v>23</v>
      </c>
      <c r="Y298" s="43" t="s">
        <v>4</v>
      </c>
      <c r="Z298" s="44" t="s">
        <v>15</v>
      </c>
      <c r="AA298" s="40" t="s">
        <v>5</v>
      </c>
      <c r="AB298" s="45" t="s">
        <v>13</v>
      </c>
      <c r="AC298" s="23"/>
    </row>
    <row r="299" spans="1:48" x14ac:dyDescent="0.25">
      <c r="A299" s="318">
        <f>A300</f>
        <v>42261</v>
      </c>
      <c r="B299" s="158" t="str">
        <f>IF(B262="","",B262)</f>
        <v>Тяжелая</v>
      </c>
      <c r="C299" s="159" t="str">
        <f>IF(C262="","",C262)</f>
        <v>Присед</v>
      </c>
      <c r="D299" s="160">
        <f>D262</f>
        <v>1.2</v>
      </c>
      <c r="E299" s="161" t="str">
        <f>IF(E262="","",E262)</f>
        <v/>
      </c>
      <c r="F299" s="302">
        <f>IF(I299&lt;&gt;0,(IFERROR(IF($Y299&gt;50,MROUND($Y299*I299,2.5),IF($Y299&lt;15,MROUND($Y299*I299,0.1),MROUND($Y299*I299,1))),)),"")</f>
        <v>145</v>
      </c>
      <c r="G299" s="162">
        <v>5</v>
      </c>
      <c r="H299" s="162">
        <v>1</v>
      </c>
      <c r="I299" s="163">
        <v>0.54</v>
      </c>
      <c r="J299" s="302">
        <f>IF(M299&lt;&gt;0,(IFERROR(IF($Y299&gt;50,MROUND($Y299*M299,2.5),IF($Y299&lt;15,MROUND($Y299*M299,0.1),MROUND($Y299*M299,1))),)),"")</f>
        <v>172.5</v>
      </c>
      <c r="K299" s="162">
        <v>4</v>
      </c>
      <c r="L299" s="162">
        <v>1</v>
      </c>
      <c r="M299" s="163">
        <v>0.64</v>
      </c>
      <c r="N299" s="302">
        <f>IF(Q299&lt;&gt;0,(IFERROR(IF($Y299&gt;50,MROUND($Y299*Q299,2.5),IF($Y299&lt;15,MROUND($Y299*Q299,0.1),MROUND($Y299*Q299,1))),)),"")</f>
        <v>200</v>
      </c>
      <c r="O299" s="162">
        <v>3</v>
      </c>
      <c r="P299" s="162">
        <v>4</v>
      </c>
      <c r="Q299" s="163">
        <v>0.74</v>
      </c>
      <c r="R299" s="302">
        <f>IF(U299&lt;&gt;0,(IFERROR(IF($Y299&gt;50,MROUND($Y299*U299,2.5),IF($Y299&lt;15,MROUND($Y299*U299,0.1),MROUND($Y299*U299,1))),)),"")</f>
        <v>230</v>
      </c>
      <c r="S299" s="162">
        <v>2</v>
      </c>
      <c r="T299" s="162">
        <v>4</v>
      </c>
      <c r="U299" s="164">
        <v>0.85</v>
      </c>
      <c r="V299" s="47">
        <f t="shared" ref="V299:V304" si="462">(IF(ISNUMBER(F299),F299,1)*G299*H299+IF(ISNUMBER(J299),J299,1)*K299*L299+IF(ISNUMBER(N299),N299,1)*O299*P299+IF(ISNUMBER(R299),R299,1)*S299*T299)*IF(ISNUMBER(E299),E299,1)</f>
        <v>5655</v>
      </c>
      <c r="W299" s="48">
        <f>IFERROR((IF(ISNUMBER(F299),F299,1)*G299*H299+IF(ISNUMBER(J299),J299,1)*K299*L299+IF(ISNUMBER(N299),N299,1)*O299*P299+IF(ISNUMBER(R299),R299,1)*S299*T299)*IF(ISNUMBER(E299),E299,1)/(G299*H299+K299*L299+O299*P299+S299*T299),0)</f>
        <v>195</v>
      </c>
      <c r="X299" s="213">
        <f>ROUND(IFERROR((W299/(Y299*IF(ISNUMBER(E299),E299,1))),0),2)</f>
        <v>0.72</v>
      </c>
      <c r="Y299" s="202">
        <f>IF(ISNUMBER(Y262), Y262+(Y262*$Y$297),"")</f>
        <v>270.58383142061393</v>
      </c>
      <c r="Z299" s="16">
        <f>(IF(I299&lt;30%,0,IF(I299&lt;35%,F299*G299*H299*F!$B$33,IF(I299&lt;40%,F299*G299*H299*F!$B$38,IF(I299&lt;45%,F299*G299*H299*F!$B$43,IF(I299&lt;50%,F299*G299*H299*F!$B$48,IF(I299=50%,F299*G299*H299*F!$B$50,IF(I299=51%,F299*G299*H299*F!$B$51,IF(I299=52%,F299*G299*H299*F!$B$52,IF(I299=53%,F299*G299*H299*F!$B$53,IF(I299=54%,F299*G299*H299*F!$B$54,IF(I299=55%,F299*G299*H299*F!$B$55,IF(I299=56%,F299*G299*H299*F!$B$56,IF(I299=57%,F299*G299*H299*F!$B$57,IF(I299=58%,F299*G299*H299*F!$B$58,IF(I299=59%,F299*G299*H299*F!$B$59,IF(I299=60%,F299*G299*H299*F!$B$60,IF(I299=61%,F299*G299*H299*F!$B$61,IF(I299=62%,F299*G299*H299*F!$B$62,IF(I299=63%,F299*G299*H299*F!$B$63,IF(I299=64%,F299*G299*H299*F!$B$64,IF(I299=65%,F299*G299*H299*F!$B$65,IF(I299=66%,F299*G299*H299*F!$B$66,IF(I299=67%,F299*G299*H299*F!$B$67,IF(I299=68%,F299*G299*H299*F!$B$68,IF(I299=69%,F299*G299*H299*F!$B$69,IF(I299=70%,F299*G299*H299*F!$B$70,IF(I299=71%,F299*G299*H299*F!$B$71,IF(I299=72%,F299*G299*H299*F!$B$72,IF(I299=73%,F299*G299*H299*F!$B$73,IF(I299=74%,F299*G299*H299*F!$B$74,IF(I299=75%,F299*G299*H299*F!$B$75,IF(I299=76%,F299*G299*H299*F!$B$76,IF(I299=77%,F299*G299*H299*F!$B$77,IF(I299=78%,F299*G299*H299*F!$B$78,IF(I299=79%,F299*G299*H299*F!$B$79,IF(I299=80%,F299*G299*H299*F!$B$80,IF(I299=81%,F299*G299*H299*F!$B$81,IF(I299=82%,F299*G299*H299*F!$B$82,IF(I299=83%,F299*G299*H299*F!$B$83,IF(I299=84%,F299*G299*H299*F!$B$84,IF(I299=85%,F299*G299*H299*F!$B$85,IF(I299=86%,F299*G299*H299*F!$B$86,IF(I299=87%,F299*G299*H299*F!$B$87,IF(I299=88%,F299*G299*H299*F!$B$88,IF(I299=89%,F299*G299*H299*F!$B$89,IF(I299=90%,F299*G299*H299*F!$B$90,IF(I299=91%,F299*G299*H299*F!$B$91,IF(I299=92%,F299*G299*H299*F!$B$92,IF(I299=93%,F299*G299*H299*F!$B$93,IF(I299=94%,F299*G299*H299*F!$B$94,IF(I299=95%,F299*G299*H299*F!$B$95,IF(I299=96%,F299*G299*H299*F!$B$96,IF(I299=97%,F299*G299*H299*F!$B$97,IF(I299=98%,F299*G299*H299*F!$B$98,IF(I299=99%,F299*G299*H299*F!$B$99,IF(I299&gt;99%,F299*G299*H299*F!$B$100,))))))))))))))))))))))))))))))))))))))))))))))))))))))))+IF(M299&lt;30%,0,IF(M299&lt;35%,J299*K299*L299*F!$B$33,IF(M299&lt;40%,J299*K299*L299*F!$B$38,IF(M299&lt;45%,J299*K299*L299*F!$B$43,IF(M299&lt;50%,J299*K299*L299*F!$B$48,IF(M299=50%,J299*K299*L299*F!$B$50,IF(M299=51%,J299*K299*L299*F!$B$51,IF(M299=52%,J299*K299*L299*F!$B$52,IF(M299=53%,J299*K299*L299*F!$B$53,IF(M299=54%,J299*K299*L299*F!$B$54,IF(M299=55%,J299*K299*L299*F!$B$55,IF(M299=56%,J299*K299*L299*F!$B$56,IF(M299=57%,J299*K299*L299*F!$B$57,IF(M299=58%,J299*K299*L299*F!$B$58,IF(M299=59%,J299*K299*L299*F!$B$59,IF(M299=60%,J299*K299*L299*F!$B$60,IF(M299=61%,J299*K299*L299*F!$B$61,IF(M299=62%,J299*K299*L299*F!$B$62,IF(M299=63%,J299*K299*L299*F!$B$63,IF(M299=64%,J299*K299*L299*F!$B$64,IF(M299=65%,J299*K299*L299*F!$B$65,IF(M299=66%,J299*K299*L299*F!$B$66,IF(M299=67%,J299*K299*L299*F!$B$67,IF(M299=68%,J299*K299*L299*F!$B$68,IF(M299=69%,J299*K299*L299*F!$B$69,IF(M299=70%,J299*K299*L299*F!$B$70,IF(M299=71%,J299*K299*L299*F!$B$71,IF(M299=72%,J299*K299*L299*F!$B$72,IF(M299=73%,J299*K299*L299*F!$B$73,IF(M299=74%,J299*K299*L299*F!$B$74,IF(M299=75%,J299*K299*L299*F!$B$75,IF(M299=76%,J299*K299*L299*F!$B$76,IF(M299=77%,J299*K299*L299*F!$B$77,IF(M299=78%,J299*K299*L299*F!$B$78,IF(M299=79%,J299*K299*L299*F!$B$79,IF(M299=80%,J299*K299*L299*F!$B$80,IF(M299=81%,J299*K299*L299*F!$B$81,IF(M299=82%,J299*K299*L299*F!$B$82,IF(M299=83%,J299*K299*L299*F!$B$83,IF(M299=84%,J299*K299*L299*F!$B$84,IF(M299=85%,J299*K299*L299*F!$B$85,IF(M299=86%,J299*K299*L299*F!$B$86,IF(M299=87%,J299*K299*L299*F!$B$87,IF(M299=88%,J299*K299*L299*F!$B$88,IF(M299=89%,J299*K299*L299*F!$B$89,IF(M299=90%,J299*K299*L299*F!$B$90,IF(M299=91%,J299*K299*L299*F!$B$91,IF(M299=92%,J299*K299*L299*F!$B$92,IF(M299=93%,J299*K299*L299*F!$B$93,IF(M299=94%,J299*K299*L299*F!$B$94,IF(M299=95%,J299*K299*L299*F!$B$95,IF(M299=96%,J299*K299*L299*F!$B$96,IF(M299=97%,J299*K299*L299*F!$B$97,IF(M299=98%,J299*K299*L299*F!$B$98,IF(M299=99%,J299*K299*L299*F!$B$99,IF(M299&gt;99%,J299*K299*L299*F!$B$100,))))))))))))))))))))))))))))))))))))))))))))))))))))))))+IF(Q299&lt;30%,0,IF(Q299&lt;35%,N299*O299*P299*F!$B$33,IF(Q299&lt;40%,N299*O299*P299*F!$B$38,IF(Q299&lt;45%,N299*O299*P299*F!$B$43,IF(Q299&lt;50%,N299*O299*P299*F!$B$48,IF(Q299=50%,N299*O299*P299*F!$B$50,IF(Q299=51%,N299*O299*P299*F!$B$51,IF(Q299=52%,N299*O299*P299*F!$B$52,IF(Q299=53%,N299*O299*P299*F!$B$53,IF(Q299=54%,N299*O299*P299*F!$B$54,IF(Q299=55%,N299*O299*P299*F!$B$55,IF(Q299=56%,N299*O299*P299*F!$B$56,IF(Q299=57%,N299*O299*P299*F!$B$57,IF(Q299=58%,N299*O299*P299*F!$B$58,IF(Q299=59%,N299*O299*P299*F!$B$59,IF(Q299=60%,N299*O299*P299*F!$B$60,IF(Q299=61%,N299*O299*P299*F!$B$61,IF(Q299=62%,N299*O299*P299*F!$B$62,IF(Q299=63%,N299*O299*P299*F!$B$63,IF(Q299=64%,N299*O299*P299*F!$B$64,IF(Q299=65%,N299*O299*P299*F!$B$65,IF(Q299=66%,N299*O299*P299*F!$B$66,IF(Q299=67%,N299*O299*P299*F!$B$67,IF(Q299=68%,N299*O299*P299*F!$B$68,IF(Q299=69%,N299*O299*P299*F!$B$69,IF(Q299=70%,N299*O299*P299*F!$B$70,IF(Q299=71%,N299*O299*P299*F!$B$71,IF(Q299=72%,N299*O299*P299*F!$B$72,IF(Q299=73%,N299*O299*P299*F!$B$73,IF(Q299=74%,N299*O299*P299*F!$B$74,IF(Q299=75%,N299*O299*P299*F!$B$75,IF(Q299=76%,N299*O299*P299*F!$B$76,IF(Q299=77%,N299*O299*P299*F!$B$77,IF(Q299=78%,N299*O299*P299*F!$B$78,IF(Q299=79%,N299*O299*P299*F!$B$79,IF(Q299=80%,N299*O299*P299*F!$B$80,IF(Q299=81%,N299*O299*P299*F!$B$81,IF(Q299=82%,N299*O299*P299*F!$B$82,IF(Q299=83%,N299*O299*P299*F!$B$83,IF(Q299=84%,N299*O299*P299*F!$B$84,IF(Q299=85%,N299*O299*P299*F!$B$85,IF(Q299=86%,N299*O299*P299*F!$B$86,IF(Q299=87%,N299*O299*P299*F!$B$87,IF(Q299=88%,N299*O299*P299*F!$B$88,IF(Q299=89%,N299*O299*P299*F!$B$89,IF(Q299=90%,N299*O299*P299*F!$B$90,IF(Q299=91%,N299*O299*P299*F!$B$91,IF(Q299=92%,N299*O299*P299*F!$B$92,IF(Q299=93%,N299*O299*P299*F!$B$93,IF(Q299=94%,N299*O299*P299*F!$B$94,IF(Q299=95%,N299*O299*P299*F!$B$95,IF(Q299=96%,N299*O299*P299*F!$B$96,IF(Q299=97%,N299*O299*P299*F!$B$97,IF(Q299=98%,N299*O299*P299*F!$B$98,IF(Q299=99%,N299*O299*P299*F!$B$99,IF(Q299&gt;99%,N299*O299*P299*F!$B$100,))))))))))))))))))))))))))))))))))))))))))))))))))))))))+IF(U299&lt;30%,0,IF(U299&lt;35%,R299*S299*T299*F!$B$33,IF(U299&lt;40%,R299*S299*T299*F!$B$38,IF(U299&lt;45%,R299*S299*T299*F!$B$43,IF(U299&lt;50%,R299*S299*T299*F!$B$48,IF(U299=50%,R299*S299*T299*F!$B$50,IF(U299=51%,R299*S299*T299*F!$B$51,IF(U299=52%,R299*S299*T299*F!$B$52,IF(U299=53%,R299*S299*T299*F!$B$53,IF(U299=54%,R299*S299*T299*F!$B$54,IF(U299=55%,R299*S299*T299*F!$B$55,IF(U299=56%,R299*S299*T299*F!$B$56,IF(U299=57%,R299*S299*T299*F!$B$57,IF(U299=58%,R299*S299*T299*F!$B$58,IF(U299=59%,R299*S299*T299*F!$B$59,IF(U299=60%,R299*S299*T299*F!$B$60,IF(U299=61%,R299*S299*T299*F!$B$61,IF(U299=62%,R299*S299*T299*F!$B$62,IF(U299=63%,R299*S299*T299*F!$B$63,IF(U299=64%,R299*S299*T299*F!$B$64,IF(U299=65%,R299*S299*T299*F!$B$65,IF(U299=66%,R299*S299*T299*F!$B$66,IF(U299=67%,R299*S299*T299*F!$B$67,IF(U299=68%,R299*S299*T299*F!$B$68,IF(U299=69%,R299*S299*T299*F!$B$69,IF(U299=70%,R299*S299*T299*F!$B$70,IF(U299=71%,R299*S299*T299*F!$B$71,IF(U299=72%,R299*S299*T299*F!$B$72,IF(U299=73%,R299*S299*T299*F!$B$73,IF(U299=74%,R299*S299*T299*F!$B$74,IF(U299=75%,R299*S299*T299*F!$B$75,IF(U299=76%,R299*S299*T299*F!$B$76,IF(U299=77%,R299*S299*T299*F!$B$77,IF(U299=78%,R299*S299*T299*F!$B$78,IF(U299=79%,R299*S299*T299*F!$B$79,IF(U299=80%,R299*S299*T299*F!$B$80,IF(U299=81%,R299*S299*T299*F!$B$81,IF(U299=82%,R299*S299*T299*F!$B$82,IF(U299=83%,R299*S299*T299*F!$B$83,IF(U299=84%,R299*S299*T299*F!$B$84,IF(U299=85%,R299*S299*T299*F!$B$85,IF(U299=86%,R299*S299*T299*F!$B$86,IF(U299=87%,R299*S299*T299*F!$B$87,IF(U299=88%,R299*S299*T299*F!$B$88,IF(U299=89%,R299*S299*T299*F!$B$89,IF(U299=90%,R299*S299*T299*F!$B$90,IF(U299=91%,R299*S299*T299*F!$B$91,IF(U299=92%,R299*S299*T299*F!$B$92,IF(U299=93%,R299*S299*T299*F!$B$93,IF(U299=94%,R299*S299*T299*F!$B$94,IF(U299=95%,R299*S299*T299*F!$B$95,IF(U299=96%,R299*S299*T299*F!$B$96,IF(U299=97%,R299*S299*T299*F!$B$97,IF(U299=98%,R299*S299*T299*F!$B$98,IF(U299=99%,R299*S299*T299*F!$B$99,IF(U299&gt;99%,R299*S299*T299*F!$B$100)))))))))))))))))))))))))))))))))))))))))))))))))))))))))*IF(ISNUMBER(E299),E299,1)*IF(ISNUMBER(D299),D299,1)</f>
        <v>8611.4399999999987</v>
      </c>
      <c r="AA299" s="50">
        <f t="shared" ref="AA299:AA304" si="463">G299*H299+K299*L299+O299*P299+S299*T299</f>
        <v>29</v>
      </c>
      <c r="AB299" s="51">
        <f t="shared" ref="AB299:AB304" si="464">(H299*(IF(I299&lt;45%,0.5,IF(I299&lt;55%,0.8,IF(I299&lt;65%,0.9,IF(I299&lt;75%,1,IF(I299&lt;85%,1.1,1.2))))))+L299*(IF(M299&lt;45%,0.5,IF(M299&lt;55%,0.8,IF(M299&lt;65%,0.9,IF(M299&lt;75%,1,IF(M299&lt;85%,1.1,1.2))))))+P299*(IF(Q299&lt;45%,0.5,IF(Q299&lt;55%,0.8,IF(Q299&lt;65%,0.9,IF(Q299&lt;75%,1,IF(Q299&lt;85%,1.1,1.2))))))+T299*(IF(U299&lt;45%,0.5,IF(U299&lt;55%,0.8,IF(U299&lt;65%,0.9,IF(U299&lt;75%,1,IF(U299&lt;85%,1.1,1.2)))))))*IF(D299&gt;=0.8,6,IF(D299&lt;=0.4,1.5,3))</f>
        <v>63</v>
      </c>
      <c r="AC299" s="23"/>
    </row>
    <row r="300" spans="1:48" ht="15" customHeight="1" x14ac:dyDescent="0.25">
      <c r="A300" s="325">
        <f>A263+7</f>
        <v>42261</v>
      </c>
      <c r="B300" s="165" t="str">
        <f t="shared" ref="B300:E315" si="465">IF(B263="","",B263)</f>
        <v>Средняя</v>
      </c>
      <c r="C300" s="166" t="str">
        <f t="shared" si="465"/>
        <v>Присед на груди</v>
      </c>
      <c r="D300" s="167">
        <f t="shared" ref="D300" si="466">D263</f>
        <v>1.2</v>
      </c>
      <c r="E300" s="168" t="str">
        <f t="shared" si="465"/>
        <v/>
      </c>
      <c r="F300" s="303">
        <f>IF(I300&lt;&gt;0,(IFERROR(IF($Y300&gt;50,MROUND($Y300*I300,2.5),IF($Y300&lt;15,MROUND($Y300*I300,0.1),MROUND($Y300*I300,1))),)),"")</f>
        <v>112.5</v>
      </c>
      <c r="G300" s="170">
        <v>5</v>
      </c>
      <c r="H300" s="170">
        <v>1</v>
      </c>
      <c r="I300" s="171">
        <v>0.52</v>
      </c>
      <c r="J300" s="303">
        <f>IF(M300&lt;&gt;0,(IFERROR(IF($Y300&gt;50,MROUND($Y300*M300,2.5),IF($Y300&lt;15,MROUND($Y300*M300,0.1),MROUND($Y300*M300,1))),)),"")</f>
        <v>137.5</v>
      </c>
      <c r="K300" s="170">
        <v>4</v>
      </c>
      <c r="L300" s="170">
        <v>4</v>
      </c>
      <c r="M300" s="171">
        <v>0.63</v>
      </c>
      <c r="N300" s="303">
        <f>IF(Q300&lt;&gt;0,(IFERROR(IF($Y300&gt;50,MROUND($Y300*Q300,2.5),IF($Y300&lt;15,MROUND($Y300*Q300,0.1),MROUND($Y300*Q300,1))),)),"")</f>
        <v>155</v>
      </c>
      <c r="O300" s="170">
        <v>3</v>
      </c>
      <c r="P300" s="170">
        <v>4</v>
      </c>
      <c r="Q300" s="171">
        <v>0.72</v>
      </c>
      <c r="R300" s="303" t="str">
        <f>IF(U300&lt;&gt;0,(IFERROR(IF($Y300&gt;50,MROUND($Y300*U300,2.5),IF($Y300&lt;15,MROUND($Y300*U300,0.1),MROUND($Y300*U300,1))),)),"")</f>
        <v/>
      </c>
      <c r="S300" s="170"/>
      <c r="T300" s="170"/>
      <c r="U300" s="172">
        <v>0</v>
      </c>
      <c r="V300" s="59">
        <f t="shared" si="462"/>
        <v>4622.5</v>
      </c>
      <c r="W300" s="60">
        <f t="shared" ref="W300:W303" si="467">IFERROR((IF(ISNUMBER(F300),F300,1)*G300*H300+IF(ISNUMBER(J300),J300,1)*K300*L300+IF(ISNUMBER(N300),N300,1)*O300*P300+IF(ISNUMBER(R300),R300,1)*S300*T300)*IF(ISNUMBER(E300),E300,1)/(G300*H300+K300*L300+O300*P300+S300*T300),0)</f>
        <v>140.07575757575756</v>
      </c>
      <c r="X300" s="61">
        <f t="shared" ref="X300:X301" si="468">ROUND(IFERROR((W300/(Y300*IF(ISNUMBER(E300),E300,1))),0),2)</f>
        <v>0.65</v>
      </c>
      <c r="Y300" s="203">
        <f t="shared" ref="Y300:Y332" si="469">IF(ISNUMBER(Y263), Y263+(Y263*$Y$297),"")</f>
        <v>216.46706513649107</v>
      </c>
      <c r="Z300" s="17">
        <f>(IF(I300&lt;30%,0,IF(I300&lt;35%,F300*G300*H300*F!$B$33,IF(I300&lt;40%,F300*G300*H300*F!$B$38,IF(I300&lt;45%,F300*G300*H300*F!$B$43,IF(I300&lt;50%,F300*G300*H300*F!$B$48,IF(I300=50%,F300*G300*H300*F!$B$50,IF(I300=51%,F300*G300*H300*F!$B$51,IF(I300=52%,F300*G300*H300*F!$B$52,IF(I300=53%,F300*G300*H300*F!$B$53,IF(I300=54%,F300*G300*H300*F!$B$54,IF(I300=55%,F300*G300*H300*F!$B$55,IF(I300=56%,F300*G300*H300*F!$B$56,IF(I300=57%,F300*G300*H300*F!$B$57,IF(I300=58%,F300*G300*H300*F!$B$58,IF(I300=59%,F300*G300*H300*F!$B$59,IF(I300=60%,F300*G300*H300*F!$B$60,IF(I300=61%,F300*G300*H300*F!$B$61,IF(I300=62%,F300*G300*H300*F!$B$62,IF(I300=63%,F300*G300*H300*F!$B$63,IF(I300=64%,F300*G300*H300*F!$B$64,IF(I300=65%,F300*G300*H300*F!$B$65,IF(I300=66%,F300*G300*H300*F!$B$66,IF(I300=67%,F300*G300*H300*F!$B$67,IF(I300=68%,F300*G300*H300*F!$B$68,IF(I300=69%,F300*G300*H300*F!$B$69,IF(I300=70%,F300*G300*H300*F!$B$70,IF(I300=71%,F300*G300*H300*F!$B$71,IF(I300=72%,F300*G300*H300*F!$B$72,IF(I300=73%,F300*G300*H300*F!$B$73,IF(I300=74%,F300*G300*H300*F!$B$74,IF(I300=75%,F300*G300*H300*F!$B$75,IF(I300=76%,F300*G300*H300*F!$B$76,IF(I300=77%,F300*G300*H300*F!$B$77,IF(I300=78%,F300*G300*H300*F!$B$78,IF(I300=79%,F300*G300*H300*F!$B$79,IF(I300=80%,F300*G300*H300*F!$B$80,IF(I300=81%,F300*G300*H300*F!$B$81,IF(I300=82%,F300*G300*H300*F!$B$82,IF(I300=83%,F300*G300*H300*F!$B$83,IF(I300=84%,F300*G300*H300*F!$B$84,IF(I300=85%,F300*G300*H300*F!$B$85,IF(I300=86%,F300*G300*H300*F!$B$86,IF(I300=87%,F300*G300*H300*F!$B$87,IF(I300=88%,F300*G300*H300*F!$B$88,IF(I300=89%,F300*G300*H300*F!$B$89,IF(I300=90%,F300*G300*H300*F!$B$90,IF(I300=91%,F300*G300*H300*F!$B$91,IF(I300=92%,F300*G300*H300*F!$B$92,IF(I300=93%,F300*G300*H300*F!$B$93,IF(I300=94%,F300*G300*H300*F!$B$94,IF(I300=95%,F300*G300*H300*F!$B$95,IF(I300=96%,F300*G300*H300*F!$B$96,IF(I300=97%,F300*G300*H300*F!$B$97,IF(I300=98%,F300*G300*H300*F!$B$98,IF(I300=99%,F300*G300*H300*F!$B$99,IF(I300&gt;99%,F300*G300*H300*F!$B$100,))))))))))))))))))))))))))))))))))))))))))))))))))))))))+IF(M300&lt;30%,0,IF(M300&lt;35%,J300*K300*L300*F!$B$33,IF(M300&lt;40%,J300*K300*L300*F!$B$38,IF(M300&lt;45%,J300*K300*L300*F!$B$43,IF(M300&lt;50%,J300*K300*L300*F!$B$48,IF(M300=50%,J300*K300*L300*F!$B$50,IF(M300=51%,J300*K300*L300*F!$B$51,IF(M300=52%,J300*K300*L300*F!$B$52,IF(M300=53%,J300*K300*L300*F!$B$53,IF(M300=54%,J300*K300*L300*F!$B$54,IF(M300=55%,J300*K300*L300*F!$B$55,IF(M300=56%,J300*K300*L300*F!$B$56,IF(M300=57%,J300*K300*L300*F!$B$57,IF(M300=58%,J300*K300*L300*F!$B$58,IF(M300=59%,J300*K300*L300*F!$B$59,IF(M300=60%,J300*K300*L300*F!$B$60,IF(M300=61%,J300*K300*L300*F!$B$61,IF(M300=62%,J300*K300*L300*F!$B$62,IF(M300=63%,J300*K300*L300*F!$B$63,IF(M300=64%,J300*K300*L300*F!$B$64,IF(M300=65%,J300*K300*L300*F!$B$65,IF(M300=66%,J300*K300*L300*F!$B$66,IF(M300=67%,J300*K300*L300*F!$B$67,IF(M300=68%,J300*K300*L300*F!$B$68,IF(M300=69%,J300*K300*L300*F!$B$69,IF(M300=70%,J300*K300*L300*F!$B$70,IF(M300=71%,J300*K300*L300*F!$B$71,IF(M300=72%,J300*K300*L300*F!$B$72,IF(M300=73%,J300*K300*L300*F!$B$73,IF(M300=74%,J300*K300*L300*F!$B$74,IF(M300=75%,J300*K300*L300*F!$B$75,IF(M300=76%,J300*K300*L300*F!$B$76,IF(M300=77%,J300*K300*L300*F!$B$77,IF(M300=78%,J300*K300*L300*F!$B$78,IF(M300=79%,J300*K300*L300*F!$B$79,IF(M300=80%,J300*K300*L300*F!$B$80,IF(M300=81%,J300*K300*L300*F!$B$81,IF(M300=82%,J300*K300*L300*F!$B$82,IF(M300=83%,J300*K300*L300*F!$B$83,IF(M300=84%,J300*K300*L300*F!$B$84,IF(M300=85%,J300*K300*L300*F!$B$85,IF(M300=86%,J300*K300*L300*F!$B$86,IF(M300=87%,J300*K300*L300*F!$B$87,IF(M300=88%,J300*K300*L300*F!$B$88,IF(M300=89%,J300*K300*L300*F!$B$89,IF(M300=90%,J300*K300*L300*F!$B$90,IF(M300=91%,J300*K300*L300*F!$B$91,IF(M300=92%,J300*K300*L300*F!$B$92,IF(M300=93%,J300*K300*L300*F!$B$93,IF(M300=94%,J300*K300*L300*F!$B$94,IF(M300=95%,J300*K300*L300*F!$B$95,IF(M300=96%,J300*K300*L300*F!$B$96,IF(M300=97%,J300*K300*L300*F!$B$97,IF(M300=98%,J300*K300*L300*F!$B$98,IF(M300=99%,J300*K300*L300*F!$B$99,IF(M300&gt;99%,J300*K300*L300*F!$B$100,))))))))))))))))))))))))))))))))))))))))))))))))))))))))+IF(Q300&lt;30%,0,IF(Q300&lt;35%,N300*O300*P300*F!$B$33,IF(Q300&lt;40%,N300*O300*P300*F!$B$38,IF(Q300&lt;45%,N300*O300*P300*F!$B$43,IF(Q300&lt;50%,N300*O300*P300*F!$B$48,IF(Q300=50%,N300*O300*P300*F!$B$50,IF(Q300=51%,N300*O300*P300*F!$B$51,IF(Q300=52%,N300*O300*P300*F!$B$52,IF(Q300=53%,N300*O300*P300*F!$B$53,IF(Q300=54%,N300*O300*P300*F!$B$54,IF(Q300=55%,N300*O300*P300*F!$B$55,IF(Q300=56%,N300*O300*P300*F!$B$56,IF(Q300=57%,N300*O300*P300*F!$B$57,IF(Q300=58%,N300*O300*P300*F!$B$58,IF(Q300=59%,N300*O300*P300*F!$B$59,IF(Q300=60%,N300*O300*P300*F!$B$60,IF(Q300=61%,N300*O300*P300*F!$B$61,IF(Q300=62%,N300*O300*P300*F!$B$62,IF(Q300=63%,N300*O300*P300*F!$B$63,IF(Q300=64%,N300*O300*P300*F!$B$64,IF(Q300=65%,N300*O300*P300*F!$B$65,IF(Q300=66%,N300*O300*P300*F!$B$66,IF(Q300=67%,N300*O300*P300*F!$B$67,IF(Q300=68%,N300*O300*P300*F!$B$68,IF(Q300=69%,N300*O300*P300*F!$B$69,IF(Q300=70%,N300*O300*P300*F!$B$70,IF(Q300=71%,N300*O300*P300*F!$B$71,IF(Q300=72%,N300*O300*P300*F!$B$72,IF(Q300=73%,N300*O300*P300*F!$B$73,IF(Q300=74%,N300*O300*P300*F!$B$74,IF(Q300=75%,N300*O300*P300*F!$B$75,IF(Q300=76%,N300*O300*P300*F!$B$76,IF(Q300=77%,N300*O300*P300*F!$B$77,IF(Q300=78%,N300*O300*P300*F!$B$78,IF(Q300=79%,N300*O300*P300*F!$B$79,IF(Q300=80%,N300*O300*P300*F!$B$80,IF(Q300=81%,N300*O300*P300*F!$B$81,IF(Q300=82%,N300*O300*P300*F!$B$82,IF(Q300=83%,N300*O300*P300*F!$B$83,IF(Q300=84%,N300*O300*P300*F!$B$84,IF(Q300=85%,N300*O300*P300*F!$B$85,IF(Q300=86%,N300*O300*P300*F!$B$86,IF(Q300=87%,N300*O300*P300*F!$B$87,IF(Q300=88%,N300*O300*P300*F!$B$88,IF(Q300=89%,N300*O300*P300*F!$B$89,IF(Q300=90%,N300*O300*P300*F!$B$90,IF(Q300=91%,N300*O300*P300*F!$B$91,IF(Q300=92%,N300*O300*P300*F!$B$92,IF(Q300=93%,N300*O300*P300*F!$B$93,IF(Q300=94%,N300*O300*P300*F!$B$94,IF(Q300=95%,N300*O300*P300*F!$B$95,IF(Q300=96%,N300*O300*P300*F!$B$96,IF(Q300=97%,N300*O300*P300*F!$B$97,IF(Q300=98%,N300*O300*P300*F!$B$98,IF(Q300=99%,N300*O300*P300*F!$B$99,IF(Q300&gt;99%,N300*O300*P300*F!$B$100,))))))))))))))))))))))))))))))))))))))))))))))))))))))))+IF(U300&lt;30%,0,IF(U300&lt;35%,R300*S300*T300*F!$B$33,IF(U300&lt;40%,R300*S300*T300*F!$B$38,IF(U300&lt;45%,R300*S300*T300*F!$B$43,IF(U300&lt;50%,R300*S300*T300*F!$B$48,IF(U300=50%,R300*S300*T300*F!$B$50,IF(U300=51%,R300*S300*T300*F!$B$51,IF(U300=52%,R300*S300*T300*F!$B$52,IF(U300=53%,R300*S300*T300*F!$B$53,IF(U300=54%,R300*S300*T300*F!$B$54,IF(U300=55%,R300*S300*T300*F!$B$55,IF(U300=56%,R300*S300*T300*F!$B$56,IF(U300=57%,R300*S300*T300*F!$B$57,IF(U300=58%,R300*S300*T300*F!$B$58,IF(U300=59%,R300*S300*T300*F!$B$59,IF(U300=60%,R300*S300*T300*F!$B$60,IF(U300=61%,R300*S300*T300*F!$B$61,IF(U300=62%,R300*S300*T300*F!$B$62,IF(U300=63%,R300*S300*T300*F!$B$63,IF(U300=64%,R300*S300*T300*F!$B$64,IF(U300=65%,R300*S300*T300*F!$B$65,IF(U300=66%,R300*S300*T300*F!$B$66,IF(U300=67%,R300*S300*T300*F!$B$67,IF(U300=68%,R300*S300*T300*F!$B$68,IF(U300=69%,R300*S300*T300*F!$B$69,IF(U300=70%,R300*S300*T300*F!$B$70,IF(U300=71%,R300*S300*T300*F!$B$71,IF(U300=72%,R300*S300*T300*F!$B$72,IF(U300=73%,R300*S300*T300*F!$B$73,IF(U300=74%,R300*S300*T300*F!$B$74,IF(U300=75%,R300*S300*T300*F!$B$75,IF(U300=76%,R300*S300*T300*F!$B$76,IF(U300=77%,R300*S300*T300*F!$B$77,IF(U300=78%,R300*S300*T300*F!$B$78,IF(U300=79%,R300*S300*T300*F!$B$79,IF(U300=80%,R300*S300*T300*F!$B$80,IF(U300=81%,R300*S300*T300*F!$B$81,IF(U300=82%,R300*S300*T300*F!$B$82,IF(U300=83%,R300*S300*T300*F!$B$83,IF(U300=84%,R300*S300*T300*F!$B$84,IF(U300=85%,R300*S300*T300*F!$B$85,IF(U300=86%,R300*S300*T300*F!$B$86,IF(U300=87%,R300*S300*T300*F!$B$87,IF(U300=88%,R300*S300*T300*F!$B$88,IF(U300=89%,R300*S300*T300*F!$B$89,IF(U300=90%,R300*S300*T300*F!$B$90,IF(U300=91%,R300*S300*T300*F!$B$91,IF(U300=92%,R300*S300*T300*F!$B$92,IF(U300=93%,R300*S300*T300*F!$B$93,IF(U300=94%,R300*S300*T300*F!$B$94,IF(U300=95%,R300*S300*T300*F!$B$95,IF(U300=96%,R300*S300*T300*F!$B$96,IF(U300=97%,R300*S300*T300*F!$B$97,IF(U300=98%,R300*S300*T300*F!$B$98,IF(U300=99%,R300*S300*T300*F!$B$99,IF(U300&gt;99%,R300*S300*T300*F!$B$100)))))))))))))))))))))))))))))))))))))))))))))))))))))))))*IF(ISNUMBER(E300),E300,1)*IF(ISNUMBER(D300),D300,1)</f>
        <v>4569.75</v>
      </c>
      <c r="AA300" s="62">
        <f t="shared" si="463"/>
        <v>33</v>
      </c>
      <c r="AB300" s="63">
        <f t="shared" si="464"/>
        <v>50.400000000000006</v>
      </c>
      <c r="AC300" s="23"/>
      <c r="AU300" s="157"/>
      <c r="AV300" s="157"/>
    </row>
    <row r="301" spans="1:48" x14ac:dyDescent="0.25">
      <c r="A301" s="325"/>
      <c r="B301" s="165" t="str">
        <f t="shared" si="465"/>
        <v>Легкая</v>
      </c>
      <c r="C301" s="166" t="str">
        <f t="shared" si="465"/>
        <v>Наклоны</v>
      </c>
      <c r="D301" s="167">
        <f t="shared" ref="D301" si="470">D264</f>
        <v>1</v>
      </c>
      <c r="E301" s="168" t="str">
        <f t="shared" si="465"/>
        <v/>
      </c>
      <c r="F301" s="304">
        <f>IF(I301&lt;&gt;0,(IFERROR(IF($Y301&gt;50,MROUND($Y301*I301,2.5),IF($Y301&lt;15,MROUND($Y301*I301,0.1),MROUND($Y301*I301,1))),)),"")</f>
        <v>55</v>
      </c>
      <c r="G301" s="173">
        <v>6</v>
      </c>
      <c r="H301" s="173">
        <v>4</v>
      </c>
      <c r="I301" s="174">
        <v>0.4</v>
      </c>
      <c r="J301" s="304">
        <f>IF(M301&lt;&gt;0,(IFERROR(IF($Y301&gt;50,MROUND($Y301*M301,2.5),IF($Y301&lt;15,MROUND($Y301*M301,0.1),MROUND($Y301*M301,1))),)),"")</f>
        <v>65</v>
      </c>
      <c r="K301" s="173">
        <v>5</v>
      </c>
      <c r="L301" s="173">
        <v>4</v>
      </c>
      <c r="M301" s="174">
        <v>0.47</v>
      </c>
      <c r="N301" s="304" t="str">
        <f>IF(Q301&lt;&gt;0,(IFERROR(IF($Y301&gt;50,MROUND($Y301*Q301,2.5),IF($Y301&lt;15,MROUND($Y301*Q301,0.1),MROUND($Y301*Q301,1))),)),"")</f>
        <v/>
      </c>
      <c r="O301" s="173"/>
      <c r="P301" s="173"/>
      <c r="Q301" s="174">
        <v>0</v>
      </c>
      <c r="R301" s="304" t="str">
        <f>IF(U301&lt;&gt;0,(IFERROR(IF($Y301&gt;50,MROUND($Y301*U301,2.5),IF($Y301&lt;15,MROUND($Y301*U301,0.1),MROUND($Y301*U301,1))),)),"")</f>
        <v/>
      </c>
      <c r="S301" s="173"/>
      <c r="T301" s="173"/>
      <c r="U301" s="175">
        <v>0</v>
      </c>
      <c r="V301" s="66">
        <f t="shared" si="462"/>
        <v>2620</v>
      </c>
      <c r="W301" s="67">
        <f t="shared" si="467"/>
        <v>59.545454545454547</v>
      </c>
      <c r="X301" s="68">
        <f t="shared" si="468"/>
        <v>0.43</v>
      </c>
      <c r="Y301" s="203">
        <f t="shared" si="469"/>
        <v>137.37332979815784</v>
      </c>
      <c r="Z301" s="18">
        <f>(IF(I301&lt;30%,0,IF(I301&lt;35%,F301*G301*H301*F!$B$33,IF(I301&lt;40%,F301*G301*H301*F!$B$38,IF(I301&lt;45%,F301*G301*H301*F!$B$43,IF(I301&lt;50%,F301*G301*H301*F!$B$48,IF(I301=50%,F301*G301*H301*F!$B$50,IF(I301=51%,F301*G301*H301*F!$B$51,IF(I301=52%,F301*G301*H301*F!$B$52,IF(I301=53%,F301*G301*H301*F!$B$53,IF(I301=54%,F301*G301*H301*F!$B$54,IF(I301=55%,F301*G301*H301*F!$B$55,IF(I301=56%,F301*G301*H301*F!$B$56,IF(I301=57%,F301*G301*H301*F!$B$57,IF(I301=58%,F301*G301*H301*F!$B$58,IF(I301=59%,F301*G301*H301*F!$B$59,IF(I301=60%,F301*G301*H301*F!$B$60,IF(I301=61%,F301*G301*H301*F!$B$61,IF(I301=62%,F301*G301*H301*F!$B$62,IF(I301=63%,F301*G301*H301*F!$B$63,IF(I301=64%,F301*G301*H301*F!$B$64,IF(I301=65%,F301*G301*H301*F!$B$65,IF(I301=66%,F301*G301*H301*F!$B$66,IF(I301=67%,F301*G301*H301*F!$B$67,IF(I301=68%,F301*G301*H301*F!$B$68,IF(I301=69%,F301*G301*H301*F!$B$69,IF(I301=70%,F301*G301*H301*F!$B$70,IF(I301=71%,F301*G301*H301*F!$B$71,IF(I301=72%,F301*G301*H301*F!$B$72,IF(I301=73%,F301*G301*H301*F!$B$73,IF(I301=74%,F301*G301*H301*F!$B$74,IF(I301=75%,F301*G301*H301*F!$B$75,IF(I301=76%,F301*G301*H301*F!$B$76,IF(I301=77%,F301*G301*H301*F!$B$77,IF(I301=78%,F301*G301*H301*F!$B$78,IF(I301=79%,F301*G301*H301*F!$B$79,IF(I301=80%,F301*G301*H301*F!$B$80,IF(I301=81%,F301*G301*H301*F!$B$81,IF(I301=82%,F301*G301*H301*F!$B$82,IF(I301=83%,F301*G301*H301*F!$B$83,IF(I301=84%,F301*G301*H301*F!$B$84,IF(I301=85%,F301*G301*H301*F!$B$85,IF(I301=86%,F301*G301*H301*F!$B$86,IF(I301=87%,F301*G301*H301*F!$B$87,IF(I301=88%,F301*G301*H301*F!$B$88,IF(I301=89%,F301*G301*H301*F!$B$89,IF(I301=90%,F301*G301*H301*F!$B$90,IF(I301=91%,F301*G301*H301*F!$B$91,IF(I301=92%,F301*G301*H301*F!$B$92,IF(I301=93%,F301*G301*H301*F!$B$93,IF(I301=94%,F301*G301*H301*F!$B$94,IF(I301=95%,F301*G301*H301*F!$B$95,IF(I301=96%,F301*G301*H301*F!$B$96,IF(I301=97%,F301*G301*H301*F!$B$97,IF(I301=98%,F301*G301*H301*F!$B$98,IF(I301=99%,F301*G301*H301*F!$B$99,IF(I301&gt;99%,F301*G301*H301*F!$B$100,))))))))))))))))))))))))))))))))))))))))))))))))))))))))+IF(M301&lt;30%,0,IF(M301&lt;35%,J301*K301*L301*F!$B$33,IF(M301&lt;40%,J301*K301*L301*F!$B$38,IF(M301&lt;45%,J301*K301*L301*F!$B$43,IF(M301&lt;50%,J301*K301*L301*F!$B$48,IF(M301=50%,J301*K301*L301*F!$B$50,IF(M301=51%,J301*K301*L301*F!$B$51,IF(M301=52%,J301*K301*L301*F!$B$52,IF(M301=53%,J301*K301*L301*F!$B$53,IF(M301=54%,J301*K301*L301*F!$B$54,IF(M301=55%,J301*K301*L301*F!$B$55,IF(M301=56%,J301*K301*L301*F!$B$56,IF(M301=57%,J301*K301*L301*F!$B$57,IF(M301=58%,J301*K301*L301*F!$B$58,IF(M301=59%,J301*K301*L301*F!$B$59,IF(M301=60%,J301*K301*L301*F!$B$60,IF(M301=61%,J301*K301*L301*F!$B$61,IF(M301=62%,J301*K301*L301*F!$B$62,IF(M301=63%,J301*K301*L301*F!$B$63,IF(M301=64%,J301*K301*L301*F!$B$64,IF(M301=65%,J301*K301*L301*F!$B$65,IF(M301=66%,J301*K301*L301*F!$B$66,IF(M301=67%,J301*K301*L301*F!$B$67,IF(M301=68%,J301*K301*L301*F!$B$68,IF(M301=69%,J301*K301*L301*F!$B$69,IF(M301=70%,J301*K301*L301*F!$B$70,IF(M301=71%,J301*K301*L301*F!$B$71,IF(M301=72%,J301*K301*L301*F!$B$72,IF(M301=73%,J301*K301*L301*F!$B$73,IF(M301=74%,J301*K301*L301*F!$B$74,IF(M301=75%,J301*K301*L301*F!$B$75,IF(M301=76%,J301*K301*L301*F!$B$76,IF(M301=77%,J301*K301*L301*F!$B$77,IF(M301=78%,J301*K301*L301*F!$B$78,IF(M301=79%,J301*K301*L301*F!$B$79,IF(M301=80%,J301*K301*L301*F!$B$80,IF(M301=81%,J301*K301*L301*F!$B$81,IF(M301=82%,J301*K301*L301*F!$B$82,IF(M301=83%,J301*K301*L301*F!$B$83,IF(M301=84%,J301*K301*L301*F!$B$84,IF(M301=85%,J301*K301*L301*F!$B$85,IF(M301=86%,J301*K301*L301*F!$B$86,IF(M301=87%,J301*K301*L301*F!$B$87,IF(M301=88%,J301*K301*L301*F!$B$88,IF(M301=89%,J301*K301*L301*F!$B$89,IF(M301=90%,J301*K301*L301*F!$B$90,IF(M301=91%,J301*K301*L301*F!$B$91,IF(M301=92%,J301*K301*L301*F!$B$92,IF(M301=93%,J301*K301*L301*F!$B$93,IF(M301=94%,J301*K301*L301*F!$B$94,IF(M301=95%,J301*K301*L301*F!$B$95,IF(M301=96%,J301*K301*L301*F!$B$96,IF(M301=97%,J301*K301*L301*F!$B$97,IF(M301=98%,J301*K301*L301*F!$B$98,IF(M301=99%,J301*K301*L301*F!$B$99,IF(M301&gt;99%,J301*K301*L301*F!$B$100,))))))))))))))))))))))))))))))))))))))))))))))))))))))))+IF(Q301&lt;30%,0,IF(Q301&lt;35%,N301*O301*P301*F!$B$33,IF(Q301&lt;40%,N301*O301*P301*F!$B$38,IF(Q301&lt;45%,N301*O301*P301*F!$B$43,IF(Q301&lt;50%,N301*O301*P301*F!$B$48,IF(Q301=50%,N301*O301*P301*F!$B$50,IF(Q301=51%,N301*O301*P301*F!$B$51,IF(Q301=52%,N301*O301*P301*F!$B$52,IF(Q301=53%,N301*O301*P301*F!$B$53,IF(Q301=54%,N301*O301*P301*F!$B$54,IF(Q301=55%,N301*O301*P301*F!$B$55,IF(Q301=56%,N301*O301*P301*F!$B$56,IF(Q301=57%,N301*O301*P301*F!$B$57,IF(Q301=58%,N301*O301*P301*F!$B$58,IF(Q301=59%,N301*O301*P301*F!$B$59,IF(Q301=60%,N301*O301*P301*F!$B$60,IF(Q301=61%,N301*O301*P301*F!$B$61,IF(Q301=62%,N301*O301*P301*F!$B$62,IF(Q301=63%,N301*O301*P301*F!$B$63,IF(Q301=64%,N301*O301*P301*F!$B$64,IF(Q301=65%,N301*O301*P301*F!$B$65,IF(Q301=66%,N301*O301*P301*F!$B$66,IF(Q301=67%,N301*O301*P301*F!$B$67,IF(Q301=68%,N301*O301*P301*F!$B$68,IF(Q301=69%,N301*O301*P301*F!$B$69,IF(Q301=70%,N301*O301*P301*F!$B$70,IF(Q301=71%,N301*O301*P301*F!$B$71,IF(Q301=72%,N301*O301*P301*F!$B$72,IF(Q301=73%,N301*O301*P301*F!$B$73,IF(Q301=74%,N301*O301*P301*F!$B$74,IF(Q301=75%,N301*O301*P301*F!$B$75,IF(Q301=76%,N301*O301*P301*F!$B$76,IF(Q301=77%,N301*O301*P301*F!$B$77,IF(Q301=78%,N301*O301*P301*F!$B$78,IF(Q301=79%,N301*O301*P301*F!$B$79,IF(Q301=80%,N301*O301*P301*F!$B$80,IF(Q301=81%,N301*O301*P301*F!$B$81,IF(Q301=82%,N301*O301*P301*F!$B$82,IF(Q301=83%,N301*O301*P301*F!$B$83,IF(Q301=84%,N301*O301*P301*F!$B$84,IF(Q301=85%,N301*O301*P301*F!$B$85,IF(Q301=86%,N301*O301*P301*F!$B$86,IF(Q301=87%,N301*O301*P301*F!$B$87,IF(Q301=88%,N301*O301*P301*F!$B$88,IF(Q301=89%,N301*O301*P301*F!$B$89,IF(Q301=90%,N301*O301*P301*F!$B$90,IF(Q301=91%,N301*O301*P301*F!$B$91,IF(Q301=92%,N301*O301*P301*F!$B$92,IF(Q301=93%,N301*O301*P301*F!$B$93,IF(Q301=94%,N301*O301*P301*F!$B$94,IF(Q301=95%,N301*O301*P301*F!$B$95,IF(Q301=96%,N301*O301*P301*F!$B$96,IF(Q301=97%,N301*O301*P301*F!$B$97,IF(Q301=98%,N301*O301*P301*F!$B$98,IF(Q301=99%,N301*O301*P301*F!$B$99,IF(Q301&gt;99%,N301*O301*P301*F!$B$100,))))))))))))))))))))))))))))))))))))))))))))))))))))))))+IF(U301&lt;30%,0,IF(U301&lt;35%,R301*S301*T301*F!$B$33,IF(U301&lt;40%,R301*S301*T301*F!$B$38,IF(U301&lt;45%,R301*S301*T301*F!$B$43,IF(U301&lt;50%,R301*S301*T301*F!$B$48,IF(U301=50%,R301*S301*T301*F!$B$50,IF(U301=51%,R301*S301*T301*F!$B$51,IF(U301=52%,R301*S301*T301*F!$B$52,IF(U301=53%,R301*S301*T301*F!$B$53,IF(U301=54%,R301*S301*T301*F!$B$54,IF(U301=55%,R301*S301*T301*F!$B$55,IF(U301=56%,R301*S301*T301*F!$B$56,IF(U301=57%,R301*S301*T301*F!$B$57,IF(U301=58%,R301*S301*T301*F!$B$58,IF(U301=59%,R301*S301*T301*F!$B$59,IF(U301=60%,R301*S301*T301*F!$B$60,IF(U301=61%,R301*S301*T301*F!$B$61,IF(U301=62%,R301*S301*T301*F!$B$62,IF(U301=63%,R301*S301*T301*F!$B$63,IF(U301=64%,R301*S301*T301*F!$B$64,IF(U301=65%,R301*S301*T301*F!$B$65,IF(U301=66%,R301*S301*T301*F!$B$66,IF(U301=67%,R301*S301*T301*F!$B$67,IF(U301=68%,R301*S301*T301*F!$B$68,IF(U301=69%,R301*S301*T301*F!$B$69,IF(U301=70%,R301*S301*T301*F!$B$70,IF(U301=71%,R301*S301*T301*F!$B$71,IF(U301=72%,R301*S301*T301*F!$B$72,IF(U301=73%,R301*S301*T301*F!$B$73,IF(U301=74%,R301*S301*T301*F!$B$74,IF(U301=75%,R301*S301*T301*F!$B$75,IF(U301=76%,R301*S301*T301*F!$B$76,IF(U301=77%,R301*S301*T301*F!$B$77,IF(U301=78%,R301*S301*T301*F!$B$78,IF(U301=79%,R301*S301*T301*F!$B$79,IF(U301=80%,R301*S301*T301*F!$B$80,IF(U301=81%,R301*S301*T301*F!$B$81,IF(U301=82%,R301*S301*T301*F!$B$82,IF(U301=83%,R301*S301*T301*F!$B$83,IF(U301=84%,R301*S301*T301*F!$B$84,IF(U301=85%,R301*S301*T301*F!$B$85,IF(U301=86%,R301*S301*T301*F!$B$86,IF(U301=87%,R301*S301*T301*F!$B$87,IF(U301=88%,R301*S301*T301*F!$B$88,IF(U301=89%,R301*S301*T301*F!$B$89,IF(U301=90%,R301*S301*T301*F!$B$90,IF(U301=91%,R301*S301*T301*F!$B$91,IF(U301=92%,R301*S301*T301*F!$B$92,IF(U301=93%,R301*S301*T301*F!$B$93,IF(U301=94%,R301*S301*T301*F!$B$94,IF(U301=95%,R301*S301*T301*F!$B$95,IF(U301=96%,R301*S301*T301*F!$B$96,IF(U301=97%,R301*S301*T301*F!$B$97,IF(U301=98%,R301*S301*T301*F!$B$98,IF(U301=99%,R301*S301*T301*F!$B$99,IF(U301&gt;99%,R301*S301*T301*F!$B$100)))))))))))))))))))))))))))))))))))))))))))))))))))))))))*IF(ISNUMBER(E301),E301,1)*IF(ISNUMBER(D301),D301,1)</f>
        <v>1112.5999999999999</v>
      </c>
      <c r="AA301" s="69">
        <f t="shared" si="463"/>
        <v>44</v>
      </c>
      <c r="AB301" s="70">
        <f t="shared" si="464"/>
        <v>31.200000000000003</v>
      </c>
      <c r="AC301" s="23"/>
    </row>
    <row r="302" spans="1:48" x14ac:dyDescent="0.25">
      <c r="A302" s="325"/>
      <c r="B302" s="165" t="str">
        <f t="shared" si="465"/>
        <v>Средняя</v>
      </c>
      <c r="C302" s="166" t="str">
        <f t="shared" si="465"/>
        <v>Разгибания ног</v>
      </c>
      <c r="D302" s="167">
        <f t="shared" ref="D302" si="471">D265</f>
        <v>0.4</v>
      </c>
      <c r="E302" s="168">
        <f t="shared" si="465"/>
        <v>5</v>
      </c>
      <c r="F302" s="305">
        <f>IF(I302&lt;&gt;0,(IFERROR(IF($Y302&gt;50,MROUND($Y302*I302,2.5),IF($Y302&lt;15,MROUND($Y302*I302,0.1),MROUND($Y302*I302,1))),)),"")</f>
        <v>15</v>
      </c>
      <c r="G302" s="170">
        <v>6</v>
      </c>
      <c r="H302" s="170">
        <v>1</v>
      </c>
      <c r="I302" s="171">
        <v>0.56999999999999995</v>
      </c>
      <c r="J302" s="305">
        <f>IF(M302&lt;&gt;0,(IFERROR(IF($Y302&gt;50,MROUND($Y302*M302,2.5),IF($Y302&lt;15,MROUND($Y302*M302,0.1),MROUND($Y302*M302,1))),)),"")</f>
        <v>17</v>
      </c>
      <c r="K302" s="170">
        <v>5</v>
      </c>
      <c r="L302" s="170">
        <v>5</v>
      </c>
      <c r="M302" s="171">
        <v>0.65</v>
      </c>
      <c r="N302" s="305" t="str">
        <f>IF(Q302&lt;&gt;0,(IFERROR(IF($Y302&gt;50,MROUND($Y302*Q302,2.5),IF($Y302&lt;15,MROUND($Y302*Q302,0.1),MROUND($Y302*Q302,1))),)),"")</f>
        <v/>
      </c>
      <c r="O302" s="170"/>
      <c r="P302" s="170"/>
      <c r="Q302" s="171">
        <v>0</v>
      </c>
      <c r="R302" s="305" t="str">
        <f>IF(U302&lt;&gt;0,(IFERROR(IF($Y302&gt;50,MROUND($Y302*U302,2.5),IF($Y302&lt;15,MROUND($Y302*U302,0.1),MROUND($Y302*U302,1))),)),"")</f>
        <v/>
      </c>
      <c r="S302" s="170"/>
      <c r="T302" s="170"/>
      <c r="U302" s="172">
        <v>0</v>
      </c>
      <c r="V302" s="59">
        <f t="shared" si="462"/>
        <v>2575</v>
      </c>
      <c r="W302" s="60">
        <f t="shared" si="467"/>
        <v>83.064516129032256</v>
      </c>
      <c r="X302" s="61">
        <f>ROUND(IFERROR((W302/(Y302*IF(ISNUMBER(E302),E302,1))),0),2)</f>
        <v>0.64</v>
      </c>
      <c r="Y302" s="203">
        <f t="shared" si="469"/>
        <v>26.017676098135954</v>
      </c>
      <c r="Z302" s="17">
        <f>(IF(I302&lt;30%,0,IF(I302&lt;35%,F302*G302*H302*F!$B$33,IF(I302&lt;40%,F302*G302*H302*F!$B$38,IF(I302&lt;45%,F302*G302*H302*F!$B$43,IF(I302&lt;50%,F302*G302*H302*F!$B$48,IF(I302=50%,F302*G302*H302*F!$B$50,IF(I302=51%,F302*G302*H302*F!$B$51,IF(I302=52%,F302*G302*H302*F!$B$52,IF(I302=53%,F302*G302*H302*F!$B$53,IF(I302=54%,F302*G302*H302*F!$B$54,IF(I302=55%,F302*G302*H302*F!$B$55,IF(I302=56%,F302*G302*H302*F!$B$56,IF(I302=57%,F302*G302*H302*F!$B$57,IF(I302=58%,F302*G302*H302*F!$B$58,IF(I302=59%,F302*G302*H302*F!$B$59,IF(I302=60%,F302*G302*H302*F!$B$60,IF(I302=61%,F302*G302*H302*F!$B$61,IF(I302=62%,F302*G302*H302*F!$B$62,IF(I302=63%,F302*G302*H302*F!$B$63,IF(I302=64%,F302*G302*H302*F!$B$64,IF(I302=65%,F302*G302*H302*F!$B$65,IF(I302=66%,F302*G302*H302*F!$B$66,IF(I302=67%,F302*G302*H302*F!$B$67,IF(I302=68%,F302*G302*H302*F!$B$68,IF(I302=69%,F302*G302*H302*F!$B$69,IF(I302=70%,F302*G302*H302*F!$B$70,IF(I302=71%,F302*G302*H302*F!$B$71,IF(I302=72%,F302*G302*H302*F!$B$72,IF(I302=73%,F302*G302*H302*F!$B$73,IF(I302=74%,F302*G302*H302*F!$B$74,IF(I302=75%,F302*G302*H302*F!$B$75,IF(I302=76%,F302*G302*H302*F!$B$76,IF(I302=77%,F302*G302*H302*F!$B$77,IF(I302=78%,F302*G302*H302*F!$B$78,IF(I302=79%,F302*G302*H302*F!$B$79,IF(I302=80%,F302*G302*H302*F!$B$80,IF(I302=81%,F302*G302*H302*F!$B$81,IF(I302=82%,F302*G302*H302*F!$B$82,IF(I302=83%,F302*G302*H302*F!$B$83,IF(I302=84%,F302*G302*H302*F!$B$84,IF(I302=85%,F302*G302*H302*F!$B$85,IF(I302=86%,F302*G302*H302*F!$B$86,IF(I302=87%,F302*G302*H302*F!$B$87,IF(I302=88%,F302*G302*H302*F!$B$88,IF(I302=89%,F302*G302*H302*F!$B$89,IF(I302=90%,F302*G302*H302*F!$B$90,IF(I302=91%,F302*G302*H302*F!$B$91,IF(I302=92%,F302*G302*H302*F!$B$92,IF(I302=93%,F302*G302*H302*F!$B$93,IF(I302=94%,F302*G302*H302*F!$B$94,IF(I302=95%,F302*G302*H302*F!$B$95,IF(I302=96%,F302*G302*H302*F!$B$96,IF(I302=97%,F302*G302*H302*F!$B$97,IF(I302=98%,F302*G302*H302*F!$B$98,IF(I302=99%,F302*G302*H302*F!$B$99,IF(I302&gt;99%,F302*G302*H302*F!$B$100,))))))))))))))))))))))))))))))))))))))))))))))))))))))))+IF(M302&lt;30%,0,IF(M302&lt;35%,J302*K302*L302*F!$B$33,IF(M302&lt;40%,J302*K302*L302*F!$B$38,IF(M302&lt;45%,J302*K302*L302*F!$B$43,IF(M302&lt;50%,J302*K302*L302*F!$B$48,IF(M302=50%,J302*K302*L302*F!$B$50,IF(M302=51%,J302*K302*L302*F!$B$51,IF(M302=52%,J302*K302*L302*F!$B$52,IF(M302=53%,J302*K302*L302*F!$B$53,IF(M302=54%,J302*K302*L302*F!$B$54,IF(M302=55%,J302*K302*L302*F!$B$55,IF(M302=56%,J302*K302*L302*F!$B$56,IF(M302=57%,J302*K302*L302*F!$B$57,IF(M302=58%,J302*K302*L302*F!$B$58,IF(M302=59%,J302*K302*L302*F!$B$59,IF(M302=60%,J302*K302*L302*F!$B$60,IF(M302=61%,J302*K302*L302*F!$B$61,IF(M302=62%,J302*K302*L302*F!$B$62,IF(M302=63%,J302*K302*L302*F!$B$63,IF(M302=64%,J302*K302*L302*F!$B$64,IF(M302=65%,J302*K302*L302*F!$B$65,IF(M302=66%,J302*K302*L302*F!$B$66,IF(M302=67%,J302*K302*L302*F!$B$67,IF(M302=68%,J302*K302*L302*F!$B$68,IF(M302=69%,J302*K302*L302*F!$B$69,IF(M302=70%,J302*K302*L302*F!$B$70,IF(M302=71%,J302*K302*L302*F!$B$71,IF(M302=72%,J302*K302*L302*F!$B$72,IF(M302=73%,J302*K302*L302*F!$B$73,IF(M302=74%,J302*K302*L302*F!$B$74,IF(M302=75%,J302*K302*L302*F!$B$75,IF(M302=76%,J302*K302*L302*F!$B$76,IF(M302=77%,J302*K302*L302*F!$B$77,IF(M302=78%,J302*K302*L302*F!$B$78,IF(M302=79%,J302*K302*L302*F!$B$79,IF(M302=80%,J302*K302*L302*F!$B$80,IF(M302=81%,J302*K302*L302*F!$B$81,IF(M302=82%,J302*K302*L302*F!$B$82,IF(M302=83%,J302*K302*L302*F!$B$83,IF(M302=84%,J302*K302*L302*F!$B$84,IF(M302=85%,J302*K302*L302*F!$B$85,IF(M302=86%,J302*K302*L302*F!$B$86,IF(M302=87%,J302*K302*L302*F!$B$87,IF(M302=88%,J302*K302*L302*F!$B$88,IF(M302=89%,J302*K302*L302*F!$B$89,IF(M302=90%,J302*K302*L302*F!$B$90,IF(M302=91%,J302*K302*L302*F!$B$91,IF(M302=92%,J302*K302*L302*F!$B$92,IF(M302=93%,J302*K302*L302*F!$B$93,IF(M302=94%,J302*K302*L302*F!$B$94,IF(M302=95%,J302*K302*L302*F!$B$95,IF(M302=96%,J302*K302*L302*F!$B$96,IF(M302=97%,J302*K302*L302*F!$B$97,IF(M302=98%,J302*K302*L302*F!$B$98,IF(M302=99%,J302*K302*L302*F!$B$99,IF(M302&gt;99%,J302*K302*L302*F!$B$100,))))))))))))))))))))))))))))))))))))))))))))))))))))))))+IF(Q302&lt;30%,0,IF(Q302&lt;35%,N302*O302*P302*F!$B$33,IF(Q302&lt;40%,N302*O302*P302*F!$B$38,IF(Q302&lt;45%,N302*O302*P302*F!$B$43,IF(Q302&lt;50%,N302*O302*P302*F!$B$48,IF(Q302=50%,N302*O302*P302*F!$B$50,IF(Q302=51%,N302*O302*P302*F!$B$51,IF(Q302=52%,N302*O302*P302*F!$B$52,IF(Q302=53%,N302*O302*P302*F!$B$53,IF(Q302=54%,N302*O302*P302*F!$B$54,IF(Q302=55%,N302*O302*P302*F!$B$55,IF(Q302=56%,N302*O302*P302*F!$B$56,IF(Q302=57%,N302*O302*P302*F!$B$57,IF(Q302=58%,N302*O302*P302*F!$B$58,IF(Q302=59%,N302*O302*P302*F!$B$59,IF(Q302=60%,N302*O302*P302*F!$B$60,IF(Q302=61%,N302*O302*P302*F!$B$61,IF(Q302=62%,N302*O302*P302*F!$B$62,IF(Q302=63%,N302*O302*P302*F!$B$63,IF(Q302=64%,N302*O302*P302*F!$B$64,IF(Q302=65%,N302*O302*P302*F!$B$65,IF(Q302=66%,N302*O302*P302*F!$B$66,IF(Q302=67%,N302*O302*P302*F!$B$67,IF(Q302=68%,N302*O302*P302*F!$B$68,IF(Q302=69%,N302*O302*P302*F!$B$69,IF(Q302=70%,N302*O302*P302*F!$B$70,IF(Q302=71%,N302*O302*P302*F!$B$71,IF(Q302=72%,N302*O302*P302*F!$B$72,IF(Q302=73%,N302*O302*P302*F!$B$73,IF(Q302=74%,N302*O302*P302*F!$B$74,IF(Q302=75%,N302*O302*P302*F!$B$75,IF(Q302=76%,N302*O302*P302*F!$B$76,IF(Q302=77%,N302*O302*P302*F!$B$77,IF(Q302=78%,N302*O302*P302*F!$B$78,IF(Q302=79%,N302*O302*P302*F!$B$79,IF(Q302=80%,N302*O302*P302*F!$B$80,IF(Q302=81%,N302*O302*P302*F!$B$81,IF(Q302=82%,N302*O302*P302*F!$B$82,IF(Q302=83%,N302*O302*P302*F!$B$83,IF(Q302=84%,N302*O302*P302*F!$B$84,IF(Q302=85%,N302*O302*P302*F!$B$85,IF(Q302=86%,N302*O302*P302*F!$B$86,IF(Q302=87%,N302*O302*P302*F!$B$87,IF(Q302=88%,N302*O302*P302*F!$B$88,IF(Q302=89%,N302*O302*P302*F!$B$89,IF(Q302=90%,N302*O302*P302*F!$B$90,IF(Q302=91%,N302*O302*P302*F!$B$91,IF(Q302=92%,N302*O302*P302*F!$B$92,IF(Q302=93%,N302*O302*P302*F!$B$93,IF(Q302=94%,N302*O302*P302*F!$B$94,IF(Q302=95%,N302*O302*P302*F!$B$95,IF(Q302=96%,N302*O302*P302*F!$B$96,IF(Q302=97%,N302*O302*P302*F!$B$97,IF(Q302=98%,N302*O302*P302*F!$B$98,IF(Q302=99%,N302*O302*P302*F!$B$99,IF(Q302&gt;99%,N302*O302*P302*F!$B$100,))))))))))))))))))))))))))))))))))))))))))))))))))))))))+IF(U302&lt;30%,0,IF(U302&lt;35%,R302*S302*T302*F!$B$33,IF(U302&lt;40%,R302*S302*T302*F!$B$38,IF(U302&lt;45%,R302*S302*T302*F!$B$43,IF(U302&lt;50%,R302*S302*T302*F!$B$48,IF(U302=50%,R302*S302*T302*F!$B$50,IF(U302=51%,R302*S302*T302*F!$B$51,IF(U302=52%,R302*S302*T302*F!$B$52,IF(U302=53%,R302*S302*T302*F!$B$53,IF(U302=54%,R302*S302*T302*F!$B$54,IF(U302=55%,R302*S302*T302*F!$B$55,IF(U302=56%,R302*S302*T302*F!$B$56,IF(U302=57%,R302*S302*T302*F!$B$57,IF(U302=58%,R302*S302*T302*F!$B$58,IF(U302=59%,R302*S302*T302*F!$B$59,IF(U302=60%,R302*S302*T302*F!$B$60,IF(U302=61%,R302*S302*T302*F!$B$61,IF(U302=62%,R302*S302*T302*F!$B$62,IF(U302=63%,R302*S302*T302*F!$B$63,IF(U302=64%,R302*S302*T302*F!$B$64,IF(U302=65%,R302*S302*T302*F!$B$65,IF(U302=66%,R302*S302*T302*F!$B$66,IF(U302=67%,R302*S302*T302*F!$B$67,IF(U302=68%,R302*S302*T302*F!$B$68,IF(U302=69%,R302*S302*T302*F!$B$69,IF(U302=70%,R302*S302*T302*F!$B$70,IF(U302=71%,R302*S302*T302*F!$B$71,IF(U302=72%,R302*S302*T302*F!$B$72,IF(U302=73%,R302*S302*T302*F!$B$73,IF(U302=74%,R302*S302*T302*F!$B$74,IF(U302=75%,R302*S302*T302*F!$B$75,IF(U302=76%,R302*S302*T302*F!$B$76,IF(U302=77%,R302*S302*T302*F!$B$77,IF(U302=78%,R302*S302*T302*F!$B$78,IF(U302=79%,R302*S302*T302*F!$B$79,IF(U302=80%,R302*S302*T302*F!$B$80,IF(U302=81%,R302*S302*T302*F!$B$81,IF(U302=82%,R302*S302*T302*F!$B$82,IF(U302=83%,R302*S302*T302*F!$B$83,IF(U302=84%,R302*S302*T302*F!$B$84,IF(U302=85%,R302*S302*T302*F!$B$85,IF(U302=86%,R302*S302*T302*F!$B$86,IF(U302=87%,R302*S302*T302*F!$B$87,IF(U302=88%,R302*S302*T302*F!$B$88,IF(U302=89%,R302*S302*T302*F!$B$89,IF(U302=90%,R302*S302*T302*F!$B$90,IF(U302=91%,R302*S302*T302*F!$B$91,IF(U302=92%,R302*S302*T302*F!$B$92,IF(U302=93%,R302*S302*T302*F!$B$93,IF(U302=94%,R302*S302*T302*F!$B$94,IF(U302=95%,R302*S302*T302*F!$B$95,IF(U302=96%,R302*S302*T302*F!$B$96,IF(U302=97%,R302*S302*T302*F!$B$97,IF(U302=98%,R302*S302*T302*F!$B$98,IF(U302=99%,R302*S302*T302*F!$B$99,IF(U302&gt;99%,R302*S302*T302*F!$B$100)))))))))))))))))))))))))))))))))))))))))))))))))))))))))*IF(ISNUMBER(E302),E302,1)*IF(ISNUMBER(D302),D302,1)</f>
        <v>791.6</v>
      </c>
      <c r="AA302" s="62">
        <f t="shared" si="463"/>
        <v>31</v>
      </c>
      <c r="AB302" s="63">
        <f t="shared" si="464"/>
        <v>8.8500000000000014</v>
      </c>
      <c r="AC302" s="23"/>
    </row>
    <row r="303" spans="1:48" x14ac:dyDescent="0.25">
      <c r="A303" s="325"/>
      <c r="B303" s="165" t="str">
        <f t="shared" si="465"/>
        <v/>
      </c>
      <c r="C303" s="166" t="str">
        <f t="shared" si="465"/>
        <v/>
      </c>
      <c r="D303" s="167">
        <f t="shared" ref="D303" si="472">D266</f>
        <v>0</v>
      </c>
      <c r="E303" s="168" t="str">
        <f t="shared" si="465"/>
        <v/>
      </c>
      <c r="F303" s="304"/>
      <c r="G303" s="173"/>
      <c r="H303" s="173"/>
      <c r="I303" s="174">
        <f t="shared" ref="I303:I304" si="473">IFERROR(ROUND(F303/$Y303,2),)</f>
        <v>0</v>
      </c>
      <c r="J303" s="304"/>
      <c r="K303" s="173"/>
      <c r="L303" s="173"/>
      <c r="M303" s="174">
        <f t="shared" ref="M303:M304" si="474">IFERROR(ROUND(J303/$Y303,2),)</f>
        <v>0</v>
      </c>
      <c r="N303" s="304"/>
      <c r="O303" s="173"/>
      <c r="P303" s="173"/>
      <c r="Q303" s="174">
        <f t="shared" ref="Q303:Q304" si="475">IFERROR(ROUND(N303/$Y303,2),)</f>
        <v>0</v>
      </c>
      <c r="R303" s="304"/>
      <c r="S303" s="173"/>
      <c r="T303" s="173"/>
      <c r="U303" s="175">
        <f t="shared" ref="U303:U304" si="476">IFERROR(ROUND(R303/$Y303,2),)</f>
        <v>0</v>
      </c>
      <c r="V303" s="66">
        <f t="shared" si="462"/>
        <v>0</v>
      </c>
      <c r="W303" s="67">
        <f t="shared" si="467"/>
        <v>0</v>
      </c>
      <c r="X303" s="72">
        <f t="shared" ref="X303:X304" si="477">ROUND(IFERROR((W303/(Y303*IF(ISNUMBER(E303),E303,1))),0),2)</f>
        <v>0</v>
      </c>
      <c r="Y303" s="203" t="str">
        <f t="shared" si="469"/>
        <v/>
      </c>
      <c r="Z303" s="18">
        <f>(IF(I303&lt;30%,0,IF(I303&lt;35%,F303*G303*H303*F!$B$33,IF(I303&lt;40%,F303*G303*H303*F!$B$38,IF(I303&lt;45%,F303*G303*H303*F!$B$43,IF(I303&lt;50%,F303*G303*H303*F!$B$48,IF(I303=50%,F303*G303*H303*F!$B$50,IF(I303=51%,F303*G303*H303*F!$B$51,IF(I303=52%,F303*G303*H303*F!$B$52,IF(I303=53%,F303*G303*H303*F!$B$53,IF(I303=54%,F303*G303*H303*F!$B$54,IF(I303=55%,F303*G303*H303*F!$B$55,IF(I303=56%,F303*G303*H303*F!$B$56,IF(I303=57%,F303*G303*H303*F!$B$57,IF(I303=58%,F303*G303*H303*F!$B$58,IF(I303=59%,F303*G303*H303*F!$B$59,IF(I303=60%,F303*G303*H303*F!$B$60,IF(I303=61%,F303*G303*H303*F!$B$61,IF(I303=62%,F303*G303*H303*F!$B$62,IF(I303=63%,F303*G303*H303*F!$B$63,IF(I303=64%,F303*G303*H303*F!$B$64,IF(I303=65%,F303*G303*H303*F!$B$65,IF(I303=66%,F303*G303*H303*F!$B$66,IF(I303=67%,F303*G303*H303*F!$B$67,IF(I303=68%,F303*G303*H303*F!$B$68,IF(I303=69%,F303*G303*H303*F!$B$69,IF(I303=70%,F303*G303*H303*F!$B$70,IF(I303=71%,F303*G303*H303*F!$B$71,IF(I303=72%,F303*G303*H303*F!$B$72,IF(I303=73%,F303*G303*H303*F!$B$73,IF(I303=74%,F303*G303*H303*F!$B$74,IF(I303=75%,F303*G303*H303*F!$B$75,IF(I303=76%,F303*G303*H303*F!$B$76,IF(I303=77%,F303*G303*H303*F!$B$77,IF(I303=78%,F303*G303*H303*F!$B$78,IF(I303=79%,F303*G303*H303*F!$B$79,IF(I303=80%,F303*G303*H303*F!$B$80,IF(I303=81%,F303*G303*H303*F!$B$81,IF(I303=82%,F303*G303*H303*F!$B$82,IF(I303=83%,F303*G303*H303*F!$B$83,IF(I303=84%,F303*G303*H303*F!$B$84,IF(I303=85%,F303*G303*H303*F!$B$85,IF(I303=86%,F303*G303*H303*F!$B$86,IF(I303=87%,F303*G303*H303*F!$B$87,IF(I303=88%,F303*G303*H303*F!$B$88,IF(I303=89%,F303*G303*H303*F!$B$89,IF(I303=90%,F303*G303*H303*F!$B$90,IF(I303=91%,F303*G303*H303*F!$B$91,IF(I303=92%,F303*G303*H303*F!$B$92,IF(I303=93%,F303*G303*H303*F!$B$93,IF(I303=94%,F303*G303*H303*F!$B$94,IF(I303=95%,F303*G303*H303*F!$B$95,IF(I303=96%,F303*G303*H303*F!$B$96,IF(I303=97%,F303*G303*H303*F!$B$97,IF(I303=98%,F303*G303*H303*F!$B$98,IF(I303=99%,F303*G303*H303*F!$B$99,IF(I303&gt;99%,F303*G303*H303*F!$B$100,))))))))))))))))))))))))))))))))))))))))))))))))))))))))+IF(M303&lt;30%,0,IF(M303&lt;35%,J303*K303*L303*F!$B$33,IF(M303&lt;40%,J303*K303*L303*F!$B$38,IF(M303&lt;45%,J303*K303*L303*F!$B$43,IF(M303&lt;50%,J303*K303*L303*F!$B$48,IF(M303=50%,J303*K303*L303*F!$B$50,IF(M303=51%,J303*K303*L303*F!$B$51,IF(M303=52%,J303*K303*L303*F!$B$52,IF(M303=53%,J303*K303*L303*F!$B$53,IF(M303=54%,J303*K303*L303*F!$B$54,IF(M303=55%,J303*K303*L303*F!$B$55,IF(M303=56%,J303*K303*L303*F!$B$56,IF(M303=57%,J303*K303*L303*F!$B$57,IF(M303=58%,J303*K303*L303*F!$B$58,IF(M303=59%,J303*K303*L303*F!$B$59,IF(M303=60%,J303*K303*L303*F!$B$60,IF(M303=61%,J303*K303*L303*F!$B$61,IF(M303=62%,J303*K303*L303*F!$B$62,IF(M303=63%,J303*K303*L303*F!$B$63,IF(M303=64%,J303*K303*L303*F!$B$64,IF(M303=65%,J303*K303*L303*F!$B$65,IF(M303=66%,J303*K303*L303*F!$B$66,IF(M303=67%,J303*K303*L303*F!$B$67,IF(M303=68%,J303*K303*L303*F!$B$68,IF(M303=69%,J303*K303*L303*F!$B$69,IF(M303=70%,J303*K303*L303*F!$B$70,IF(M303=71%,J303*K303*L303*F!$B$71,IF(M303=72%,J303*K303*L303*F!$B$72,IF(M303=73%,J303*K303*L303*F!$B$73,IF(M303=74%,J303*K303*L303*F!$B$74,IF(M303=75%,J303*K303*L303*F!$B$75,IF(M303=76%,J303*K303*L303*F!$B$76,IF(M303=77%,J303*K303*L303*F!$B$77,IF(M303=78%,J303*K303*L303*F!$B$78,IF(M303=79%,J303*K303*L303*F!$B$79,IF(M303=80%,J303*K303*L303*F!$B$80,IF(M303=81%,J303*K303*L303*F!$B$81,IF(M303=82%,J303*K303*L303*F!$B$82,IF(M303=83%,J303*K303*L303*F!$B$83,IF(M303=84%,J303*K303*L303*F!$B$84,IF(M303=85%,J303*K303*L303*F!$B$85,IF(M303=86%,J303*K303*L303*F!$B$86,IF(M303=87%,J303*K303*L303*F!$B$87,IF(M303=88%,J303*K303*L303*F!$B$88,IF(M303=89%,J303*K303*L303*F!$B$89,IF(M303=90%,J303*K303*L303*F!$B$90,IF(M303=91%,J303*K303*L303*F!$B$91,IF(M303=92%,J303*K303*L303*F!$B$92,IF(M303=93%,J303*K303*L303*F!$B$93,IF(M303=94%,J303*K303*L303*F!$B$94,IF(M303=95%,J303*K303*L303*F!$B$95,IF(M303=96%,J303*K303*L303*F!$B$96,IF(M303=97%,J303*K303*L303*F!$B$97,IF(M303=98%,J303*K303*L303*F!$B$98,IF(M303=99%,J303*K303*L303*F!$B$99,IF(M303&gt;99%,J303*K303*L303*F!$B$100,))))))))))))))))))))))))))))))))))))))))))))))))))))))))+IF(Q303&lt;30%,0,IF(Q303&lt;35%,N303*O303*P303*F!$B$33,IF(Q303&lt;40%,N303*O303*P303*F!$B$38,IF(Q303&lt;45%,N303*O303*P303*F!$B$43,IF(Q303&lt;50%,N303*O303*P303*F!$B$48,IF(Q303=50%,N303*O303*P303*F!$B$50,IF(Q303=51%,N303*O303*P303*F!$B$51,IF(Q303=52%,N303*O303*P303*F!$B$52,IF(Q303=53%,N303*O303*P303*F!$B$53,IF(Q303=54%,N303*O303*P303*F!$B$54,IF(Q303=55%,N303*O303*P303*F!$B$55,IF(Q303=56%,N303*O303*P303*F!$B$56,IF(Q303=57%,N303*O303*P303*F!$B$57,IF(Q303=58%,N303*O303*P303*F!$B$58,IF(Q303=59%,N303*O303*P303*F!$B$59,IF(Q303=60%,N303*O303*P303*F!$B$60,IF(Q303=61%,N303*O303*P303*F!$B$61,IF(Q303=62%,N303*O303*P303*F!$B$62,IF(Q303=63%,N303*O303*P303*F!$B$63,IF(Q303=64%,N303*O303*P303*F!$B$64,IF(Q303=65%,N303*O303*P303*F!$B$65,IF(Q303=66%,N303*O303*P303*F!$B$66,IF(Q303=67%,N303*O303*P303*F!$B$67,IF(Q303=68%,N303*O303*P303*F!$B$68,IF(Q303=69%,N303*O303*P303*F!$B$69,IF(Q303=70%,N303*O303*P303*F!$B$70,IF(Q303=71%,N303*O303*P303*F!$B$71,IF(Q303=72%,N303*O303*P303*F!$B$72,IF(Q303=73%,N303*O303*P303*F!$B$73,IF(Q303=74%,N303*O303*P303*F!$B$74,IF(Q303=75%,N303*O303*P303*F!$B$75,IF(Q303=76%,N303*O303*P303*F!$B$76,IF(Q303=77%,N303*O303*P303*F!$B$77,IF(Q303=78%,N303*O303*P303*F!$B$78,IF(Q303=79%,N303*O303*P303*F!$B$79,IF(Q303=80%,N303*O303*P303*F!$B$80,IF(Q303=81%,N303*O303*P303*F!$B$81,IF(Q303=82%,N303*O303*P303*F!$B$82,IF(Q303=83%,N303*O303*P303*F!$B$83,IF(Q303=84%,N303*O303*P303*F!$B$84,IF(Q303=85%,N303*O303*P303*F!$B$85,IF(Q303=86%,N303*O303*P303*F!$B$86,IF(Q303=87%,N303*O303*P303*F!$B$87,IF(Q303=88%,N303*O303*P303*F!$B$88,IF(Q303=89%,N303*O303*P303*F!$B$89,IF(Q303=90%,N303*O303*P303*F!$B$90,IF(Q303=91%,N303*O303*P303*F!$B$91,IF(Q303=92%,N303*O303*P303*F!$B$92,IF(Q303=93%,N303*O303*P303*F!$B$93,IF(Q303=94%,N303*O303*P303*F!$B$94,IF(Q303=95%,N303*O303*P303*F!$B$95,IF(Q303=96%,N303*O303*P303*F!$B$96,IF(Q303=97%,N303*O303*P303*F!$B$97,IF(Q303=98%,N303*O303*P303*F!$B$98,IF(Q303=99%,N303*O303*P303*F!$B$99,IF(Q303&gt;99%,N303*O303*P303*F!$B$100,))))))))))))))))))))))))))))))))))))))))))))))))))))))))+IF(U303&lt;30%,0,IF(U303&lt;35%,R303*S303*T303*F!$B$33,IF(U303&lt;40%,R303*S303*T303*F!$B$38,IF(U303&lt;45%,R303*S303*T303*F!$B$43,IF(U303&lt;50%,R303*S303*T303*F!$B$48,IF(U303=50%,R303*S303*T303*F!$B$50,IF(U303=51%,R303*S303*T303*F!$B$51,IF(U303=52%,R303*S303*T303*F!$B$52,IF(U303=53%,R303*S303*T303*F!$B$53,IF(U303=54%,R303*S303*T303*F!$B$54,IF(U303=55%,R303*S303*T303*F!$B$55,IF(U303=56%,R303*S303*T303*F!$B$56,IF(U303=57%,R303*S303*T303*F!$B$57,IF(U303=58%,R303*S303*T303*F!$B$58,IF(U303=59%,R303*S303*T303*F!$B$59,IF(U303=60%,R303*S303*T303*F!$B$60,IF(U303=61%,R303*S303*T303*F!$B$61,IF(U303=62%,R303*S303*T303*F!$B$62,IF(U303=63%,R303*S303*T303*F!$B$63,IF(U303=64%,R303*S303*T303*F!$B$64,IF(U303=65%,R303*S303*T303*F!$B$65,IF(U303=66%,R303*S303*T303*F!$B$66,IF(U303=67%,R303*S303*T303*F!$B$67,IF(U303=68%,R303*S303*T303*F!$B$68,IF(U303=69%,R303*S303*T303*F!$B$69,IF(U303=70%,R303*S303*T303*F!$B$70,IF(U303=71%,R303*S303*T303*F!$B$71,IF(U303=72%,R303*S303*T303*F!$B$72,IF(U303=73%,R303*S303*T303*F!$B$73,IF(U303=74%,R303*S303*T303*F!$B$74,IF(U303=75%,R303*S303*T303*F!$B$75,IF(U303=76%,R303*S303*T303*F!$B$76,IF(U303=77%,R303*S303*T303*F!$B$77,IF(U303=78%,R303*S303*T303*F!$B$78,IF(U303=79%,R303*S303*T303*F!$B$79,IF(U303=80%,R303*S303*T303*F!$B$80,IF(U303=81%,R303*S303*T303*F!$B$81,IF(U303=82%,R303*S303*T303*F!$B$82,IF(U303=83%,R303*S303*T303*F!$B$83,IF(U303=84%,R303*S303*T303*F!$B$84,IF(U303=85%,R303*S303*T303*F!$B$85,IF(U303=86%,R303*S303*T303*F!$B$86,IF(U303=87%,R303*S303*T303*F!$B$87,IF(U303=88%,R303*S303*T303*F!$B$88,IF(U303=89%,R303*S303*T303*F!$B$89,IF(U303=90%,R303*S303*T303*F!$B$90,IF(U303=91%,R303*S303*T303*F!$B$91,IF(U303=92%,R303*S303*T303*F!$B$92,IF(U303=93%,R303*S303*T303*F!$B$93,IF(U303=94%,R303*S303*T303*F!$B$94,IF(U303=95%,R303*S303*T303*F!$B$95,IF(U303=96%,R303*S303*T303*F!$B$96,IF(U303=97%,R303*S303*T303*F!$B$97,IF(U303=98%,R303*S303*T303*F!$B$98,IF(U303=99%,R303*S303*T303*F!$B$99,IF(U303&gt;99%,R303*S303*T303*F!$B$100)))))))))))))))))))))))))))))))))))))))))))))))))))))))))*IF(ISNUMBER(E303),E303,1)*IF(ISNUMBER(D303),D303,1)</f>
        <v>0</v>
      </c>
      <c r="AA303" s="69">
        <f t="shared" si="463"/>
        <v>0</v>
      </c>
      <c r="AB303" s="70">
        <f t="shared" si="464"/>
        <v>0</v>
      </c>
      <c r="AC303" s="23"/>
    </row>
    <row r="304" spans="1:48" x14ac:dyDescent="0.25">
      <c r="A304" s="325"/>
      <c r="B304" s="165" t="str">
        <f t="shared" si="465"/>
        <v/>
      </c>
      <c r="C304" s="176" t="str">
        <f t="shared" si="465"/>
        <v/>
      </c>
      <c r="D304" s="167">
        <f t="shared" ref="D304" si="478">D267</f>
        <v>0</v>
      </c>
      <c r="E304" s="177" t="str">
        <f t="shared" si="465"/>
        <v/>
      </c>
      <c r="F304" s="303"/>
      <c r="G304" s="170"/>
      <c r="H304" s="170"/>
      <c r="I304" s="171">
        <f t="shared" si="473"/>
        <v>0</v>
      </c>
      <c r="J304" s="303"/>
      <c r="K304" s="170"/>
      <c r="L304" s="170"/>
      <c r="M304" s="171">
        <f t="shared" si="474"/>
        <v>0</v>
      </c>
      <c r="N304" s="303"/>
      <c r="O304" s="170"/>
      <c r="P304" s="170"/>
      <c r="Q304" s="171">
        <f t="shared" si="475"/>
        <v>0</v>
      </c>
      <c r="R304" s="303"/>
      <c r="S304" s="170"/>
      <c r="T304" s="170"/>
      <c r="U304" s="172">
        <f t="shared" si="476"/>
        <v>0</v>
      </c>
      <c r="V304" s="59">
        <f t="shared" si="462"/>
        <v>0</v>
      </c>
      <c r="W304" s="60">
        <f>IFERROR((IF(ISNUMBER(F304),F304,1)*G304*H304+IF(ISNUMBER(J304),J304,1)*K304*L304+IF(ISNUMBER(N304),N304,1)*O304*P304+IF(ISNUMBER(R304),R304,1)*S304*T304)*IF(ISNUMBER(E304),E304,1)/(G304*H304+K304*L304+O304*P304+S304*T304),0)</f>
        <v>0</v>
      </c>
      <c r="X304" s="61">
        <f t="shared" si="477"/>
        <v>0</v>
      </c>
      <c r="Y304" s="203" t="str">
        <f t="shared" si="469"/>
        <v/>
      </c>
      <c r="Z304" s="17">
        <f>(IF(I304&lt;30%,0,IF(I304&lt;35%,F304*G304*H304*F!$B$33,IF(I304&lt;40%,F304*G304*H304*F!$B$38,IF(I304&lt;45%,F304*G304*H304*F!$B$43,IF(I304&lt;50%,F304*G304*H304*F!$B$48,IF(I304=50%,F304*G304*H304*F!$B$50,IF(I304=51%,F304*G304*H304*F!$B$51,IF(I304=52%,F304*G304*H304*F!$B$52,IF(I304=53%,F304*G304*H304*F!$B$53,IF(I304=54%,F304*G304*H304*F!$B$54,IF(I304=55%,F304*G304*H304*F!$B$55,IF(I304=56%,F304*G304*H304*F!$B$56,IF(I304=57%,F304*G304*H304*F!$B$57,IF(I304=58%,F304*G304*H304*F!$B$58,IF(I304=59%,F304*G304*H304*F!$B$59,IF(I304=60%,F304*G304*H304*F!$B$60,IF(I304=61%,F304*G304*H304*F!$B$61,IF(I304=62%,F304*G304*H304*F!$B$62,IF(I304=63%,F304*G304*H304*F!$B$63,IF(I304=64%,F304*G304*H304*F!$B$64,IF(I304=65%,F304*G304*H304*F!$B$65,IF(I304=66%,F304*G304*H304*F!$B$66,IF(I304=67%,F304*G304*H304*F!$B$67,IF(I304=68%,F304*G304*H304*F!$B$68,IF(I304=69%,F304*G304*H304*F!$B$69,IF(I304=70%,F304*G304*H304*F!$B$70,IF(I304=71%,F304*G304*H304*F!$B$71,IF(I304=72%,F304*G304*H304*F!$B$72,IF(I304=73%,F304*G304*H304*F!$B$73,IF(I304=74%,F304*G304*H304*F!$B$74,IF(I304=75%,F304*G304*H304*F!$B$75,IF(I304=76%,F304*G304*H304*F!$B$76,IF(I304=77%,F304*G304*H304*F!$B$77,IF(I304=78%,F304*G304*H304*F!$B$78,IF(I304=79%,F304*G304*H304*F!$B$79,IF(I304=80%,F304*G304*H304*F!$B$80,IF(I304=81%,F304*G304*H304*F!$B$81,IF(I304=82%,F304*G304*H304*F!$B$82,IF(I304=83%,F304*G304*H304*F!$B$83,IF(I304=84%,F304*G304*H304*F!$B$84,IF(I304=85%,F304*G304*H304*F!$B$85,IF(I304=86%,F304*G304*H304*F!$B$86,IF(I304=87%,F304*G304*H304*F!$B$87,IF(I304=88%,F304*G304*H304*F!$B$88,IF(I304=89%,F304*G304*H304*F!$B$89,IF(I304=90%,F304*G304*H304*F!$B$90,IF(I304=91%,F304*G304*H304*F!$B$91,IF(I304=92%,F304*G304*H304*F!$B$92,IF(I304=93%,F304*G304*H304*F!$B$93,IF(I304=94%,F304*G304*H304*F!$B$94,IF(I304=95%,F304*G304*H304*F!$B$95,IF(I304=96%,F304*G304*H304*F!$B$96,IF(I304=97%,F304*G304*H304*F!$B$97,IF(I304=98%,F304*G304*H304*F!$B$98,IF(I304=99%,F304*G304*H304*F!$B$99,IF(I304&gt;99%,F304*G304*H304*F!$B$100,))))))))))))))))))))))))))))))))))))))))))))))))))))))))+IF(M304&lt;30%,0,IF(M304&lt;35%,J304*K304*L304*F!$B$33,IF(M304&lt;40%,J304*K304*L304*F!$B$38,IF(M304&lt;45%,J304*K304*L304*F!$B$43,IF(M304&lt;50%,J304*K304*L304*F!$B$48,IF(M304=50%,J304*K304*L304*F!$B$50,IF(M304=51%,J304*K304*L304*F!$B$51,IF(M304=52%,J304*K304*L304*F!$B$52,IF(M304=53%,J304*K304*L304*F!$B$53,IF(M304=54%,J304*K304*L304*F!$B$54,IF(M304=55%,J304*K304*L304*F!$B$55,IF(M304=56%,J304*K304*L304*F!$B$56,IF(M304=57%,J304*K304*L304*F!$B$57,IF(M304=58%,J304*K304*L304*F!$B$58,IF(M304=59%,J304*K304*L304*F!$B$59,IF(M304=60%,J304*K304*L304*F!$B$60,IF(M304=61%,J304*K304*L304*F!$B$61,IF(M304=62%,J304*K304*L304*F!$B$62,IF(M304=63%,J304*K304*L304*F!$B$63,IF(M304=64%,J304*K304*L304*F!$B$64,IF(M304=65%,J304*K304*L304*F!$B$65,IF(M304=66%,J304*K304*L304*F!$B$66,IF(M304=67%,J304*K304*L304*F!$B$67,IF(M304=68%,J304*K304*L304*F!$B$68,IF(M304=69%,J304*K304*L304*F!$B$69,IF(M304=70%,J304*K304*L304*F!$B$70,IF(M304=71%,J304*K304*L304*F!$B$71,IF(M304=72%,J304*K304*L304*F!$B$72,IF(M304=73%,J304*K304*L304*F!$B$73,IF(M304=74%,J304*K304*L304*F!$B$74,IF(M304=75%,J304*K304*L304*F!$B$75,IF(M304=76%,J304*K304*L304*F!$B$76,IF(M304=77%,J304*K304*L304*F!$B$77,IF(M304=78%,J304*K304*L304*F!$B$78,IF(M304=79%,J304*K304*L304*F!$B$79,IF(M304=80%,J304*K304*L304*F!$B$80,IF(M304=81%,J304*K304*L304*F!$B$81,IF(M304=82%,J304*K304*L304*F!$B$82,IF(M304=83%,J304*K304*L304*F!$B$83,IF(M304=84%,J304*K304*L304*F!$B$84,IF(M304=85%,J304*K304*L304*F!$B$85,IF(M304=86%,J304*K304*L304*F!$B$86,IF(M304=87%,J304*K304*L304*F!$B$87,IF(M304=88%,J304*K304*L304*F!$B$88,IF(M304=89%,J304*K304*L304*F!$B$89,IF(M304=90%,J304*K304*L304*F!$B$90,IF(M304=91%,J304*K304*L304*F!$B$91,IF(M304=92%,J304*K304*L304*F!$B$92,IF(M304=93%,J304*K304*L304*F!$B$93,IF(M304=94%,J304*K304*L304*F!$B$94,IF(M304=95%,J304*K304*L304*F!$B$95,IF(M304=96%,J304*K304*L304*F!$B$96,IF(M304=97%,J304*K304*L304*F!$B$97,IF(M304=98%,J304*K304*L304*F!$B$98,IF(M304=99%,J304*K304*L304*F!$B$99,IF(M304&gt;99%,J304*K304*L304*F!$B$100,))))))))))))))))))))))))))))))))))))))))))))))))))))))))+IF(Q304&lt;30%,0,IF(Q304&lt;35%,N304*O304*P304*F!$B$33,IF(Q304&lt;40%,N304*O304*P304*F!$B$38,IF(Q304&lt;45%,N304*O304*P304*F!$B$43,IF(Q304&lt;50%,N304*O304*P304*F!$B$48,IF(Q304=50%,N304*O304*P304*F!$B$50,IF(Q304=51%,N304*O304*P304*F!$B$51,IF(Q304=52%,N304*O304*P304*F!$B$52,IF(Q304=53%,N304*O304*P304*F!$B$53,IF(Q304=54%,N304*O304*P304*F!$B$54,IF(Q304=55%,N304*O304*P304*F!$B$55,IF(Q304=56%,N304*O304*P304*F!$B$56,IF(Q304=57%,N304*O304*P304*F!$B$57,IF(Q304=58%,N304*O304*P304*F!$B$58,IF(Q304=59%,N304*O304*P304*F!$B$59,IF(Q304=60%,N304*O304*P304*F!$B$60,IF(Q304=61%,N304*O304*P304*F!$B$61,IF(Q304=62%,N304*O304*P304*F!$B$62,IF(Q304=63%,N304*O304*P304*F!$B$63,IF(Q304=64%,N304*O304*P304*F!$B$64,IF(Q304=65%,N304*O304*P304*F!$B$65,IF(Q304=66%,N304*O304*P304*F!$B$66,IF(Q304=67%,N304*O304*P304*F!$B$67,IF(Q304=68%,N304*O304*P304*F!$B$68,IF(Q304=69%,N304*O304*P304*F!$B$69,IF(Q304=70%,N304*O304*P304*F!$B$70,IF(Q304=71%,N304*O304*P304*F!$B$71,IF(Q304=72%,N304*O304*P304*F!$B$72,IF(Q304=73%,N304*O304*P304*F!$B$73,IF(Q304=74%,N304*O304*P304*F!$B$74,IF(Q304=75%,N304*O304*P304*F!$B$75,IF(Q304=76%,N304*O304*P304*F!$B$76,IF(Q304=77%,N304*O304*P304*F!$B$77,IF(Q304=78%,N304*O304*P304*F!$B$78,IF(Q304=79%,N304*O304*P304*F!$B$79,IF(Q304=80%,N304*O304*P304*F!$B$80,IF(Q304=81%,N304*O304*P304*F!$B$81,IF(Q304=82%,N304*O304*P304*F!$B$82,IF(Q304=83%,N304*O304*P304*F!$B$83,IF(Q304=84%,N304*O304*P304*F!$B$84,IF(Q304=85%,N304*O304*P304*F!$B$85,IF(Q304=86%,N304*O304*P304*F!$B$86,IF(Q304=87%,N304*O304*P304*F!$B$87,IF(Q304=88%,N304*O304*P304*F!$B$88,IF(Q304=89%,N304*O304*P304*F!$B$89,IF(Q304=90%,N304*O304*P304*F!$B$90,IF(Q304=91%,N304*O304*P304*F!$B$91,IF(Q304=92%,N304*O304*P304*F!$B$92,IF(Q304=93%,N304*O304*P304*F!$B$93,IF(Q304=94%,N304*O304*P304*F!$B$94,IF(Q304=95%,N304*O304*P304*F!$B$95,IF(Q304=96%,N304*O304*P304*F!$B$96,IF(Q304=97%,N304*O304*P304*F!$B$97,IF(Q304=98%,N304*O304*P304*F!$B$98,IF(Q304=99%,N304*O304*P304*F!$B$99,IF(Q304&gt;99%,N304*O304*P304*F!$B$100,))))))))))))))))))))))))))))))))))))))))))))))))))))))))+IF(U304&lt;30%,0,IF(U304&lt;35%,R304*S304*T304*F!$B$33,IF(U304&lt;40%,R304*S304*T304*F!$B$38,IF(U304&lt;45%,R304*S304*T304*F!$B$43,IF(U304&lt;50%,R304*S304*T304*F!$B$48,IF(U304=50%,R304*S304*T304*F!$B$50,IF(U304=51%,R304*S304*T304*F!$B$51,IF(U304=52%,R304*S304*T304*F!$B$52,IF(U304=53%,R304*S304*T304*F!$B$53,IF(U304=54%,R304*S304*T304*F!$B$54,IF(U304=55%,R304*S304*T304*F!$B$55,IF(U304=56%,R304*S304*T304*F!$B$56,IF(U304=57%,R304*S304*T304*F!$B$57,IF(U304=58%,R304*S304*T304*F!$B$58,IF(U304=59%,R304*S304*T304*F!$B$59,IF(U304=60%,R304*S304*T304*F!$B$60,IF(U304=61%,R304*S304*T304*F!$B$61,IF(U304=62%,R304*S304*T304*F!$B$62,IF(U304=63%,R304*S304*T304*F!$B$63,IF(U304=64%,R304*S304*T304*F!$B$64,IF(U304=65%,R304*S304*T304*F!$B$65,IF(U304=66%,R304*S304*T304*F!$B$66,IF(U304=67%,R304*S304*T304*F!$B$67,IF(U304=68%,R304*S304*T304*F!$B$68,IF(U304=69%,R304*S304*T304*F!$B$69,IF(U304=70%,R304*S304*T304*F!$B$70,IF(U304=71%,R304*S304*T304*F!$B$71,IF(U304=72%,R304*S304*T304*F!$B$72,IF(U304=73%,R304*S304*T304*F!$B$73,IF(U304=74%,R304*S304*T304*F!$B$74,IF(U304=75%,R304*S304*T304*F!$B$75,IF(U304=76%,R304*S304*T304*F!$B$76,IF(U304=77%,R304*S304*T304*F!$B$77,IF(U304=78%,R304*S304*T304*F!$B$78,IF(U304=79%,R304*S304*T304*F!$B$79,IF(U304=80%,R304*S304*T304*F!$B$80,IF(U304=81%,R304*S304*T304*F!$B$81,IF(U304=82%,R304*S304*T304*F!$B$82,IF(U304=83%,R304*S304*T304*F!$B$83,IF(U304=84%,R304*S304*T304*F!$B$84,IF(U304=85%,R304*S304*T304*F!$B$85,IF(U304=86%,R304*S304*T304*F!$B$86,IF(U304=87%,R304*S304*T304*F!$B$87,IF(U304=88%,R304*S304*T304*F!$B$88,IF(U304=89%,R304*S304*T304*F!$B$89,IF(U304=90%,R304*S304*T304*F!$B$90,IF(U304=91%,R304*S304*T304*F!$B$91,IF(U304=92%,R304*S304*T304*F!$B$92,IF(U304=93%,R304*S304*T304*F!$B$93,IF(U304=94%,R304*S304*T304*F!$B$94,IF(U304=95%,R304*S304*T304*F!$B$95,IF(U304=96%,R304*S304*T304*F!$B$96,IF(U304=97%,R304*S304*T304*F!$B$97,IF(U304=98%,R304*S304*T304*F!$B$98,IF(U304=99%,R304*S304*T304*F!$B$99,IF(U304&gt;99%,R304*S304*T304*F!$B$100)))))))))))))))))))))))))))))))))))))))))))))))))))))))))*IF(ISNUMBER(E304),E304,1)*IF(ISNUMBER(D304),D304,1)</f>
        <v>0</v>
      </c>
      <c r="AA304" s="62">
        <f t="shared" si="463"/>
        <v>0</v>
      </c>
      <c r="AB304" s="63">
        <f t="shared" si="464"/>
        <v>0</v>
      </c>
      <c r="AC304" s="23"/>
    </row>
    <row r="305" spans="1:29" ht="15.75" thickBot="1" x14ac:dyDescent="0.3">
      <c r="A305" s="326"/>
      <c r="B305" s="216" t="str">
        <f t="shared" si="465"/>
        <v/>
      </c>
      <c r="C305" s="226" t="str">
        <f t="shared" si="465"/>
        <v/>
      </c>
      <c r="D305" s="298">
        <f>ROUND(IFERROR((D299*(G299*H299+K299*L299+O299*P299+S299*T299)+D300*(G300*H300+K300*L300+O300*P300+S300*T300)+D301*(G301*H301+K301*L301+O301*P301+S301*T301)+D302*(G302*H302+K302*L302+O302*P302+S302*T302)+D303*(G303*H303+K303*L303+O303*P303+S303*T303)+D304*(G304*H304+K304*L304+O304*P304+S304*T304))/((G299*H299+K299*L299+O299*P299+S299*T299)+(G300*H300+K300*L300+O300*P300+S300*T300)+(G301*H301+K301*L301+O301*P301+S301*T301)+(G302*H302+K302*L302+O302*P302+S302*T302)+(G303*H303+K303*L303+O303*P303+S303*T303)+(G304*H304+K304*L304+O304*P304+S304*T304)),0),2)</f>
        <v>0.95</v>
      </c>
      <c r="E305" s="220" t="str">
        <f t="shared" si="465"/>
        <v/>
      </c>
      <c r="F305" s="306"/>
      <c r="G305" s="227"/>
      <c r="H305" s="227"/>
      <c r="I305" s="221"/>
      <c r="J305" s="306"/>
      <c r="K305" s="227"/>
      <c r="L305" s="227"/>
      <c r="M305" s="221"/>
      <c r="N305" s="306"/>
      <c r="O305" s="227"/>
      <c r="P305" s="227"/>
      <c r="Q305" s="221"/>
      <c r="R305" s="306"/>
      <c r="S305" s="227"/>
      <c r="T305" s="227"/>
      <c r="U305" s="224"/>
      <c r="V305" s="79">
        <f>SUM(V299:V304)</f>
        <v>15472.5</v>
      </c>
      <c r="W305" s="21">
        <f>IFERROR(V305/AA305,0)</f>
        <v>112.93795620437956</v>
      </c>
      <c r="X305" s="80">
        <f>ROUND(IFERROR(((I299*G299*H299+M299*K299*L299+Q299*O299*P299+U299*S299*T299)+(I300*G300*H300+M300*K300*L300+Q300*O300*P300+U300*S300*T300)+(I301*G301*H301+M301*K301*L301+Q301*O301*P301+U301*S301*T301)+(I302*G302*H302+M302*K302*L302+Q302*O302*P302+U302*S302*T302)+(I303*G303*H303+M303*K303*L303+Q303*O303*P303+U303*S303*T303)+(I304*G304*H304+M304*K304*L304+Q304*O304*P304+U304*S304*T304))/((G299*H299+K299*L299+O299*P299+S299*T299)+(G300*H300+K300*L300+O300*P300+S300*T300)+(G301*H301+K301*L301+O301*P301+S301*T301)+(G302*H302+K302*L302+O302*P302+S302*T302)+(G303*H303+K303*L303+O303*P303+S303*T303)+(G304*H304+K304*L304+O304*P304+S304*T304)),0),3)</f>
        <v>0.59099999999999997</v>
      </c>
      <c r="Y305" s="81"/>
      <c r="Z305" s="21">
        <f>SUM(Z299:Z304)</f>
        <v>15085.39</v>
      </c>
      <c r="AA305" s="82">
        <f>SUM(AA299:AA304)</f>
        <v>137</v>
      </c>
      <c r="AB305" s="83">
        <f>IF(SUM(AB299:AB304)=0,TIME(,0,),TIME(,SUM(AB299:AB304)+30,))</f>
        <v>0.12708333333333333</v>
      </c>
      <c r="AC305" s="23"/>
    </row>
    <row r="306" spans="1:29" x14ac:dyDescent="0.25">
      <c r="A306" s="319">
        <f>A307</f>
        <v>42262</v>
      </c>
      <c r="B306" s="178" t="str">
        <f t="shared" si="465"/>
        <v>Средняя</v>
      </c>
      <c r="C306" s="179" t="str">
        <f t="shared" si="465"/>
        <v>Жим лежа</v>
      </c>
      <c r="D306" s="160">
        <f>D269</f>
        <v>1</v>
      </c>
      <c r="E306" s="180" t="str">
        <f t="shared" si="465"/>
        <v/>
      </c>
      <c r="F306" s="307">
        <f>IF(I306&lt;&gt;0,(IFERROR(IF($Y306&gt;50,MROUND($Y306*I306,2.5),IF($Y306&lt;15,MROUND($Y306*I306,0.1),MROUND($Y306*I306,1))),)),"")</f>
        <v>117.5</v>
      </c>
      <c r="G306" s="181">
        <v>4</v>
      </c>
      <c r="H306" s="181">
        <v>1</v>
      </c>
      <c r="I306" s="182">
        <v>0.55000000000000004</v>
      </c>
      <c r="J306" s="307">
        <f>IF(M306&lt;&gt;0,(IFERROR(IF($Y306&gt;50,MROUND($Y306*M306,2.5),IF($Y306&lt;15,MROUND($Y306*M306,0.1),MROUND($Y306*M306,1))),)),"")</f>
        <v>137.5</v>
      </c>
      <c r="K306" s="181">
        <v>3</v>
      </c>
      <c r="L306" s="181">
        <v>4</v>
      </c>
      <c r="M306" s="182">
        <v>0.65</v>
      </c>
      <c r="N306" s="307">
        <f>IF(Q306&lt;&gt;0,(IFERROR(IF($Y306&gt;50,MROUND($Y306*Q306,2.5),IF($Y306&lt;15,MROUND($Y306*Q306,0.1),MROUND($Y306*Q306,1))),)),"")</f>
        <v>152.5</v>
      </c>
      <c r="O306" s="181">
        <v>1</v>
      </c>
      <c r="P306" s="181">
        <v>4</v>
      </c>
      <c r="Q306" s="182">
        <v>0.72</v>
      </c>
      <c r="R306" s="307" t="str">
        <f>IF(U306&lt;&gt;0,(IFERROR(IF($Y306&gt;50,MROUND($Y306*U306,2.5),IF($Y306&lt;15,MROUND($Y306*U306,0.1),MROUND($Y306*U306,1))),)),"")</f>
        <v/>
      </c>
      <c r="S306" s="181"/>
      <c r="T306" s="181"/>
      <c r="U306" s="182">
        <v>0</v>
      </c>
      <c r="V306" s="90">
        <f t="shared" ref="V306:V332" si="479">(IF(ISNUMBER(F306),F306,1)*G306*H306+IF(ISNUMBER(J306),J306,1)*K306*L306+IF(ISNUMBER(N306),N306,1)*O306*P306+IF(ISNUMBER(R306),R306,1)*S306*T306)*IF(ISNUMBER(E306),E306,1)</f>
        <v>2730</v>
      </c>
      <c r="W306" s="91">
        <f>IFERROR((IF(ISNUMBER(F306),F306,1)*G306*H306+IF(ISNUMBER(J306),J306,1)*K306*L306+IF(ISNUMBER(N306),N306,1)*O306*P306+IF(ISNUMBER(R306),R306,1)*S306*T306)*IF(ISNUMBER(E306),E306,1)/(G306*H306+K306*L306+O306*P306+S306*T306),0)</f>
        <v>136.5</v>
      </c>
      <c r="X306" s="92">
        <f>ROUND(IFERROR((W306/(Y306*IF(ISNUMBER(E306),E306,1))),0),2)</f>
        <v>0.64</v>
      </c>
      <c r="Y306" s="202">
        <f t="shared" si="469"/>
        <v>213.34494400471482</v>
      </c>
      <c r="Z306" s="19">
        <f>(IF(I306&lt;30%,0,IF(I306&lt;35%,F306*G306*H306*F!$B$33,IF(I306&lt;40%,F306*G306*H306*F!$B$38,IF(I306&lt;45%,F306*G306*H306*F!$B$43,IF(I306&lt;50%,F306*G306*H306*F!$B$48,IF(I306=50%,F306*G306*H306*F!$B$50,IF(I306=51%,F306*G306*H306*F!$B$51,IF(I306=52%,F306*G306*H306*F!$B$52,IF(I306=53%,F306*G306*H306*F!$B$53,IF(I306=54%,F306*G306*H306*F!$B$54,IF(I306=55%,F306*G306*H306*F!$B$55,IF(I306=56%,F306*G306*H306*F!$B$56,IF(I306=57%,F306*G306*H306*F!$B$57,IF(I306=58%,F306*G306*H306*F!$B$58,IF(I306=59%,F306*G306*H306*F!$B$59,IF(I306=60%,F306*G306*H306*F!$B$60,IF(I306=61%,F306*G306*H306*F!$B$61,IF(I306=62%,F306*G306*H306*F!$B$62,IF(I306=63%,F306*G306*H306*F!$B$63,IF(I306=64%,F306*G306*H306*F!$B$64,IF(I306=65%,F306*G306*H306*F!$B$65,IF(I306=66%,F306*G306*H306*F!$B$66,IF(I306=67%,F306*G306*H306*F!$B$67,IF(I306=68%,F306*G306*H306*F!$B$68,IF(I306=69%,F306*G306*H306*F!$B$69,IF(I306=70%,F306*G306*H306*F!$B$70,IF(I306=71%,F306*G306*H306*F!$B$71,IF(I306=72%,F306*G306*H306*F!$B$72,IF(I306=73%,F306*G306*H306*F!$B$73,IF(I306=74%,F306*G306*H306*F!$B$74,IF(I306=75%,F306*G306*H306*F!$B$75,IF(I306=76%,F306*G306*H306*F!$B$76,IF(I306=77%,F306*G306*H306*F!$B$77,IF(I306=78%,F306*G306*H306*F!$B$78,IF(I306=79%,F306*G306*H306*F!$B$79,IF(I306=80%,F306*G306*H306*F!$B$80,IF(I306=81%,F306*G306*H306*F!$B$81,IF(I306=82%,F306*G306*H306*F!$B$82,IF(I306=83%,F306*G306*H306*F!$B$83,IF(I306=84%,F306*G306*H306*F!$B$84,IF(I306=85%,F306*G306*H306*F!$B$85,IF(I306=86%,F306*G306*H306*F!$B$86,IF(I306=87%,F306*G306*H306*F!$B$87,IF(I306=88%,F306*G306*H306*F!$B$88,IF(I306=89%,F306*G306*H306*F!$B$89,IF(I306=90%,F306*G306*H306*F!$B$90,IF(I306=91%,F306*G306*H306*F!$B$91,IF(I306=92%,F306*G306*H306*F!$B$92,IF(I306=93%,F306*G306*H306*F!$B$93,IF(I306=94%,F306*G306*H306*F!$B$94,IF(I306=95%,F306*G306*H306*F!$B$95,IF(I306=96%,F306*G306*H306*F!$B$96,IF(I306=97%,F306*G306*H306*F!$B$97,IF(I306=98%,F306*G306*H306*F!$B$98,IF(I306=99%,F306*G306*H306*F!$B$99,IF(I306&gt;99%,F306*G306*H306*F!$B$100,))))))))))))))))))))))))))))))))))))))))))))))))))))))))+IF(M306&lt;30%,0,IF(M306&lt;35%,J306*K306*L306*F!$B$33,IF(M306&lt;40%,J306*K306*L306*F!$B$38,IF(M306&lt;45%,J306*K306*L306*F!$B$43,IF(M306&lt;50%,J306*K306*L306*F!$B$48,IF(M306=50%,J306*K306*L306*F!$B$50,IF(M306=51%,J306*K306*L306*F!$B$51,IF(M306=52%,J306*K306*L306*F!$B$52,IF(M306=53%,J306*K306*L306*F!$B$53,IF(M306=54%,J306*K306*L306*F!$B$54,IF(M306=55%,J306*K306*L306*F!$B$55,IF(M306=56%,J306*K306*L306*F!$B$56,IF(M306=57%,J306*K306*L306*F!$B$57,IF(M306=58%,J306*K306*L306*F!$B$58,IF(M306=59%,J306*K306*L306*F!$B$59,IF(M306=60%,J306*K306*L306*F!$B$60,IF(M306=61%,J306*K306*L306*F!$B$61,IF(M306=62%,J306*K306*L306*F!$B$62,IF(M306=63%,J306*K306*L306*F!$B$63,IF(M306=64%,J306*K306*L306*F!$B$64,IF(M306=65%,J306*K306*L306*F!$B$65,IF(M306=66%,J306*K306*L306*F!$B$66,IF(M306=67%,J306*K306*L306*F!$B$67,IF(M306=68%,J306*K306*L306*F!$B$68,IF(M306=69%,J306*K306*L306*F!$B$69,IF(M306=70%,J306*K306*L306*F!$B$70,IF(M306=71%,J306*K306*L306*F!$B$71,IF(M306=72%,J306*K306*L306*F!$B$72,IF(M306=73%,J306*K306*L306*F!$B$73,IF(M306=74%,J306*K306*L306*F!$B$74,IF(M306=75%,J306*K306*L306*F!$B$75,IF(M306=76%,J306*K306*L306*F!$B$76,IF(M306=77%,J306*K306*L306*F!$B$77,IF(M306=78%,J306*K306*L306*F!$B$78,IF(M306=79%,J306*K306*L306*F!$B$79,IF(M306=80%,J306*K306*L306*F!$B$80,IF(M306=81%,J306*K306*L306*F!$B$81,IF(M306=82%,J306*K306*L306*F!$B$82,IF(M306=83%,J306*K306*L306*F!$B$83,IF(M306=84%,J306*K306*L306*F!$B$84,IF(M306=85%,J306*K306*L306*F!$B$85,IF(M306=86%,J306*K306*L306*F!$B$86,IF(M306=87%,J306*K306*L306*F!$B$87,IF(M306=88%,J306*K306*L306*F!$B$88,IF(M306=89%,J306*K306*L306*F!$B$89,IF(M306=90%,J306*K306*L306*F!$B$90,IF(M306=91%,J306*K306*L306*F!$B$91,IF(M306=92%,J306*K306*L306*F!$B$92,IF(M306=93%,J306*K306*L306*F!$B$93,IF(M306=94%,J306*K306*L306*F!$B$94,IF(M306=95%,J306*K306*L306*F!$B$95,IF(M306=96%,J306*K306*L306*F!$B$96,IF(M306=97%,J306*K306*L306*F!$B$97,IF(M306=98%,J306*K306*L306*F!$B$98,IF(M306=99%,J306*K306*L306*F!$B$99,IF(M306&gt;99%,J306*K306*L306*F!$B$100,))))))))))))))))))))))))))))))))))))))))))))))))))))))))+IF(Q306&lt;30%,0,IF(Q306&lt;35%,N306*O306*P306*F!$B$33,IF(Q306&lt;40%,N306*O306*P306*F!$B$38,IF(Q306&lt;45%,N306*O306*P306*F!$B$43,IF(Q306&lt;50%,N306*O306*P306*F!$B$48,IF(Q306=50%,N306*O306*P306*F!$B$50,IF(Q306=51%,N306*O306*P306*F!$B$51,IF(Q306=52%,N306*O306*P306*F!$B$52,IF(Q306=53%,N306*O306*P306*F!$B$53,IF(Q306=54%,N306*O306*P306*F!$B$54,IF(Q306=55%,N306*O306*P306*F!$B$55,IF(Q306=56%,N306*O306*P306*F!$B$56,IF(Q306=57%,N306*O306*P306*F!$B$57,IF(Q306=58%,N306*O306*P306*F!$B$58,IF(Q306=59%,N306*O306*P306*F!$B$59,IF(Q306=60%,N306*O306*P306*F!$B$60,IF(Q306=61%,N306*O306*P306*F!$B$61,IF(Q306=62%,N306*O306*P306*F!$B$62,IF(Q306=63%,N306*O306*P306*F!$B$63,IF(Q306=64%,N306*O306*P306*F!$B$64,IF(Q306=65%,N306*O306*P306*F!$B$65,IF(Q306=66%,N306*O306*P306*F!$B$66,IF(Q306=67%,N306*O306*P306*F!$B$67,IF(Q306=68%,N306*O306*P306*F!$B$68,IF(Q306=69%,N306*O306*P306*F!$B$69,IF(Q306=70%,N306*O306*P306*F!$B$70,IF(Q306=71%,N306*O306*P306*F!$B$71,IF(Q306=72%,N306*O306*P306*F!$B$72,IF(Q306=73%,N306*O306*P306*F!$B$73,IF(Q306=74%,N306*O306*P306*F!$B$74,IF(Q306=75%,N306*O306*P306*F!$B$75,IF(Q306=76%,N306*O306*P306*F!$B$76,IF(Q306=77%,N306*O306*P306*F!$B$77,IF(Q306=78%,N306*O306*P306*F!$B$78,IF(Q306=79%,N306*O306*P306*F!$B$79,IF(Q306=80%,N306*O306*P306*F!$B$80,IF(Q306=81%,N306*O306*P306*F!$B$81,IF(Q306=82%,N306*O306*P306*F!$B$82,IF(Q306=83%,N306*O306*P306*F!$B$83,IF(Q306=84%,N306*O306*P306*F!$B$84,IF(Q306=85%,N306*O306*P306*F!$B$85,IF(Q306=86%,N306*O306*P306*F!$B$86,IF(Q306=87%,N306*O306*P306*F!$B$87,IF(Q306=88%,N306*O306*P306*F!$B$88,IF(Q306=89%,N306*O306*P306*F!$B$89,IF(Q306=90%,N306*O306*P306*F!$B$90,IF(Q306=91%,N306*O306*P306*F!$B$91,IF(Q306=92%,N306*O306*P306*F!$B$92,IF(Q306=93%,N306*O306*P306*F!$B$93,IF(Q306=94%,N306*O306*P306*F!$B$94,IF(Q306=95%,N306*O306*P306*F!$B$95,IF(Q306=96%,N306*O306*P306*F!$B$96,IF(Q306=97%,N306*O306*P306*F!$B$97,IF(Q306=98%,N306*O306*P306*F!$B$98,IF(Q306=99%,N306*O306*P306*F!$B$99,IF(Q306&gt;99%,N306*O306*P306*F!$B$100,))))))))))))))))))))))))))))))))))))))))))))))))))))))))+IF(U306&lt;30%,0,IF(U306&lt;35%,R306*S306*T306*F!$B$33,IF(U306&lt;40%,R306*S306*T306*F!$B$38,IF(U306&lt;45%,R306*S306*T306*F!$B$43,IF(U306&lt;50%,R306*S306*T306*F!$B$48,IF(U306=50%,R306*S306*T306*F!$B$50,IF(U306=51%,R306*S306*T306*F!$B$51,IF(U306=52%,R306*S306*T306*F!$B$52,IF(U306=53%,R306*S306*T306*F!$B$53,IF(U306=54%,R306*S306*T306*F!$B$54,IF(U306=55%,R306*S306*T306*F!$B$55,IF(U306=56%,R306*S306*T306*F!$B$56,IF(U306=57%,R306*S306*T306*F!$B$57,IF(U306=58%,R306*S306*T306*F!$B$58,IF(U306=59%,R306*S306*T306*F!$B$59,IF(U306=60%,R306*S306*T306*F!$B$60,IF(U306=61%,R306*S306*T306*F!$B$61,IF(U306=62%,R306*S306*T306*F!$B$62,IF(U306=63%,R306*S306*T306*F!$B$63,IF(U306=64%,R306*S306*T306*F!$B$64,IF(U306=65%,R306*S306*T306*F!$B$65,IF(U306=66%,R306*S306*T306*F!$B$66,IF(U306=67%,R306*S306*T306*F!$B$67,IF(U306=68%,R306*S306*T306*F!$B$68,IF(U306=69%,R306*S306*T306*F!$B$69,IF(U306=70%,R306*S306*T306*F!$B$70,IF(U306=71%,R306*S306*T306*F!$B$71,IF(U306=72%,R306*S306*T306*F!$B$72,IF(U306=73%,R306*S306*T306*F!$B$73,IF(U306=74%,R306*S306*T306*F!$B$74,IF(U306=75%,R306*S306*T306*F!$B$75,IF(U306=76%,R306*S306*T306*F!$B$76,IF(U306=77%,R306*S306*T306*F!$B$77,IF(U306=78%,R306*S306*T306*F!$B$78,IF(U306=79%,R306*S306*T306*F!$B$79,IF(U306=80%,R306*S306*T306*F!$B$80,IF(U306=81%,R306*S306*T306*F!$B$81,IF(U306=82%,R306*S306*T306*F!$B$82,IF(U306=83%,R306*S306*T306*F!$B$83,IF(U306=84%,R306*S306*T306*F!$B$84,IF(U306=85%,R306*S306*T306*F!$B$85,IF(U306=86%,R306*S306*T306*F!$B$86,IF(U306=87%,R306*S306*T306*F!$B$87,IF(U306=88%,R306*S306*T306*F!$B$88,IF(U306=89%,R306*S306*T306*F!$B$89,IF(U306=90%,R306*S306*T306*F!$B$90,IF(U306=91%,R306*S306*T306*F!$B$91,IF(U306=92%,R306*S306*T306*F!$B$92,IF(U306=93%,R306*S306*T306*F!$B$93,IF(U306=94%,R306*S306*T306*F!$B$94,IF(U306=95%,R306*S306*T306*F!$B$95,IF(U306=96%,R306*S306*T306*F!$B$96,IF(U306=97%,R306*S306*T306*F!$B$97,IF(U306=98%,R306*S306*T306*F!$B$98,IF(U306=99%,R306*S306*T306*F!$B$99,IF(U306&gt;99%,R306*S306*T306*F!$B$100)))))))))))))))))))))))))))))))))))))))))))))))))))))))))*IF(ISNUMBER(E306),E306,1)*IF(ISNUMBER(D306),D306,1)</f>
        <v>2202.6</v>
      </c>
      <c r="AA306" s="93">
        <f t="shared" ref="AA306:AA311" si="480">G306*H306+K306*L306+O306*P306+S306*T306</f>
        <v>20</v>
      </c>
      <c r="AB306" s="94">
        <f t="shared" ref="AB306:AB311" si="481">(H306*(IF(I306&lt;45%,0.5,IF(I306&lt;55%,0.8,IF(I306&lt;65%,0.9,IF(I306&lt;75%,1,IF(I306&lt;85%,1.1,1.2))))))+L306*(IF(M306&lt;45%,0.5,IF(M306&lt;55%,0.8,IF(M306&lt;65%,0.9,IF(M306&lt;75%,1,IF(M306&lt;85%,1.1,1.2))))))+P306*(IF(Q306&lt;45%,0.5,IF(Q306&lt;55%,0.8,IF(Q306&lt;65%,0.9,IF(Q306&lt;75%,1,IF(Q306&lt;85%,1.1,1.2))))))+T306*(IF(U306&lt;45%,0.5,IF(U306&lt;55%,0.8,IF(U306&lt;65%,0.9,IF(U306&lt;75%,1,IF(U306&lt;85%,1.1,1.2)))))))*IF(D306&gt;=0.8,6,IF(D306&lt;=0.4,1.5,3))</f>
        <v>53.400000000000006</v>
      </c>
      <c r="AC306" s="23"/>
    </row>
    <row r="307" spans="1:29" ht="15" customHeight="1" x14ac:dyDescent="0.25">
      <c r="A307" s="325">
        <f>A300+1</f>
        <v>42262</v>
      </c>
      <c r="B307" s="183" t="str">
        <f t="shared" si="465"/>
        <v>Средняя</v>
      </c>
      <c r="C307" s="184" t="str">
        <f t="shared" si="465"/>
        <v>Жим стоя</v>
      </c>
      <c r="D307" s="167">
        <f t="shared" ref="D307:D311" si="482">D270</f>
        <v>1</v>
      </c>
      <c r="E307" s="185" t="str">
        <f t="shared" si="465"/>
        <v/>
      </c>
      <c r="F307" s="308">
        <f>IF(I307&lt;&gt;0,(IFERROR(IF($Y307&gt;50,MROUND($Y307*I307,2.5),IF($Y307&lt;15,MROUND($Y307*I307,0.1),MROUND($Y307*I307,1))),)),"")</f>
        <v>70</v>
      </c>
      <c r="G307" s="186">
        <v>5</v>
      </c>
      <c r="H307" s="186">
        <v>1</v>
      </c>
      <c r="I307" s="174">
        <v>0.55000000000000004</v>
      </c>
      <c r="J307" s="308">
        <f>IF(M307&lt;&gt;0,(IFERROR(IF($Y307&gt;50,MROUND($Y307*M307,2.5),IF($Y307&lt;15,MROUND($Y307*M307,0.1),MROUND($Y307*M307,1))),)),"")</f>
        <v>87.5</v>
      </c>
      <c r="K307" s="186">
        <v>4</v>
      </c>
      <c r="L307" s="186">
        <v>6</v>
      </c>
      <c r="M307" s="174">
        <v>0.69</v>
      </c>
      <c r="N307" s="308" t="str">
        <f>IF(Q307&lt;&gt;0,(IFERROR(IF($Y307&gt;50,MROUND($Y307*Q307,2.5),IF($Y307&lt;15,MROUND($Y307*Q307,0.1),MROUND($Y307*Q307,1))),)),"")</f>
        <v/>
      </c>
      <c r="O307" s="186"/>
      <c r="P307" s="186"/>
      <c r="Q307" s="174">
        <v>0</v>
      </c>
      <c r="R307" s="308" t="str">
        <f>IF(U307&lt;&gt;0,(IFERROR(IF($Y307&gt;50,MROUND($Y307*U307,2.5),IF($Y307&lt;15,MROUND($Y307*U307,0.1),MROUND($Y307*U307,1))),)),"")</f>
        <v/>
      </c>
      <c r="S307" s="186"/>
      <c r="T307" s="186"/>
      <c r="U307" s="174">
        <v>0</v>
      </c>
      <c r="V307" s="98">
        <f t="shared" si="479"/>
        <v>2450</v>
      </c>
      <c r="W307" s="99">
        <f t="shared" ref="W307:W311" si="483">IFERROR((IF(ISNUMBER(F307),F307,1)*G307*H307+IF(ISNUMBER(J307),J307,1)*K307*L307+IF(ISNUMBER(N307),N307,1)*O307*P307+IF(ISNUMBER(R307),R307,1)*S307*T307)*IF(ISNUMBER(E307),E307,1)/(G307*H307+K307*L307+O307*P307+S307*T307),0)</f>
        <v>84.482758620689651</v>
      </c>
      <c r="X307" s="68">
        <f t="shared" ref="X307:X308" si="484">ROUND(IFERROR((W307/(Y307*IF(ISNUMBER(E307),E307,1))),0),2)</f>
        <v>0.66</v>
      </c>
      <c r="Y307" s="203">
        <f t="shared" si="469"/>
        <v>128.00696640282891</v>
      </c>
      <c r="Z307" s="18">
        <f>(IF(I307&lt;30%,0,IF(I307&lt;35%,F307*G307*H307*F!$B$33,IF(I307&lt;40%,F307*G307*H307*F!$B$38,IF(I307&lt;45%,F307*G307*H307*F!$B$43,IF(I307&lt;50%,F307*G307*H307*F!$B$48,IF(I307=50%,F307*G307*H307*F!$B$50,IF(I307=51%,F307*G307*H307*F!$B$51,IF(I307=52%,F307*G307*H307*F!$B$52,IF(I307=53%,F307*G307*H307*F!$B$53,IF(I307=54%,F307*G307*H307*F!$B$54,IF(I307=55%,F307*G307*H307*F!$B$55,IF(I307=56%,F307*G307*H307*F!$B$56,IF(I307=57%,F307*G307*H307*F!$B$57,IF(I307=58%,F307*G307*H307*F!$B$58,IF(I307=59%,F307*G307*H307*F!$B$59,IF(I307=60%,F307*G307*H307*F!$B$60,IF(I307=61%,F307*G307*H307*F!$B$61,IF(I307=62%,F307*G307*H307*F!$B$62,IF(I307=63%,F307*G307*H307*F!$B$63,IF(I307=64%,F307*G307*H307*F!$B$64,IF(I307=65%,F307*G307*H307*F!$B$65,IF(I307=66%,F307*G307*H307*F!$B$66,IF(I307=67%,F307*G307*H307*F!$B$67,IF(I307=68%,F307*G307*H307*F!$B$68,IF(I307=69%,F307*G307*H307*F!$B$69,IF(I307=70%,F307*G307*H307*F!$B$70,IF(I307=71%,F307*G307*H307*F!$B$71,IF(I307=72%,F307*G307*H307*F!$B$72,IF(I307=73%,F307*G307*H307*F!$B$73,IF(I307=74%,F307*G307*H307*F!$B$74,IF(I307=75%,F307*G307*H307*F!$B$75,IF(I307=76%,F307*G307*H307*F!$B$76,IF(I307=77%,F307*G307*H307*F!$B$77,IF(I307=78%,F307*G307*H307*F!$B$78,IF(I307=79%,F307*G307*H307*F!$B$79,IF(I307=80%,F307*G307*H307*F!$B$80,IF(I307=81%,F307*G307*H307*F!$B$81,IF(I307=82%,F307*G307*H307*F!$B$82,IF(I307=83%,F307*G307*H307*F!$B$83,IF(I307=84%,F307*G307*H307*F!$B$84,IF(I307=85%,F307*G307*H307*F!$B$85,IF(I307=86%,F307*G307*H307*F!$B$86,IF(I307=87%,F307*G307*H307*F!$B$87,IF(I307=88%,F307*G307*H307*F!$B$88,IF(I307=89%,F307*G307*H307*F!$B$89,IF(I307=90%,F307*G307*H307*F!$B$90,IF(I307=91%,F307*G307*H307*F!$B$91,IF(I307=92%,F307*G307*H307*F!$B$92,IF(I307=93%,F307*G307*H307*F!$B$93,IF(I307=94%,F307*G307*H307*F!$B$94,IF(I307=95%,F307*G307*H307*F!$B$95,IF(I307=96%,F307*G307*H307*F!$B$96,IF(I307=97%,F307*G307*H307*F!$B$97,IF(I307=98%,F307*G307*H307*F!$B$98,IF(I307=99%,F307*G307*H307*F!$B$99,IF(I307&gt;99%,F307*G307*H307*F!$B$100,))))))))))))))))))))))))))))))))))))))))))))))))))))))))+IF(M307&lt;30%,0,IF(M307&lt;35%,J307*K307*L307*F!$B$33,IF(M307&lt;40%,J307*K307*L307*F!$B$38,IF(M307&lt;45%,J307*K307*L307*F!$B$43,IF(M307&lt;50%,J307*K307*L307*F!$B$48,IF(M307=50%,J307*K307*L307*F!$B$50,IF(M307=51%,J307*K307*L307*F!$B$51,IF(M307=52%,J307*K307*L307*F!$B$52,IF(M307=53%,J307*K307*L307*F!$B$53,IF(M307=54%,J307*K307*L307*F!$B$54,IF(M307=55%,J307*K307*L307*F!$B$55,IF(M307=56%,J307*K307*L307*F!$B$56,IF(M307=57%,J307*K307*L307*F!$B$57,IF(M307=58%,J307*K307*L307*F!$B$58,IF(M307=59%,J307*K307*L307*F!$B$59,IF(M307=60%,J307*K307*L307*F!$B$60,IF(M307=61%,J307*K307*L307*F!$B$61,IF(M307=62%,J307*K307*L307*F!$B$62,IF(M307=63%,J307*K307*L307*F!$B$63,IF(M307=64%,J307*K307*L307*F!$B$64,IF(M307=65%,J307*K307*L307*F!$B$65,IF(M307=66%,J307*K307*L307*F!$B$66,IF(M307=67%,J307*K307*L307*F!$B$67,IF(M307=68%,J307*K307*L307*F!$B$68,IF(M307=69%,J307*K307*L307*F!$B$69,IF(M307=70%,J307*K307*L307*F!$B$70,IF(M307=71%,J307*K307*L307*F!$B$71,IF(M307=72%,J307*K307*L307*F!$B$72,IF(M307=73%,J307*K307*L307*F!$B$73,IF(M307=74%,J307*K307*L307*F!$B$74,IF(M307=75%,J307*K307*L307*F!$B$75,IF(M307=76%,J307*K307*L307*F!$B$76,IF(M307=77%,J307*K307*L307*F!$B$77,IF(M307=78%,J307*K307*L307*F!$B$78,IF(M307=79%,J307*K307*L307*F!$B$79,IF(M307=80%,J307*K307*L307*F!$B$80,IF(M307=81%,J307*K307*L307*F!$B$81,IF(M307=82%,J307*K307*L307*F!$B$82,IF(M307=83%,J307*K307*L307*F!$B$83,IF(M307=84%,J307*K307*L307*F!$B$84,IF(M307=85%,J307*K307*L307*F!$B$85,IF(M307=86%,J307*K307*L307*F!$B$86,IF(M307=87%,J307*K307*L307*F!$B$87,IF(M307=88%,J307*K307*L307*F!$B$88,IF(M307=89%,J307*K307*L307*F!$B$89,IF(M307=90%,J307*K307*L307*F!$B$90,IF(M307=91%,J307*K307*L307*F!$B$91,IF(M307=92%,J307*K307*L307*F!$B$92,IF(M307=93%,J307*K307*L307*F!$B$93,IF(M307=94%,J307*K307*L307*F!$B$94,IF(M307=95%,J307*K307*L307*F!$B$95,IF(M307=96%,J307*K307*L307*F!$B$96,IF(M307=97%,J307*K307*L307*F!$B$97,IF(M307=98%,J307*K307*L307*F!$B$98,IF(M307=99%,J307*K307*L307*F!$B$99,IF(M307&gt;99%,J307*K307*L307*F!$B$100,))))))))))))))))))))))))))))))))))))))))))))))))))))))))+IF(Q307&lt;30%,0,IF(Q307&lt;35%,N307*O307*P307*F!$B$33,IF(Q307&lt;40%,N307*O307*P307*F!$B$38,IF(Q307&lt;45%,N307*O307*P307*F!$B$43,IF(Q307&lt;50%,N307*O307*P307*F!$B$48,IF(Q307=50%,N307*O307*P307*F!$B$50,IF(Q307=51%,N307*O307*P307*F!$B$51,IF(Q307=52%,N307*O307*P307*F!$B$52,IF(Q307=53%,N307*O307*P307*F!$B$53,IF(Q307=54%,N307*O307*P307*F!$B$54,IF(Q307=55%,N307*O307*P307*F!$B$55,IF(Q307=56%,N307*O307*P307*F!$B$56,IF(Q307=57%,N307*O307*P307*F!$B$57,IF(Q307=58%,N307*O307*P307*F!$B$58,IF(Q307=59%,N307*O307*P307*F!$B$59,IF(Q307=60%,N307*O307*P307*F!$B$60,IF(Q307=61%,N307*O307*P307*F!$B$61,IF(Q307=62%,N307*O307*P307*F!$B$62,IF(Q307=63%,N307*O307*P307*F!$B$63,IF(Q307=64%,N307*O307*P307*F!$B$64,IF(Q307=65%,N307*O307*P307*F!$B$65,IF(Q307=66%,N307*O307*P307*F!$B$66,IF(Q307=67%,N307*O307*P307*F!$B$67,IF(Q307=68%,N307*O307*P307*F!$B$68,IF(Q307=69%,N307*O307*P307*F!$B$69,IF(Q307=70%,N307*O307*P307*F!$B$70,IF(Q307=71%,N307*O307*P307*F!$B$71,IF(Q307=72%,N307*O307*P307*F!$B$72,IF(Q307=73%,N307*O307*P307*F!$B$73,IF(Q307=74%,N307*O307*P307*F!$B$74,IF(Q307=75%,N307*O307*P307*F!$B$75,IF(Q307=76%,N307*O307*P307*F!$B$76,IF(Q307=77%,N307*O307*P307*F!$B$77,IF(Q307=78%,N307*O307*P307*F!$B$78,IF(Q307=79%,N307*O307*P307*F!$B$79,IF(Q307=80%,N307*O307*P307*F!$B$80,IF(Q307=81%,N307*O307*P307*F!$B$81,IF(Q307=82%,N307*O307*P307*F!$B$82,IF(Q307=83%,N307*O307*P307*F!$B$83,IF(Q307=84%,N307*O307*P307*F!$B$84,IF(Q307=85%,N307*O307*P307*F!$B$85,IF(Q307=86%,N307*O307*P307*F!$B$86,IF(Q307=87%,N307*O307*P307*F!$B$87,IF(Q307=88%,N307*O307*P307*F!$B$88,IF(Q307=89%,N307*O307*P307*F!$B$89,IF(Q307=90%,N307*O307*P307*F!$B$90,IF(Q307=91%,N307*O307*P307*F!$B$91,IF(Q307=92%,N307*O307*P307*F!$B$92,IF(Q307=93%,N307*O307*P307*F!$B$93,IF(Q307=94%,N307*O307*P307*F!$B$94,IF(Q307=95%,N307*O307*P307*F!$B$95,IF(Q307=96%,N307*O307*P307*F!$B$96,IF(Q307=97%,N307*O307*P307*F!$B$97,IF(Q307=98%,N307*O307*P307*F!$B$98,IF(Q307=99%,N307*O307*P307*F!$B$99,IF(Q307&gt;99%,N307*O307*P307*F!$B$100,))))))))))))))))))))))))))))))))))))))))))))))))))))))))+IF(U307&lt;30%,0,IF(U307&lt;35%,R307*S307*T307*F!$B$33,IF(U307&lt;40%,R307*S307*T307*F!$B$38,IF(U307&lt;45%,R307*S307*T307*F!$B$43,IF(U307&lt;50%,R307*S307*T307*F!$B$48,IF(U307=50%,R307*S307*T307*F!$B$50,IF(U307=51%,R307*S307*T307*F!$B$51,IF(U307=52%,R307*S307*T307*F!$B$52,IF(U307=53%,R307*S307*T307*F!$B$53,IF(U307=54%,R307*S307*T307*F!$B$54,IF(U307=55%,R307*S307*T307*F!$B$55,IF(U307=56%,R307*S307*T307*F!$B$56,IF(U307=57%,R307*S307*T307*F!$B$57,IF(U307=58%,R307*S307*T307*F!$B$58,IF(U307=59%,R307*S307*T307*F!$B$59,IF(U307=60%,R307*S307*T307*F!$B$60,IF(U307=61%,R307*S307*T307*F!$B$61,IF(U307=62%,R307*S307*T307*F!$B$62,IF(U307=63%,R307*S307*T307*F!$B$63,IF(U307=64%,R307*S307*T307*F!$B$64,IF(U307=65%,R307*S307*T307*F!$B$65,IF(U307=66%,R307*S307*T307*F!$B$66,IF(U307=67%,R307*S307*T307*F!$B$67,IF(U307=68%,R307*S307*T307*F!$B$68,IF(U307=69%,R307*S307*T307*F!$B$69,IF(U307=70%,R307*S307*T307*F!$B$70,IF(U307=71%,R307*S307*T307*F!$B$71,IF(U307=72%,R307*S307*T307*F!$B$72,IF(U307=73%,R307*S307*T307*F!$B$73,IF(U307=74%,R307*S307*T307*F!$B$74,IF(U307=75%,R307*S307*T307*F!$B$75,IF(U307=76%,R307*S307*T307*F!$B$76,IF(U307=77%,R307*S307*T307*F!$B$77,IF(U307=78%,R307*S307*T307*F!$B$78,IF(U307=79%,R307*S307*T307*F!$B$79,IF(U307=80%,R307*S307*T307*F!$B$80,IF(U307=81%,R307*S307*T307*F!$B$81,IF(U307=82%,R307*S307*T307*F!$B$82,IF(U307=83%,R307*S307*T307*F!$B$83,IF(U307=84%,R307*S307*T307*F!$B$84,IF(U307=85%,R307*S307*T307*F!$B$85,IF(U307=86%,R307*S307*T307*F!$B$86,IF(U307=87%,R307*S307*T307*F!$B$87,IF(U307=88%,R307*S307*T307*F!$B$88,IF(U307=89%,R307*S307*T307*F!$B$89,IF(U307=90%,R307*S307*T307*F!$B$90,IF(U307=91%,R307*S307*T307*F!$B$91,IF(U307=92%,R307*S307*T307*F!$B$92,IF(U307=93%,R307*S307*T307*F!$B$93,IF(U307=94%,R307*S307*T307*F!$B$94,IF(U307=95%,R307*S307*T307*F!$B$95,IF(U307=96%,R307*S307*T307*F!$B$96,IF(U307=97%,R307*S307*T307*F!$B$97,IF(U307=98%,R307*S307*T307*F!$B$98,IF(U307=99%,R307*S307*T307*F!$B$99,IF(U307&gt;99%,R307*S307*T307*F!$B$100)))))))))))))))))))))))))))))))))))))))))))))))))))))))))*IF(ISNUMBER(E307),E307,1)*IF(ISNUMBER(D307),D307,1)</f>
        <v>2072</v>
      </c>
      <c r="AA307" s="69">
        <f t="shared" si="480"/>
        <v>29</v>
      </c>
      <c r="AB307" s="70">
        <f t="shared" si="481"/>
        <v>41.400000000000006</v>
      </c>
      <c r="AC307" s="23"/>
    </row>
    <row r="308" spans="1:29" x14ac:dyDescent="0.25">
      <c r="A308" s="325"/>
      <c r="B308" s="183" t="str">
        <f t="shared" si="465"/>
        <v>Средняя</v>
      </c>
      <c r="C308" s="184" t="str">
        <f t="shared" si="465"/>
        <v>Жим средним хватом</v>
      </c>
      <c r="D308" s="167">
        <f t="shared" si="482"/>
        <v>1</v>
      </c>
      <c r="E308" s="187" t="str">
        <f t="shared" si="465"/>
        <v/>
      </c>
      <c r="F308" s="309">
        <f>IF(I308&lt;&gt;0,(IFERROR(IF($Y308&gt;50,MROUND($Y308*I308,2.5),IF($Y308&lt;15,MROUND($Y308*I308,0.1),MROUND($Y308*I308,1))),)),"")</f>
        <v>95</v>
      </c>
      <c r="G308" s="188">
        <v>4</v>
      </c>
      <c r="H308" s="188">
        <v>1</v>
      </c>
      <c r="I308" s="189">
        <v>0.55000000000000004</v>
      </c>
      <c r="J308" s="309">
        <f>IF(M308&lt;&gt;0,(IFERROR(IF($Y308&gt;50,MROUND($Y308*M308,2.5),IF($Y308&lt;15,MROUND($Y308*M308,0.1),MROUND($Y308*M308,1))),)),"")</f>
        <v>120</v>
      </c>
      <c r="K308" s="188">
        <v>3</v>
      </c>
      <c r="L308" s="188">
        <v>6</v>
      </c>
      <c r="M308" s="189">
        <v>0.7</v>
      </c>
      <c r="N308" s="309" t="str">
        <f>IF(Q308&lt;&gt;0,(IFERROR(IF($Y308&gt;50,MROUND($Y308*Q308,2.5),IF($Y308&lt;15,MROUND($Y308*Q308,0.1),MROUND($Y308*Q308,1))),)),"")</f>
        <v/>
      </c>
      <c r="O308" s="188"/>
      <c r="P308" s="188"/>
      <c r="Q308" s="189">
        <v>0</v>
      </c>
      <c r="R308" s="309" t="str">
        <f>IF(U308&lt;&gt;0,(IFERROR(IF($Y308&gt;50,MROUND($Y308*U308,2.5),IF($Y308&lt;15,MROUND($Y308*U308,0.1),MROUND($Y308*U308,1))),)),"")</f>
        <v/>
      </c>
      <c r="S308" s="188"/>
      <c r="T308" s="188"/>
      <c r="U308" s="189">
        <v>0</v>
      </c>
      <c r="V308" s="101">
        <f t="shared" si="479"/>
        <v>2540</v>
      </c>
      <c r="W308" s="102">
        <f t="shared" si="483"/>
        <v>115.45454545454545</v>
      </c>
      <c r="X308" s="103">
        <f t="shared" si="484"/>
        <v>0.68</v>
      </c>
      <c r="Y308" s="203">
        <f t="shared" si="469"/>
        <v>170.67595520377182</v>
      </c>
      <c r="Z308" s="20">
        <f>(IF(I308&lt;30%,0,IF(I308&lt;35%,F308*G308*H308*F!$B$33,IF(I308&lt;40%,F308*G308*H308*F!$B$38,IF(I308&lt;45%,F308*G308*H308*F!$B$43,IF(I308&lt;50%,F308*G308*H308*F!$B$48,IF(I308=50%,F308*G308*H308*F!$B$50,IF(I308=51%,F308*G308*H308*F!$B$51,IF(I308=52%,F308*G308*H308*F!$B$52,IF(I308=53%,F308*G308*H308*F!$B$53,IF(I308=54%,F308*G308*H308*F!$B$54,IF(I308=55%,F308*G308*H308*F!$B$55,IF(I308=56%,F308*G308*H308*F!$B$56,IF(I308=57%,F308*G308*H308*F!$B$57,IF(I308=58%,F308*G308*H308*F!$B$58,IF(I308=59%,F308*G308*H308*F!$B$59,IF(I308=60%,F308*G308*H308*F!$B$60,IF(I308=61%,F308*G308*H308*F!$B$61,IF(I308=62%,F308*G308*H308*F!$B$62,IF(I308=63%,F308*G308*H308*F!$B$63,IF(I308=64%,F308*G308*H308*F!$B$64,IF(I308=65%,F308*G308*H308*F!$B$65,IF(I308=66%,F308*G308*H308*F!$B$66,IF(I308=67%,F308*G308*H308*F!$B$67,IF(I308=68%,F308*G308*H308*F!$B$68,IF(I308=69%,F308*G308*H308*F!$B$69,IF(I308=70%,F308*G308*H308*F!$B$70,IF(I308=71%,F308*G308*H308*F!$B$71,IF(I308=72%,F308*G308*H308*F!$B$72,IF(I308=73%,F308*G308*H308*F!$B$73,IF(I308=74%,F308*G308*H308*F!$B$74,IF(I308=75%,F308*G308*H308*F!$B$75,IF(I308=76%,F308*G308*H308*F!$B$76,IF(I308=77%,F308*G308*H308*F!$B$77,IF(I308=78%,F308*G308*H308*F!$B$78,IF(I308=79%,F308*G308*H308*F!$B$79,IF(I308=80%,F308*G308*H308*F!$B$80,IF(I308=81%,F308*G308*H308*F!$B$81,IF(I308=82%,F308*G308*H308*F!$B$82,IF(I308=83%,F308*G308*H308*F!$B$83,IF(I308=84%,F308*G308*H308*F!$B$84,IF(I308=85%,F308*G308*H308*F!$B$85,IF(I308=86%,F308*G308*H308*F!$B$86,IF(I308=87%,F308*G308*H308*F!$B$87,IF(I308=88%,F308*G308*H308*F!$B$88,IF(I308=89%,F308*G308*H308*F!$B$89,IF(I308=90%,F308*G308*H308*F!$B$90,IF(I308=91%,F308*G308*H308*F!$B$91,IF(I308=92%,F308*G308*H308*F!$B$92,IF(I308=93%,F308*G308*H308*F!$B$93,IF(I308=94%,F308*G308*H308*F!$B$94,IF(I308=95%,F308*G308*H308*F!$B$95,IF(I308=96%,F308*G308*H308*F!$B$96,IF(I308=97%,F308*G308*H308*F!$B$97,IF(I308=98%,F308*G308*H308*F!$B$98,IF(I308=99%,F308*G308*H308*F!$B$99,IF(I308&gt;99%,F308*G308*H308*F!$B$100,))))))))))))))))))))))))))))))))))))))))))))))))))))))))+IF(M308&lt;30%,0,IF(M308&lt;35%,J308*K308*L308*F!$B$33,IF(M308&lt;40%,J308*K308*L308*F!$B$38,IF(M308&lt;45%,J308*K308*L308*F!$B$43,IF(M308&lt;50%,J308*K308*L308*F!$B$48,IF(M308=50%,J308*K308*L308*F!$B$50,IF(M308=51%,J308*K308*L308*F!$B$51,IF(M308=52%,J308*K308*L308*F!$B$52,IF(M308=53%,J308*K308*L308*F!$B$53,IF(M308=54%,J308*K308*L308*F!$B$54,IF(M308=55%,J308*K308*L308*F!$B$55,IF(M308=56%,J308*K308*L308*F!$B$56,IF(M308=57%,J308*K308*L308*F!$B$57,IF(M308=58%,J308*K308*L308*F!$B$58,IF(M308=59%,J308*K308*L308*F!$B$59,IF(M308=60%,J308*K308*L308*F!$B$60,IF(M308=61%,J308*K308*L308*F!$B$61,IF(M308=62%,J308*K308*L308*F!$B$62,IF(M308=63%,J308*K308*L308*F!$B$63,IF(M308=64%,J308*K308*L308*F!$B$64,IF(M308=65%,J308*K308*L308*F!$B$65,IF(M308=66%,J308*K308*L308*F!$B$66,IF(M308=67%,J308*K308*L308*F!$B$67,IF(M308=68%,J308*K308*L308*F!$B$68,IF(M308=69%,J308*K308*L308*F!$B$69,IF(M308=70%,J308*K308*L308*F!$B$70,IF(M308=71%,J308*K308*L308*F!$B$71,IF(M308=72%,J308*K308*L308*F!$B$72,IF(M308=73%,J308*K308*L308*F!$B$73,IF(M308=74%,J308*K308*L308*F!$B$74,IF(M308=75%,J308*K308*L308*F!$B$75,IF(M308=76%,J308*K308*L308*F!$B$76,IF(M308=77%,J308*K308*L308*F!$B$77,IF(M308=78%,J308*K308*L308*F!$B$78,IF(M308=79%,J308*K308*L308*F!$B$79,IF(M308=80%,J308*K308*L308*F!$B$80,IF(M308=81%,J308*K308*L308*F!$B$81,IF(M308=82%,J308*K308*L308*F!$B$82,IF(M308=83%,J308*K308*L308*F!$B$83,IF(M308=84%,J308*K308*L308*F!$B$84,IF(M308=85%,J308*K308*L308*F!$B$85,IF(M308=86%,J308*K308*L308*F!$B$86,IF(M308=87%,J308*K308*L308*F!$B$87,IF(M308=88%,J308*K308*L308*F!$B$88,IF(M308=89%,J308*K308*L308*F!$B$89,IF(M308=90%,J308*K308*L308*F!$B$90,IF(M308=91%,J308*K308*L308*F!$B$91,IF(M308=92%,J308*K308*L308*F!$B$92,IF(M308=93%,J308*K308*L308*F!$B$93,IF(M308=94%,J308*K308*L308*F!$B$94,IF(M308=95%,J308*K308*L308*F!$B$95,IF(M308=96%,J308*K308*L308*F!$B$96,IF(M308=97%,J308*K308*L308*F!$B$97,IF(M308=98%,J308*K308*L308*F!$B$98,IF(M308=99%,J308*K308*L308*F!$B$99,IF(M308&gt;99%,J308*K308*L308*F!$B$100,))))))))))))))))))))))))))))))))))))))))))))))))))))))))+IF(Q308&lt;30%,0,IF(Q308&lt;35%,N308*O308*P308*F!$B$33,IF(Q308&lt;40%,N308*O308*P308*F!$B$38,IF(Q308&lt;45%,N308*O308*P308*F!$B$43,IF(Q308&lt;50%,N308*O308*P308*F!$B$48,IF(Q308=50%,N308*O308*P308*F!$B$50,IF(Q308=51%,N308*O308*P308*F!$B$51,IF(Q308=52%,N308*O308*P308*F!$B$52,IF(Q308=53%,N308*O308*P308*F!$B$53,IF(Q308=54%,N308*O308*P308*F!$B$54,IF(Q308=55%,N308*O308*P308*F!$B$55,IF(Q308=56%,N308*O308*P308*F!$B$56,IF(Q308=57%,N308*O308*P308*F!$B$57,IF(Q308=58%,N308*O308*P308*F!$B$58,IF(Q308=59%,N308*O308*P308*F!$B$59,IF(Q308=60%,N308*O308*P308*F!$B$60,IF(Q308=61%,N308*O308*P308*F!$B$61,IF(Q308=62%,N308*O308*P308*F!$B$62,IF(Q308=63%,N308*O308*P308*F!$B$63,IF(Q308=64%,N308*O308*P308*F!$B$64,IF(Q308=65%,N308*O308*P308*F!$B$65,IF(Q308=66%,N308*O308*P308*F!$B$66,IF(Q308=67%,N308*O308*P308*F!$B$67,IF(Q308=68%,N308*O308*P308*F!$B$68,IF(Q308=69%,N308*O308*P308*F!$B$69,IF(Q308=70%,N308*O308*P308*F!$B$70,IF(Q308=71%,N308*O308*P308*F!$B$71,IF(Q308=72%,N308*O308*P308*F!$B$72,IF(Q308=73%,N308*O308*P308*F!$B$73,IF(Q308=74%,N308*O308*P308*F!$B$74,IF(Q308=75%,N308*O308*P308*F!$B$75,IF(Q308=76%,N308*O308*P308*F!$B$76,IF(Q308=77%,N308*O308*P308*F!$B$77,IF(Q308=78%,N308*O308*P308*F!$B$78,IF(Q308=79%,N308*O308*P308*F!$B$79,IF(Q308=80%,N308*O308*P308*F!$B$80,IF(Q308=81%,N308*O308*P308*F!$B$81,IF(Q308=82%,N308*O308*P308*F!$B$82,IF(Q308=83%,N308*O308*P308*F!$B$83,IF(Q308=84%,N308*O308*P308*F!$B$84,IF(Q308=85%,N308*O308*P308*F!$B$85,IF(Q308=86%,N308*O308*P308*F!$B$86,IF(Q308=87%,N308*O308*P308*F!$B$87,IF(Q308=88%,N308*O308*P308*F!$B$88,IF(Q308=89%,N308*O308*P308*F!$B$89,IF(Q308=90%,N308*O308*P308*F!$B$90,IF(Q308=91%,N308*O308*P308*F!$B$91,IF(Q308=92%,N308*O308*P308*F!$B$92,IF(Q308=93%,N308*O308*P308*F!$B$93,IF(Q308=94%,N308*O308*P308*F!$B$94,IF(Q308=95%,N308*O308*P308*F!$B$95,IF(Q308=96%,N308*O308*P308*F!$B$96,IF(Q308=97%,N308*O308*P308*F!$B$97,IF(Q308=98%,N308*O308*P308*F!$B$98,IF(Q308=99%,N308*O308*P308*F!$B$99,IF(Q308&gt;99%,N308*O308*P308*F!$B$100,))))))))))))))))))))))))))))))))))))))))))))))))))))))))+IF(U308&lt;30%,0,IF(U308&lt;35%,R308*S308*T308*F!$B$33,IF(U308&lt;40%,R308*S308*T308*F!$B$38,IF(U308&lt;45%,R308*S308*T308*F!$B$43,IF(U308&lt;50%,R308*S308*T308*F!$B$48,IF(U308=50%,R308*S308*T308*F!$B$50,IF(U308=51%,R308*S308*T308*F!$B$51,IF(U308=52%,R308*S308*T308*F!$B$52,IF(U308=53%,R308*S308*T308*F!$B$53,IF(U308=54%,R308*S308*T308*F!$B$54,IF(U308=55%,R308*S308*T308*F!$B$55,IF(U308=56%,R308*S308*T308*F!$B$56,IF(U308=57%,R308*S308*T308*F!$B$57,IF(U308=58%,R308*S308*T308*F!$B$58,IF(U308=59%,R308*S308*T308*F!$B$59,IF(U308=60%,R308*S308*T308*F!$B$60,IF(U308=61%,R308*S308*T308*F!$B$61,IF(U308=62%,R308*S308*T308*F!$B$62,IF(U308=63%,R308*S308*T308*F!$B$63,IF(U308=64%,R308*S308*T308*F!$B$64,IF(U308=65%,R308*S308*T308*F!$B$65,IF(U308=66%,R308*S308*T308*F!$B$66,IF(U308=67%,R308*S308*T308*F!$B$67,IF(U308=68%,R308*S308*T308*F!$B$68,IF(U308=69%,R308*S308*T308*F!$B$69,IF(U308=70%,R308*S308*T308*F!$B$70,IF(U308=71%,R308*S308*T308*F!$B$71,IF(U308=72%,R308*S308*T308*F!$B$72,IF(U308=73%,R308*S308*T308*F!$B$73,IF(U308=74%,R308*S308*T308*F!$B$74,IF(U308=75%,R308*S308*T308*F!$B$75,IF(U308=76%,R308*S308*T308*F!$B$76,IF(U308=77%,R308*S308*T308*F!$B$77,IF(U308=78%,R308*S308*T308*F!$B$78,IF(U308=79%,R308*S308*T308*F!$B$79,IF(U308=80%,R308*S308*T308*F!$B$80,IF(U308=81%,R308*S308*T308*F!$B$81,IF(U308=82%,R308*S308*T308*F!$B$82,IF(U308=83%,R308*S308*T308*F!$B$83,IF(U308=84%,R308*S308*T308*F!$B$84,IF(U308=85%,R308*S308*T308*F!$B$85,IF(U308=86%,R308*S308*T308*F!$B$86,IF(U308=87%,R308*S308*T308*F!$B$87,IF(U308=88%,R308*S308*T308*F!$B$88,IF(U308=89%,R308*S308*T308*F!$B$89,IF(U308=90%,R308*S308*T308*F!$B$90,IF(U308=91%,R308*S308*T308*F!$B$91,IF(U308=92%,R308*S308*T308*F!$B$92,IF(U308=93%,R308*S308*T308*F!$B$93,IF(U308=94%,R308*S308*T308*F!$B$94,IF(U308=95%,R308*S308*T308*F!$B$95,IF(U308=96%,R308*S308*T308*F!$B$96,IF(U308=97%,R308*S308*T308*F!$B$97,IF(U308=98%,R308*S308*T308*F!$B$98,IF(U308=99%,R308*S308*T308*F!$B$99,IF(U308&gt;99%,R308*S308*T308*F!$B$100)))))))))))))))))))))))))))))))))))))))))))))))))))))))))*IF(ISNUMBER(E308),E308,1)*IF(ISNUMBER(D308),D308,1)</f>
        <v>2164.4</v>
      </c>
      <c r="AA308" s="104">
        <f t="shared" si="480"/>
        <v>22</v>
      </c>
      <c r="AB308" s="105">
        <f t="shared" si="481"/>
        <v>41.400000000000006</v>
      </c>
      <c r="AC308" s="23"/>
    </row>
    <row r="309" spans="1:29" x14ac:dyDescent="0.25">
      <c r="A309" s="325"/>
      <c r="B309" s="183" t="str">
        <f t="shared" si="465"/>
        <v>Легкая</v>
      </c>
      <c r="C309" s="184" t="str">
        <f t="shared" si="465"/>
        <v>Французский жим</v>
      </c>
      <c r="D309" s="167">
        <f t="shared" si="482"/>
        <v>0.4</v>
      </c>
      <c r="E309" s="185" t="str">
        <f t="shared" si="465"/>
        <v/>
      </c>
      <c r="F309" s="308">
        <f>IF(I309&lt;&gt;0,(IFERROR(IF($Y309&gt;50,MROUND($Y309*I309,2.5),IF($Y309&lt;15,MROUND($Y309*I309,0.1),MROUND($Y309*I309,1))),)),"")</f>
        <v>37.5</v>
      </c>
      <c r="G309" s="186">
        <v>5</v>
      </c>
      <c r="H309" s="186">
        <v>5</v>
      </c>
      <c r="I309" s="174">
        <v>0.48</v>
      </c>
      <c r="J309" s="308" t="str">
        <f>IF(M309&lt;&gt;0,(IFERROR(IF($Y309&gt;50,MROUND($Y309*M309,2.5),IF($Y309&lt;15,MROUND($Y309*M309,0.1),MROUND($Y309*M309,1))),)),"")</f>
        <v/>
      </c>
      <c r="K309" s="186"/>
      <c r="L309" s="186"/>
      <c r="M309" s="174">
        <v>0</v>
      </c>
      <c r="N309" s="308" t="str">
        <f>IF(Q309&lt;&gt;0,(IFERROR(IF($Y309&gt;50,MROUND($Y309*Q309,2.5),IF($Y309&lt;15,MROUND($Y309*Q309,0.1),MROUND($Y309*Q309,1))),)),"")</f>
        <v/>
      </c>
      <c r="O309" s="186"/>
      <c r="P309" s="186"/>
      <c r="Q309" s="174">
        <v>0</v>
      </c>
      <c r="R309" s="308" t="str">
        <f>IF(U309&lt;&gt;0,(IFERROR(IF($Y309&gt;50,MROUND($Y309*U309,2.5),IF($Y309&lt;15,MROUND($Y309*U309,0.1),MROUND($Y309*U309,1))),)),"")</f>
        <v/>
      </c>
      <c r="S309" s="186"/>
      <c r="T309" s="186"/>
      <c r="U309" s="174">
        <v>0</v>
      </c>
      <c r="V309" s="98">
        <f t="shared" si="479"/>
        <v>937.5</v>
      </c>
      <c r="W309" s="99">
        <f t="shared" si="483"/>
        <v>37.5</v>
      </c>
      <c r="X309" s="68">
        <f>ROUND(IFERROR((W309/(Y309*IF(ISNUMBER(E309),E309,1))),0),2)</f>
        <v>0.48</v>
      </c>
      <c r="Y309" s="203">
        <f t="shared" si="469"/>
        <v>78.937629281744478</v>
      </c>
      <c r="Z309" s="18">
        <f>(IF(I309&lt;30%,0,IF(I309&lt;35%,F309*G309*H309*F!$B$33,IF(I309&lt;40%,F309*G309*H309*F!$B$38,IF(I309&lt;45%,F309*G309*H309*F!$B$43,IF(I309&lt;50%,F309*G309*H309*F!$B$48,IF(I309=50%,F309*G309*H309*F!$B$50,IF(I309=51%,F309*G309*H309*F!$B$51,IF(I309=52%,F309*G309*H309*F!$B$52,IF(I309=53%,F309*G309*H309*F!$B$53,IF(I309=54%,F309*G309*H309*F!$B$54,IF(I309=55%,F309*G309*H309*F!$B$55,IF(I309=56%,F309*G309*H309*F!$B$56,IF(I309=57%,F309*G309*H309*F!$B$57,IF(I309=58%,F309*G309*H309*F!$B$58,IF(I309=59%,F309*G309*H309*F!$B$59,IF(I309=60%,F309*G309*H309*F!$B$60,IF(I309=61%,F309*G309*H309*F!$B$61,IF(I309=62%,F309*G309*H309*F!$B$62,IF(I309=63%,F309*G309*H309*F!$B$63,IF(I309=64%,F309*G309*H309*F!$B$64,IF(I309=65%,F309*G309*H309*F!$B$65,IF(I309=66%,F309*G309*H309*F!$B$66,IF(I309=67%,F309*G309*H309*F!$B$67,IF(I309=68%,F309*G309*H309*F!$B$68,IF(I309=69%,F309*G309*H309*F!$B$69,IF(I309=70%,F309*G309*H309*F!$B$70,IF(I309=71%,F309*G309*H309*F!$B$71,IF(I309=72%,F309*G309*H309*F!$B$72,IF(I309=73%,F309*G309*H309*F!$B$73,IF(I309=74%,F309*G309*H309*F!$B$74,IF(I309=75%,F309*G309*H309*F!$B$75,IF(I309=76%,F309*G309*H309*F!$B$76,IF(I309=77%,F309*G309*H309*F!$B$77,IF(I309=78%,F309*G309*H309*F!$B$78,IF(I309=79%,F309*G309*H309*F!$B$79,IF(I309=80%,F309*G309*H309*F!$B$80,IF(I309=81%,F309*G309*H309*F!$B$81,IF(I309=82%,F309*G309*H309*F!$B$82,IF(I309=83%,F309*G309*H309*F!$B$83,IF(I309=84%,F309*G309*H309*F!$B$84,IF(I309=85%,F309*G309*H309*F!$B$85,IF(I309=86%,F309*G309*H309*F!$B$86,IF(I309=87%,F309*G309*H309*F!$B$87,IF(I309=88%,F309*G309*H309*F!$B$88,IF(I309=89%,F309*G309*H309*F!$B$89,IF(I309=90%,F309*G309*H309*F!$B$90,IF(I309=91%,F309*G309*H309*F!$B$91,IF(I309=92%,F309*G309*H309*F!$B$92,IF(I309=93%,F309*G309*H309*F!$B$93,IF(I309=94%,F309*G309*H309*F!$B$94,IF(I309=95%,F309*G309*H309*F!$B$95,IF(I309=96%,F309*G309*H309*F!$B$96,IF(I309=97%,F309*G309*H309*F!$B$97,IF(I309=98%,F309*G309*H309*F!$B$98,IF(I309=99%,F309*G309*H309*F!$B$99,IF(I309&gt;99%,F309*G309*H309*F!$B$100,))))))))))))))))))))))))))))))))))))))))))))))))))))))))+IF(M309&lt;30%,0,IF(M309&lt;35%,J309*K309*L309*F!$B$33,IF(M309&lt;40%,J309*K309*L309*F!$B$38,IF(M309&lt;45%,J309*K309*L309*F!$B$43,IF(M309&lt;50%,J309*K309*L309*F!$B$48,IF(M309=50%,J309*K309*L309*F!$B$50,IF(M309=51%,J309*K309*L309*F!$B$51,IF(M309=52%,J309*K309*L309*F!$B$52,IF(M309=53%,J309*K309*L309*F!$B$53,IF(M309=54%,J309*K309*L309*F!$B$54,IF(M309=55%,J309*K309*L309*F!$B$55,IF(M309=56%,J309*K309*L309*F!$B$56,IF(M309=57%,J309*K309*L309*F!$B$57,IF(M309=58%,J309*K309*L309*F!$B$58,IF(M309=59%,J309*K309*L309*F!$B$59,IF(M309=60%,J309*K309*L309*F!$B$60,IF(M309=61%,J309*K309*L309*F!$B$61,IF(M309=62%,J309*K309*L309*F!$B$62,IF(M309=63%,J309*K309*L309*F!$B$63,IF(M309=64%,J309*K309*L309*F!$B$64,IF(M309=65%,J309*K309*L309*F!$B$65,IF(M309=66%,J309*K309*L309*F!$B$66,IF(M309=67%,J309*K309*L309*F!$B$67,IF(M309=68%,J309*K309*L309*F!$B$68,IF(M309=69%,J309*K309*L309*F!$B$69,IF(M309=70%,J309*K309*L309*F!$B$70,IF(M309=71%,J309*K309*L309*F!$B$71,IF(M309=72%,J309*K309*L309*F!$B$72,IF(M309=73%,J309*K309*L309*F!$B$73,IF(M309=74%,J309*K309*L309*F!$B$74,IF(M309=75%,J309*K309*L309*F!$B$75,IF(M309=76%,J309*K309*L309*F!$B$76,IF(M309=77%,J309*K309*L309*F!$B$77,IF(M309=78%,J309*K309*L309*F!$B$78,IF(M309=79%,J309*K309*L309*F!$B$79,IF(M309=80%,J309*K309*L309*F!$B$80,IF(M309=81%,J309*K309*L309*F!$B$81,IF(M309=82%,J309*K309*L309*F!$B$82,IF(M309=83%,J309*K309*L309*F!$B$83,IF(M309=84%,J309*K309*L309*F!$B$84,IF(M309=85%,J309*K309*L309*F!$B$85,IF(M309=86%,J309*K309*L309*F!$B$86,IF(M309=87%,J309*K309*L309*F!$B$87,IF(M309=88%,J309*K309*L309*F!$B$88,IF(M309=89%,J309*K309*L309*F!$B$89,IF(M309=90%,J309*K309*L309*F!$B$90,IF(M309=91%,J309*K309*L309*F!$B$91,IF(M309=92%,J309*K309*L309*F!$B$92,IF(M309=93%,J309*K309*L309*F!$B$93,IF(M309=94%,J309*K309*L309*F!$B$94,IF(M309=95%,J309*K309*L309*F!$B$95,IF(M309=96%,J309*K309*L309*F!$B$96,IF(M309=97%,J309*K309*L309*F!$B$97,IF(M309=98%,J309*K309*L309*F!$B$98,IF(M309=99%,J309*K309*L309*F!$B$99,IF(M309&gt;99%,J309*K309*L309*F!$B$100,))))))))))))))))))))))))))))))))))))))))))))))))))))))))+IF(Q309&lt;30%,0,IF(Q309&lt;35%,N309*O309*P309*F!$B$33,IF(Q309&lt;40%,N309*O309*P309*F!$B$38,IF(Q309&lt;45%,N309*O309*P309*F!$B$43,IF(Q309&lt;50%,N309*O309*P309*F!$B$48,IF(Q309=50%,N309*O309*P309*F!$B$50,IF(Q309=51%,N309*O309*P309*F!$B$51,IF(Q309=52%,N309*O309*P309*F!$B$52,IF(Q309=53%,N309*O309*P309*F!$B$53,IF(Q309=54%,N309*O309*P309*F!$B$54,IF(Q309=55%,N309*O309*P309*F!$B$55,IF(Q309=56%,N309*O309*P309*F!$B$56,IF(Q309=57%,N309*O309*P309*F!$B$57,IF(Q309=58%,N309*O309*P309*F!$B$58,IF(Q309=59%,N309*O309*P309*F!$B$59,IF(Q309=60%,N309*O309*P309*F!$B$60,IF(Q309=61%,N309*O309*P309*F!$B$61,IF(Q309=62%,N309*O309*P309*F!$B$62,IF(Q309=63%,N309*O309*P309*F!$B$63,IF(Q309=64%,N309*O309*P309*F!$B$64,IF(Q309=65%,N309*O309*P309*F!$B$65,IF(Q309=66%,N309*O309*P309*F!$B$66,IF(Q309=67%,N309*O309*P309*F!$B$67,IF(Q309=68%,N309*O309*P309*F!$B$68,IF(Q309=69%,N309*O309*P309*F!$B$69,IF(Q309=70%,N309*O309*P309*F!$B$70,IF(Q309=71%,N309*O309*P309*F!$B$71,IF(Q309=72%,N309*O309*P309*F!$B$72,IF(Q309=73%,N309*O309*P309*F!$B$73,IF(Q309=74%,N309*O309*P309*F!$B$74,IF(Q309=75%,N309*O309*P309*F!$B$75,IF(Q309=76%,N309*O309*P309*F!$B$76,IF(Q309=77%,N309*O309*P309*F!$B$77,IF(Q309=78%,N309*O309*P309*F!$B$78,IF(Q309=79%,N309*O309*P309*F!$B$79,IF(Q309=80%,N309*O309*P309*F!$B$80,IF(Q309=81%,N309*O309*P309*F!$B$81,IF(Q309=82%,N309*O309*P309*F!$B$82,IF(Q309=83%,N309*O309*P309*F!$B$83,IF(Q309=84%,N309*O309*P309*F!$B$84,IF(Q309=85%,N309*O309*P309*F!$B$85,IF(Q309=86%,N309*O309*P309*F!$B$86,IF(Q309=87%,N309*O309*P309*F!$B$87,IF(Q309=88%,N309*O309*P309*F!$B$88,IF(Q309=89%,N309*O309*P309*F!$B$89,IF(Q309=90%,N309*O309*P309*F!$B$90,IF(Q309=91%,N309*O309*P309*F!$B$91,IF(Q309=92%,N309*O309*P309*F!$B$92,IF(Q309=93%,N309*O309*P309*F!$B$93,IF(Q309=94%,N309*O309*P309*F!$B$94,IF(Q309=95%,N309*O309*P309*F!$B$95,IF(Q309=96%,N309*O309*P309*F!$B$96,IF(Q309=97%,N309*O309*P309*F!$B$97,IF(Q309=98%,N309*O309*P309*F!$B$98,IF(Q309=99%,N309*O309*P309*F!$B$99,IF(Q309&gt;99%,N309*O309*P309*F!$B$100,))))))))))))))))))))))))))))))))))))))))))))))))))))))))+IF(U309&lt;30%,0,IF(U309&lt;35%,R309*S309*T309*F!$B$33,IF(U309&lt;40%,R309*S309*T309*F!$B$38,IF(U309&lt;45%,R309*S309*T309*F!$B$43,IF(U309&lt;50%,R309*S309*T309*F!$B$48,IF(U309=50%,R309*S309*T309*F!$B$50,IF(U309=51%,R309*S309*T309*F!$B$51,IF(U309=52%,R309*S309*T309*F!$B$52,IF(U309=53%,R309*S309*T309*F!$B$53,IF(U309=54%,R309*S309*T309*F!$B$54,IF(U309=55%,R309*S309*T309*F!$B$55,IF(U309=56%,R309*S309*T309*F!$B$56,IF(U309=57%,R309*S309*T309*F!$B$57,IF(U309=58%,R309*S309*T309*F!$B$58,IF(U309=59%,R309*S309*T309*F!$B$59,IF(U309=60%,R309*S309*T309*F!$B$60,IF(U309=61%,R309*S309*T309*F!$B$61,IF(U309=62%,R309*S309*T309*F!$B$62,IF(U309=63%,R309*S309*T309*F!$B$63,IF(U309=64%,R309*S309*T309*F!$B$64,IF(U309=65%,R309*S309*T309*F!$B$65,IF(U309=66%,R309*S309*T309*F!$B$66,IF(U309=67%,R309*S309*T309*F!$B$67,IF(U309=68%,R309*S309*T309*F!$B$68,IF(U309=69%,R309*S309*T309*F!$B$69,IF(U309=70%,R309*S309*T309*F!$B$70,IF(U309=71%,R309*S309*T309*F!$B$71,IF(U309=72%,R309*S309*T309*F!$B$72,IF(U309=73%,R309*S309*T309*F!$B$73,IF(U309=74%,R309*S309*T309*F!$B$74,IF(U309=75%,R309*S309*T309*F!$B$75,IF(U309=76%,R309*S309*T309*F!$B$76,IF(U309=77%,R309*S309*T309*F!$B$77,IF(U309=78%,R309*S309*T309*F!$B$78,IF(U309=79%,R309*S309*T309*F!$B$79,IF(U309=80%,R309*S309*T309*F!$B$80,IF(U309=81%,R309*S309*T309*F!$B$81,IF(U309=82%,R309*S309*T309*F!$B$82,IF(U309=83%,R309*S309*T309*F!$B$83,IF(U309=84%,R309*S309*T309*F!$B$84,IF(U309=85%,R309*S309*T309*F!$B$85,IF(U309=86%,R309*S309*T309*F!$B$86,IF(U309=87%,R309*S309*T309*F!$B$87,IF(U309=88%,R309*S309*T309*F!$B$88,IF(U309=89%,R309*S309*T309*F!$B$89,IF(U309=90%,R309*S309*T309*F!$B$90,IF(U309=91%,R309*S309*T309*F!$B$91,IF(U309=92%,R309*S309*T309*F!$B$92,IF(U309=93%,R309*S309*T309*F!$B$93,IF(U309=94%,R309*S309*T309*F!$B$94,IF(U309=95%,R309*S309*T309*F!$B$95,IF(U309=96%,R309*S309*T309*F!$B$96,IF(U309=97%,R309*S309*T309*F!$B$97,IF(U309=98%,R309*S309*T309*F!$B$98,IF(U309=99%,R309*S309*T309*F!$B$99,IF(U309&gt;99%,R309*S309*T309*F!$B$100)))))))))))))))))))))))))))))))))))))))))))))))))))))))))*IF(ISNUMBER(E309),E309,1)*IF(ISNUMBER(D309),D309,1)</f>
        <v>176.25</v>
      </c>
      <c r="AA309" s="69">
        <f t="shared" si="480"/>
        <v>25</v>
      </c>
      <c r="AB309" s="70">
        <f t="shared" si="481"/>
        <v>6</v>
      </c>
      <c r="AC309" s="23"/>
    </row>
    <row r="310" spans="1:29" x14ac:dyDescent="0.25">
      <c r="A310" s="325"/>
      <c r="B310" s="183" t="str">
        <f t="shared" si="465"/>
        <v/>
      </c>
      <c r="C310" s="190" t="str">
        <f t="shared" si="465"/>
        <v/>
      </c>
      <c r="D310" s="167">
        <f t="shared" si="482"/>
        <v>0.3</v>
      </c>
      <c r="E310" s="191" t="str">
        <f t="shared" si="465"/>
        <v/>
      </c>
      <c r="F310" s="310" t="str">
        <f>IF(I310&lt;&gt;0,(IFERROR(IF($Y310&gt;50,MROUND($Y310*I310,2.5),IF($Y310&lt;15,MROUND($Y310*I310,0.1),MROUND($Y310*I310,1))),)),"")</f>
        <v/>
      </c>
      <c r="G310" s="188"/>
      <c r="H310" s="188"/>
      <c r="I310" s="189">
        <v>0</v>
      </c>
      <c r="J310" s="310" t="str">
        <f>IF(M310&lt;&gt;0,(IFERROR(IF($Y310&gt;50,MROUND($Y310*M310,2.5),IF($Y310&lt;15,MROUND($Y310*M310,0.1),MROUND($Y310*M310,1))),)),"")</f>
        <v/>
      </c>
      <c r="K310" s="188"/>
      <c r="L310" s="188"/>
      <c r="M310" s="189">
        <v>0</v>
      </c>
      <c r="N310" s="310" t="str">
        <f>IF(Q310&lt;&gt;0,(IFERROR(IF($Y310&gt;50,MROUND($Y310*Q310,2.5),IF($Y310&lt;15,MROUND($Y310*Q310,0.1),MROUND($Y310*Q310,1))),)),"")</f>
        <v/>
      </c>
      <c r="O310" s="188"/>
      <c r="P310" s="188"/>
      <c r="Q310" s="189">
        <v>0</v>
      </c>
      <c r="R310" s="310" t="str">
        <f>IF(U310&lt;&gt;0,(IFERROR(IF($Y310&gt;50,MROUND($Y310*U310,2.5),IF($Y310&lt;15,MROUND($Y310*U310,0.1),MROUND($Y310*U310,1))),)),"")</f>
        <v/>
      </c>
      <c r="S310" s="188"/>
      <c r="T310" s="188"/>
      <c r="U310" s="189">
        <v>0</v>
      </c>
      <c r="V310" s="101">
        <f t="shared" si="479"/>
        <v>0</v>
      </c>
      <c r="W310" s="102">
        <f t="shared" si="483"/>
        <v>0</v>
      </c>
      <c r="X310" s="114">
        <f t="shared" ref="X310:X311" si="485">ROUND(IFERROR((W310/(Y310*IF(ISNUMBER(E310),E310,1))),0),2)</f>
        <v>0</v>
      </c>
      <c r="Y310" s="203">
        <f t="shared" si="469"/>
        <v>20.814140878508763</v>
      </c>
      <c r="Z310" s="20">
        <f>(IF(I310&lt;30%,0,IF(I310&lt;35%,F310*G310*H310*F!$B$33,IF(I310&lt;40%,F310*G310*H310*F!$B$38,IF(I310&lt;45%,F310*G310*H310*F!$B$43,IF(I310&lt;50%,F310*G310*H310*F!$B$48,IF(I310=50%,F310*G310*H310*F!$B$50,IF(I310=51%,F310*G310*H310*F!$B$51,IF(I310=52%,F310*G310*H310*F!$B$52,IF(I310=53%,F310*G310*H310*F!$B$53,IF(I310=54%,F310*G310*H310*F!$B$54,IF(I310=55%,F310*G310*H310*F!$B$55,IF(I310=56%,F310*G310*H310*F!$B$56,IF(I310=57%,F310*G310*H310*F!$B$57,IF(I310=58%,F310*G310*H310*F!$B$58,IF(I310=59%,F310*G310*H310*F!$B$59,IF(I310=60%,F310*G310*H310*F!$B$60,IF(I310=61%,F310*G310*H310*F!$B$61,IF(I310=62%,F310*G310*H310*F!$B$62,IF(I310=63%,F310*G310*H310*F!$B$63,IF(I310=64%,F310*G310*H310*F!$B$64,IF(I310=65%,F310*G310*H310*F!$B$65,IF(I310=66%,F310*G310*H310*F!$B$66,IF(I310=67%,F310*G310*H310*F!$B$67,IF(I310=68%,F310*G310*H310*F!$B$68,IF(I310=69%,F310*G310*H310*F!$B$69,IF(I310=70%,F310*G310*H310*F!$B$70,IF(I310=71%,F310*G310*H310*F!$B$71,IF(I310=72%,F310*G310*H310*F!$B$72,IF(I310=73%,F310*G310*H310*F!$B$73,IF(I310=74%,F310*G310*H310*F!$B$74,IF(I310=75%,F310*G310*H310*F!$B$75,IF(I310=76%,F310*G310*H310*F!$B$76,IF(I310=77%,F310*G310*H310*F!$B$77,IF(I310=78%,F310*G310*H310*F!$B$78,IF(I310=79%,F310*G310*H310*F!$B$79,IF(I310=80%,F310*G310*H310*F!$B$80,IF(I310=81%,F310*G310*H310*F!$B$81,IF(I310=82%,F310*G310*H310*F!$B$82,IF(I310=83%,F310*G310*H310*F!$B$83,IF(I310=84%,F310*G310*H310*F!$B$84,IF(I310=85%,F310*G310*H310*F!$B$85,IF(I310=86%,F310*G310*H310*F!$B$86,IF(I310=87%,F310*G310*H310*F!$B$87,IF(I310=88%,F310*G310*H310*F!$B$88,IF(I310=89%,F310*G310*H310*F!$B$89,IF(I310=90%,F310*G310*H310*F!$B$90,IF(I310=91%,F310*G310*H310*F!$B$91,IF(I310=92%,F310*G310*H310*F!$B$92,IF(I310=93%,F310*G310*H310*F!$B$93,IF(I310=94%,F310*G310*H310*F!$B$94,IF(I310=95%,F310*G310*H310*F!$B$95,IF(I310=96%,F310*G310*H310*F!$B$96,IF(I310=97%,F310*G310*H310*F!$B$97,IF(I310=98%,F310*G310*H310*F!$B$98,IF(I310=99%,F310*G310*H310*F!$B$99,IF(I310&gt;99%,F310*G310*H310*F!$B$100,))))))))))))))))))))))))))))))))))))))))))))))))))))))))+IF(M310&lt;30%,0,IF(M310&lt;35%,J310*K310*L310*F!$B$33,IF(M310&lt;40%,J310*K310*L310*F!$B$38,IF(M310&lt;45%,J310*K310*L310*F!$B$43,IF(M310&lt;50%,J310*K310*L310*F!$B$48,IF(M310=50%,J310*K310*L310*F!$B$50,IF(M310=51%,J310*K310*L310*F!$B$51,IF(M310=52%,J310*K310*L310*F!$B$52,IF(M310=53%,J310*K310*L310*F!$B$53,IF(M310=54%,J310*K310*L310*F!$B$54,IF(M310=55%,J310*K310*L310*F!$B$55,IF(M310=56%,J310*K310*L310*F!$B$56,IF(M310=57%,J310*K310*L310*F!$B$57,IF(M310=58%,J310*K310*L310*F!$B$58,IF(M310=59%,J310*K310*L310*F!$B$59,IF(M310=60%,J310*K310*L310*F!$B$60,IF(M310=61%,J310*K310*L310*F!$B$61,IF(M310=62%,J310*K310*L310*F!$B$62,IF(M310=63%,J310*K310*L310*F!$B$63,IF(M310=64%,J310*K310*L310*F!$B$64,IF(M310=65%,J310*K310*L310*F!$B$65,IF(M310=66%,J310*K310*L310*F!$B$66,IF(M310=67%,J310*K310*L310*F!$B$67,IF(M310=68%,J310*K310*L310*F!$B$68,IF(M310=69%,J310*K310*L310*F!$B$69,IF(M310=70%,J310*K310*L310*F!$B$70,IF(M310=71%,J310*K310*L310*F!$B$71,IF(M310=72%,J310*K310*L310*F!$B$72,IF(M310=73%,J310*K310*L310*F!$B$73,IF(M310=74%,J310*K310*L310*F!$B$74,IF(M310=75%,J310*K310*L310*F!$B$75,IF(M310=76%,J310*K310*L310*F!$B$76,IF(M310=77%,J310*K310*L310*F!$B$77,IF(M310=78%,J310*K310*L310*F!$B$78,IF(M310=79%,J310*K310*L310*F!$B$79,IF(M310=80%,J310*K310*L310*F!$B$80,IF(M310=81%,J310*K310*L310*F!$B$81,IF(M310=82%,J310*K310*L310*F!$B$82,IF(M310=83%,J310*K310*L310*F!$B$83,IF(M310=84%,J310*K310*L310*F!$B$84,IF(M310=85%,J310*K310*L310*F!$B$85,IF(M310=86%,J310*K310*L310*F!$B$86,IF(M310=87%,J310*K310*L310*F!$B$87,IF(M310=88%,J310*K310*L310*F!$B$88,IF(M310=89%,J310*K310*L310*F!$B$89,IF(M310=90%,J310*K310*L310*F!$B$90,IF(M310=91%,J310*K310*L310*F!$B$91,IF(M310=92%,J310*K310*L310*F!$B$92,IF(M310=93%,J310*K310*L310*F!$B$93,IF(M310=94%,J310*K310*L310*F!$B$94,IF(M310=95%,J310*K310*L310*F!$B$95,IF(M310=96%,J310*K310*L310*F!$B$96,IF(M310=97%,J310*K310*L310*F!$B$97,IF(M310=98%,J310*K310*L310*F!$B$98,IF(M310=99%,J310*K310*L310*F!$B$99,IF(M310&gt;99%,J310*K310*L310*F!$B$100,))))))))))))))))))))))))))))))))))))))))))))))))))))))))+IF(Q310&lt;30%,0,IF(Q310&lt;35%,N310*O310*P310*F!$B$33,IF(Q310&lt;40%,N310*O310*P310*F!$B$38,IF(Q310&lt;45%,N310*O310*P310*F!$B$43,IF(Q310&lt;50%,N310*O310*P310*F!$B$48,IF(Q310=50%,N310*O310*P310*F!$B$50,IF(Q310=51%,N310*O310*P310*F!$B$51,IF(Q310=52%,N310*O310*P310*F!$B$52,IF(Q310=53%,N310*O310*P310*F!$B$53,IF(Q310=54%,N310*O310*P310*F!$B$54,IF(Q310=55%,N310*O310*P310*F!$B$55,IF(Q310=56%,N310*O310*P310*F!$B$56,IF(Q310=57%,N310*O310*P310*F!$B$57,IF(Q310=58%,N310*O310*P310*F!$B$58,IF(Q310=59%,N310*O310*P310*F!$B$59,IF(Q310=60%,N310*O310*P310*F!$B$60,IF(Q310=61%,N310*O310*P310*F!$B$61,IF(Q310=62%,N310*O310*P310*F!$B$62,IF(Q310=63%,N310*O310*P310*F!$B$63,IF(Q310=64%,N310*O310*P310*F!$B$64,IF(Q310=65%,N310*O310*P310*F!$B$65,IF(Q310=66%,N310*O310*P310*F!$B$66,IF(Q310=67%,N310*O310*P310*F!$B$67,IF(Q310=68%,N310*O310*P310*F!$B$68,IF(Q310=69%,N310*O310*P310*F!$B$69,IF(Q310=70%,N310*O310*P310*F!$B$70,IF(Q310=71%,N310*O310*P310*F!$B$71,IF(Q310=72%,N310*O310*P310*F!$B$72,IF(Q310=73%,N310*O310*P310*F!$B$73,IF(Q310=74%,N310*O310*P310*F!$B$74,IF(Q310=75%,N310*O310*P310*F!$B$75,IF(Q310=76%,N310*O310*P310*F!$B$76,IF(Q310=77%,N310*O310*P310*F!$B$77,IF(Q310=78%,N310*O310*P310*F!$B$78,IF(Q310=79%,N310*O310*P310*F!$B$79,IF(Q310=80%,N310*O310*P310*F!$B$80,IF(Q310=81%,N310*O310*P310*F!$B$81,IF(Q310=82%,N310*O310*P310*F!$B$82,IF(Q310=83%,N310*O310*P310*F!$B$83,IF(Q310=84%,N310*O310*P310*F!$B$84,IF(Q310=85%,N310*O310*P310*F!$B$85,IF(Q310=86%,N310*O310*P310*F!$B$86,IF(Q310=87%,N310*O310*P310*F!$B$87,IF(Q310=88%,N310*O310*P310*F!$B$88,IF(Q310=89%,N310*O310*P310*F!$B$89,IF(Q310=90%,N310*O310*P310*F!$B$90,IF(Q310=91%,N310*O310*P310*F!$B$91,IF(Q310=92%,N310*O310*P310*F!$B$92,IF(Q310=93%,N310*O310*P310*F!$B$93,IF(Q310=94%,N310*O310*P310*F!$B$94,IF(Q310=95%,N310*O310*P310*F!$B$95,IF(Q310=96%,N310*O310*P310*F!$B$96,IF(Q310=97%,N310*O310*P310*F!$B$97,IF(Q310=98%,N310*O310*P310*F!$B$98,IF(Q310=99%,N310*O310*P310*F!$B$99,IF(Q310&gt;99%,N310*O310*P310*F!$B$100,))))))))))))))))))))))))))))))))))))))))))))))))))))))))+IF(U310&lt;30%,0,IF(U310&lt;35%,R310*S310*T310*F!$B$33,IF(U310&lt;40%,R310*S310*T310*F!$B$38,IF(U310&lt;45%,R310*S310*T310*F!$B$43,IF(U310&lt;50%,R310*S310*T310*F!$B$48,IF(U310=50%,R310*S310*T310*F!$B$50,IF(U310=51%,R310*S310*T310*F!$B$51,IF(U310=52%,R310*S310*T310*F!$B$52,IF(U310=53%,R310*S310*T310*F!$B$53,IF(U310=54%,R310*S310*T310*F!$B$54,IF(U310=55%,R310*S310*T310*F!$B$55,IF(U310=56%,R310*S310*T310*F!$B$56,IF(U310=57%,R310*S310*T310*F!$B$57,IF(U310=58%,R310*S310*T310*F!$B$58,IF(U310=59%,R310*S310*T310*F!$B$59,IF(U310=60%,R310*S310*T310*F!$B$60,IF(U310=61%,R310*S310*T310*F!$B$61,IF(U310=62%,R310*S310*T310*F!$B$62,IF(U310=63%,R310*S310*T310*F!$B$63,IF(U310=64%,R310*S310*T310*F!$B$64,IF(U310=65%,R310*S310*T310*F!$B$65,IF(U310=66%,R310*S310*T310*F!$B$66,IF(U310=67%,R310*S310*T310*F!$B$67,IF(U310=68%,R310*S310*T310*F!$B$68,IF(U310=69%,R310*S310*T310*F!$B$69,IF(U310=70%,R310*S310*T310*F!$B$70,IF(U310=71%,R310*S310*T310*F!$B$71,IF(U310=72%,R310*S310*T310*F!$B$72,IF(U310=73%,R310*S310*T310*F!$B$73,IF(U310=74%,R310*S310*T310*F!$B$74,IF(U310=75%,R310*S310*T310*F!$B$75,IF(U310=76%,R310*S310*T310*F!$B$76,IF(U310=77%,R310*S310*T310*F!$B$77,IF(U310=78%,R310*S310*T310*F!$B$78,IF(U310=79%,R310*S310*T310*F!$B$79,IF(U310=80%,R310*S310*T310*F!$B$80,IF(U310=81%,R310*S310*T310*F!$B$81,IF(U310=82%,R310*S310*T310*F!$B$82,IF(U310=83%,R310*S310*T310*F!$B$83,IF(U310=84%,R310*S310*T310*F!$B$84,IF(U310=85%,R310*S310*T310*F!$B$85,IF(U310=86%,R310*S310*T310*F!$B$86,IF(U310=87%,R310*S310*T310*F!$B$87,IF(U310=88%,R310*S310*T310*F!$B$88,IF(U310=89%,R310*S310*T310*F!$B$89,IF(U310=90%,R310*S310*T310*F!$B$90,IF(U310=91%,R310*S310*T310*F!$B$91,IF(U310=92%,R310*S310*T310*F!$B$92,IF(U310=93%,R310*S310*T310*F!$B$93,IF(U310=94%,R310*S310*T310*F!$B$94,IF(U310=95%,R310*S310*T310*F!$B$95,IF(U310=96%,R310*S310*T310*F!$B$96,IF(U310=97%,R310*S310*T310*F!$B$97,IF(U310=98%,R310*S310*T310*F!$B$98,IF(U310=99%,R310*S310*T310*F!$B$99,IF(U310&gt;99%,R310*S310*T310*F!$B$100)))))))))))))))))))))))))))))))))))))))))))))))))))))))))*IF(ISNUMBER(E310),E310,1)*IF(ISNUMBER(D310),D310,1)</f>
        <v>0</v>
      </c>
      <c r="AA310" s="104">
        <f t="shared" si="480"/>
        <v>0</v>
      </c>
      <c r="AB310" s="105">
        <f t="shared" si="481"/>
        <v>0</v>
      </c>
      <c r="AC310" s="23"/>
    </row>
    <row r="311" spans="1:29" x14ac:dyDescent="0.25">
      <c r="A311" s="325"/>
      <c r="B311" s="183" t="str">
        <f t="shared" si="465"/>
        <v/>
      </c>
      <c r="C311" s="190" t="str">
        <f t="shared" si="465"/>
        <v/>
      </c>
      <c r="D311" s="167">
        <f t="shared" si="482"/>
        <v>0</v>
      </c>
      <c r="E311" s="191" t="str">
        <f t="shared" si="465"/>
        <v/>
      </c>
      <c r="F311" s="308"/>
      <c r="G311" s="186"/>
      <c r="H311" s="186"/>
      <c r="I311" s="174">
        <f t="shared" ref="I311" si="486">IFERROR(ROUND(F311/$Y311,2),)</f>
        <v>0</v>
      </c>
      <c r="J311" s="308"/>
      <c r="K311" s="186"/>
      <c r="L311" s="186"/>
      <c r="M311" s="174">
        <f t="shared" ref="M311" si="487">IFERROR(ROUND(J311/$Y311,2),)</f>
        <v>0</v>
      </c>
      <c r="N311" s="308"/>
      <c r="O311" s="186"/>
      <c r="P311" s="186"/>
      <c r="Q311" s="174">
        <f t="shared" ref="Q311" si="488">IFERROR(ROUND(N311/$Y311,2),)</f>
        <v>0</v>
      </c>
      <c r="R311" s="308"/>
      <c r="S311" s="186"/>
      <c r="T311" s="186"/>
      <c r="U311" s="174">
        <f t="shared" ref="U311" si="489">IFERROR(ROUND(R311/$Y311,2),)</f>
        <v>0</v>
      </c>
      <c r="V311" s="98">
        <f t="shared" si="479"/>
        <v>0</v>
      </c>
      <c r="W311" s="99">
        <f t="shared" si="483"/>
        <v>0</v>
      </c>
      <c r="X311" s="68">
        <f t="shared" si="485"/>
        <v>0</v>
      </c>
      <c r="Y311" s="203" t="str">
        <f t="shared" si="469"/>
        <v/>
      </c>
      <c r="Z311" s="18">
        <f>(IF(I311&lt;30%,0,IF(I311&lt;35%,F311*G311*H311*F!$B$33,IF(I311&lt;40%,F311*G311*H311*F!$B$38,IF(I311&lt;45%,F311*G311*H311*F!$B$43,IF(I311&lt;50%,F311*G311*H311*F!$B$48,IF(I311=50%,F311*G311*H311*F!$B$50,IF(I311=51%,F311*G311*H311*F!$B$51,IF(I311=52%,F311*G311*H311*F!$B$52,IF(I311=53%,F311*G311*H311*F!$B$53,IF(I311=54%,F311*G311*H311*F!$B$54,IF(I311=55%,F311*G311*H311*F!$B$55,IF(I311=56%,F311*G311*H311*F!$B$56,IF(I311=57%,F311*G311*H311*F!$B$57,IF(I311=58%,F311*G311*H311*F!$B$58,IF(I311=59%,F311*G311*H311*F!$B$59,IF(I311=60%,F311*G311*H311*F!$B$60,IF(I311=61%,F311*G311*H311*F!$B$61,IF(I311=62%,F311*G311*H311*F!$B$62,IF(I311=63%,F311*G311*H311*F!$B$63,IF(I311=64%,F311*G311*H311*F!$B$64,IF(I311=65%,F311*G311*H311*F!$B$65,IF(I311=66%,F311*G311*H311*F!$B$66,IF(I311=67%,F311*G311*H311*F!$B$67,IF(I311=68%,F311*G311*H311*F!$B$68,IF(I311=69%,F311*G311*H311*F!$B$69,IF(I311=70%,F311*G311*H311*F!$B$70,IF(I311=71%,F311*G311*H311*F!$B$71,IF(I311=72%,F311*G311*H311*F!$B$72,IF(I311=73%,F311*G311*H311*F!$B$73,IF(I311=74%,F311*G311*H311*F!$B$74,IF(I311=75%,F311*G311*H311*F!$B$75,IF(I311=76%,F311*G311*H311*F!$B$76,IF(I311=77%,F311*G311*H311*F!$B$77,IF(I311=78%,F311*G311*H311*F!$B$78,IF(I311=79%,F311*G311*H311*F!$B$79,IF(I311=80%,F311*G311*H311*F!$B$80,IF(I311=81%,F311*G311*H311*F!$B$81,IF(I311=82%,F311*G311*H311*F!$B$82,IF(I311=83%,F311*G311*H311*F!$B$83,IF(I311=84%,F311*G311*H311*F!$B$84,IF(I311=85%,F311*G311*H311*F!$B$85,IF(I311=86%,F311*G311*H311*F!$B$86,IF(I311=87%,F311*G311*H311*F!$B$87,IF(I311=88%,F311*G311*H311*F!$B$88,IF(I311=89%,F311*G311*H311*F!$B$89,IF(I311=90%,F311*G311*H311*F!$B$90,IF(I311=91%,F311*G311*H311*F!$B$91,IF(I311=92%,F311*G311*H311*F!$B$92,IF(I311=93%,F311*G311*H311*F!$B$93,IF(I311=94%,F311*G311*H311*F!$B$94,IF(I311=95%,F311*G311*H311*F!$B$95,IF(I311=96%,F311*G311*H311*F!$B$96,IF(I311=97%,F311*G311*H311*F!$B$97,IF(I311=98%,F311*G311*H311*F!$B$98,IF(I311=99%,F311*G311*H311*F!$B$99,IF(I311&gt;99%,F311*G311*H311*F!$B$100,))))))))))))))))))))))))))))))))))))))))))))))))))))))))+IF(M311&lt;30%,0,IF(M311&lt;35%,J311*K311*L311*F!$B$33,IF(M311&lt;40%,J311*K311*L311*F!$B$38,IF(M311&lt;45%,J311*K311*L311*F!$B$43,IF(M311&lt;50%,J311*K311*L311*F!$B$48,IF(M311=50%,J311*K311*L311*F!$B$50,IF(M311=51%,J311*K311*L311*F!$B$51,IF(M311=52%,J311*K311*L311*F!$B$52,IF(M311=53%,J311*K311*L311*F!$B$53,IF(M311=54%,J311*K311*L311*F!$B$54,IF(M311=55%,J311*K311*L311*F!$B$55,IF(M311=56%,J311*K311*L311*F!$B$56,IF(M311=57%,J311*K311*L311*F!$B$57,IF(M311=58%,J311*K311*L311*F!$B$58,IF(M311=59%,J311*K311*L311*F!$B$59,IF(M311=60%,J311*K311*L311*F!$B$60,IF(M311=61%,J311*K311*L311*F!$B$61,IF(M311=62%,J311*K311*L311*F!$B$62,IF(M311=63%,J311*K311*L311*F!$B$63,IF(M311=64%,J311*K311*L311*F!$B$64,IF(M311=65%,J311*K311*L311*F!$B$65,IF(M311=66%,J311*K311*L311*F!$B$66,IF(M311=67%,J311*K311*L311*F!$B$67,IF(M311=68%,J311*K311*L311*F!$B$68,IF(M311=69%,J311*K311*L311*F!$B$69,IF(M311=70%,J311*K311*L311*F!$B$70,IF(M311=71%,J311*K311*L311*F!$B$71,IF(M311=72%,J311*K311*L311*F!$B$72,IF(M311=73%,J311*K311*L311*F!$B$73,IF(M311=74%,J311*K311*L311*F!$B$74,IF(M311=75%,J311*K311*L311*F!$B$75,IF(M311=76%,J311*K311*L311*F!$B$76,IF(M311=77%,J311*K311*L311*F!$B$77,IF(M311=78%,J311*K311*L311*F!$B$78,IF(M311=79%,J311*K311*L311*F!$B$79,IF(M311=80%,J311*K311*L311*F!$B$80,IF(M311=81%,J311*K311*L311*F!$B$81,IF(M311=82%,J311*K311*L311*F!$B$82,IF(M311=83%,J311*K311*L311*F!$B$83,IF(M311=84%,J311*K311*L311*F!$B$84,IF(M311=85%,J311*K311*L311*F!$B$85,IF(M311=86%,J311*K311*L311*F!$B$86,IF(M311=87%,J311*K311*L311*F!$B$87,IF(M311=88%,J311*K311*L311*F!$B$88,IF(M311=89%,J311*K311*L311*F!$B$89,IF(M311=90%,J311*K311*L311*F!$B$90,IF(M311=91%,J311*K311*L311*F!$B$91,IF(M311=92%,J311*K311*L311*F!$B$92,IF(M311=93%,J311*K311*L311*F!$B$93,IF(M311=94%,J311*K311*L311*F!$B$94,IF(M311=95%,J311*K311*L311*F!$B$95,IF(M311=96%,J311*K311*L311*F!$B$96,IF(M311=97%,J311*K311*L311*F!$B$97,IF(M311=98%,J311*K311*L311*F!$B$98,IF(M311=99%,J311*K311*L311*F!$B$99,IF(M311&gt;99%,J311*K311*L311*F!$B$100,))))))))))))))))))))))))))))))))))))))))))))))))))))))))+IF(Q311&lt;30%,0,IF(Q311&lt;35%,N311*O311*P311*F!$B$33,IF(Q311&lt;40%,N311*O311*P311*F!$B$38,IF(Q311&lt;45%,N311*O311*P311*F!$B$43,IF(Q311&lt;50%,N311*O311*P311*F!$B$48,IF(Q311=50%,N311*O311*P311*F!$B$50,IF(Q311=51%,N311*O311*P311*F!$B$51,IF(Q311=52%,N311*O311*P311*F!$B$52,IF(Q311=53%,N311*O311*P311*F!$B$53,IF(Q311=54%,N311*O311*P311*F!$B$54,IF(Q311=55%,N311*O311*P311*F!$B$55,IF(Q311=56%,N311*O311*P311*F!$B$56,IF(Q311=57%,N311*O311*P311*F!$B$57,IF(Q311=58%,N311*O311*P311*F!$B$58,IF(Q311=59%,N311*O311*P311*F!$B$59,IF(Q311=60%,N311*O311*P311*F!$B$60,IF(Q311=61%,N311*O311*P311*F!$B$61,IF(Q311=62%,N311*O311*P311*F!$B$62,IF(Q311=63%,N311*O311*P311*F!$B$63,IF(Q311=64%,N311*O311*P311*F!$B$64,IF(Q311=65%,N311*O311*P311*F!$B$65,IF(Q311=66%,N311*O311*P311*F!$B$66,IF(Q311=67%,N311*O311*P311*F!$B$67,IF(Q311=68%,N311*O311*P311*F!$B$68,IF(Q311=69%,N311*O311*P311*F!$B$69,IF(Q311=70%,N311*O311*P311*F!$B$70,IF(Q311=71%,N311*O311*P311*F!$B$71,IF(Q311=72%,N311*O311*P311*F!$B$72,IF(Q311=73%,N311*O311*P311*F!$B$73,IF(Q311=74%,N311*O311*P311*F!$B$74,IF(Q311=75%,N311*O311*P311*F!$B$75,IF(Q311=76%,N311*O311*P311*F!$B$76,IF(Q311=77%,N311*O311*P311*F!$B$77,IF(Q311=78%,N311*O311*P311*F!$B$78,IF(Q311=79%,N311*O311*P311*F!$B$79,IF(Q311=80%,N311*O311*P311*F!$B$80,IF(Q311=81%,N311*O311*P311*F!$B$81,IF(Q311=82%,N311*O311*P311*F!$B$82,IF(Q311=83%,N311*O311*P311*F!$B$83,IF(Q311=84%,N311*O311*P311*F!$B$84,IF(Q311=85%,N311*O311*P311*F!$B$85,IF(Q311=86%,N311*O311*P311*F!$B$86,IF(Q311=87%,N311*O311*P311*F!$B$87,IF(Q311=88%,N311*O311*P311*F!$B$88,IF(Q311=89%,N311*O311*P311*F!$B$89,IF(Q311=90%,N311*O311*P311*F!$B$90,IF(Q311=91%,N311*O311*P311*F!$B$91,IF(Q311=92%,N311*O311*P311*F!$B$92,IF(Q311=93%,N311*O311*P311*F!$B$93,IF(Q311=94%,N311*O311*P311*F!$B$94,IF(Q311=95%,N311*O311*P311*F!$B$95,IF(Q311=96%,N311*O311*P311*F!$B$96,IF(Q311=97%,N311*O311*P311*F!$B$97,IF(Q311=98%,N311*O311*P311*F!$B$98,IF(Q311=99%,N311*O311*P311*F!$B$99,IF(Q311&gt;99%,N311*O311*P311*F!$B$100,))))))))))))))))))))))))))))))))))))))))))))))))))))))))+IF(U311&lt;30%,0,IF(U311&lt;35%,R311*S311*T311*F!$B$33,IF(U311&lt;40%,R311*S311*T311*F!$B$38,IF(U311&lt;45%,R311*S311*T311*F!$B$43,IF(U311&lt;50%,R311*S311*T311*F!$B$48,IF(U311=50%,R311*S311*T311*F!$B$50,IF(U311=51%,R311*S311*T311*F!$B$51,IF(U311=52%,R311*S311*T311*F!$B$52,IF(U311=53%,R311*S311*T311*F!$B$53,IF(U311=54%,R311*S311*T311*F!$B$54,IF(U311=55%,R311*S311*T311*F!$B$55,IF(U311=56%,R311*S311*T311*F!$B$56,IF(U311=57%,R311*S311*T311*F!$B$57,IF(U311=58%,R311*S311*T311*F!$B$58,IF(U311=59%,R311*S311*T311*F!$B$59,IF(U311=60%,R311*S311*T311*F!$B$60,IF(U311=61%,R311*S311*T311*F!$B$61,IF(U311=62%,R311*S311*T311*F!$B$62,IF(U311=63%,R311*S311*T311*F!$B$63,IF(U311=64%,R311*S311*T311*F!$B$64,IF(U311=65%,R311*S311*T311*F!$B$65,IF(U311=66%,R311*S311*T311*F!$B$66,IF(U311=67%,R311*S311*T311*F!$B$67,IF(U311=68%,R311*S311*T311*F!$B$68,IF(U311=69%,R311*S311*T311*F!$B$69,IF(U311=70%,R311*S311*T311*F!$B$70,IF(U311=71%,R311*S311*T311*F!$B$71,IF(U311=72%,R311*S311*T311*F!$B$72,IF(U311=73%,R311*S311*T311*F!$B$73,IF(U311=74%,R311*S311*T311*F!$B$74,IF(U311=75%,R311*S311*T311*F!$B$75,IF(U311=76%,R311*S311*T311*F!$B$76,IF(U311=77%,R311*S311*T311*F!$B$77,IF(U311=78%,R311*S311*T311*F!$B$78,IF(U311=79%,R311*S311*T311*F!$B$79,IF(U311=80%,R311*S311*T311*F!$B$80,IF(U311=81%,R311*S311*T311*F!$B$81,IF(U311=82%,R311*S311*T311*F!$B$82,IF(U311=83%,R311*S311*T311*F!$B$83,IF(U311=84%,R311*S311*T311*F!$B$84,IF(U311=85%,R311*S311*T311*F!$B$85,IF(U311=86%,R311*S311*T311*F!$B$86,IF(U311=87%,R311*S311*T311*F!$B$87,IF(U311=88%,R311*S311*T311*F!$B$88,IF(U311=89%,R311*S311*T311*F!$B$89,IF(U311=90%,R311*S311*T311*F!$B$90,IF(U311=91%,R311*S311*T311*F!$B$91,IF(U311=92%,R311*S311*T311*F!$B$92,IF(U311=93%,R311*S311*T311*F!$B$93,IF(U311=94%,R311*S311*T311*F!$B$94,IF(U311=95%,R311*S311*T311*F!$B$95,IF(U311=96%,R311*S311*T311*F!$B$96,IF(U311=97%,R311*S311*T311*F!$B$97,IF(U311=98%,R311*S311*T311*F!$B$98,IF(U311=99%,R311*S311*T311*F!$B$99,IF(U311&gt;99%,R311*S311*T311*F!$B$100)))))))))))))))))))))))))))))))))))))))))))))))))))))))))*IF(ISNUMBER(E311),E311,1)*IF(ISNUMBER(D311),D311,1)</f>
        <v>0</v>
      </c>
      <c r="AA311" s="69">
        <f t="shared" si="480"/>
        <v>0</v>
      </c>
      <c r="AB311" s="70">
        <f t="shared" si="481"/>
        <v>0</v>
      </c>
      <c r="AC311" s="23"/>
    </row>
    <row r="312" spans="1:29" ht="15.75" thickBot="1" x14ac:dyDescent="0.3">
      <c r="A312" s="326"/>
      <c r="B312" s="219" t="str">
        <f t="shared" si="465"/>
        <v/>
      </c>
      <c r="C312" s="228" t="str">
        <f t="shared" si="465"/>
        <v/>
      </c>
      <c r="D312" s="299">
        <f>ROUND(IFERROR((D306*(G306*H306+K306*L306+O306*P306+S306*T306)+D307*(G307*H307+K307*L307+O307*P307+S307*T307)+D308*(G308*H308+K308*L308+O308*P308+S308*T308)+D309*(G309*H309+K309*L309+O309*P309+S309*T309)+D310*(G310*H310+K310*L310+O310*P310+S310*T310)+D311*(G311*H311+K311*L311+O311*P311+S311*T311))/((G306*H306+K306*L306+O306*P306+S306*T306)+(G307*H307+K307*L307+O307*P307+S307*T307)+(G308*H308+K308*L308+O308*P308+S308*T308)+(G309*H309+K309*L309+O309*P309+S309*T309)+(G310*H310+K310*L310+O310*P310+S310*T310)+(G311*H311+K311*L311+O311*P311+S311*T311)),0),2)</f>
        <v>0.84</v>
      </c>
      <c r="E312" s="222" t="str">
        <f t="shared" si="465"/>
        <v/>
      </c>
      <c r="F312" s="311"/>
      <c r="G312" s="229"/>
      <c r="H312" s="229"/>
      <c r="I312" s="225"/>
      <c r="J312" s="311"/>
      <c r="K312" s="229"/>
      <c r="L312" s="229"/>
      <c r="M312" s="225"/>
      <c r="N312" s="311"/>
      <c r="O312" s="229"/>
      <c r="P312" s="229"/>
      <c r="Q312" s="225"/>
      <c r="R312" s="311"/>
      <c r="S312" s="229"/>
      <c r="T312" s="229"/>
      <c r="U312" s="225"/>
      <c r="V312" s="79">
        <f>SUM(V306:V311)</f>
        <v>8657.5</v>
      </c>
      <c r="W312" s="21">
        <f>IFERROR(V312/AA312,0)</f>
        <v>90.182291666666671</v>
      </c>
      <c r="X312" s="80">
        <f>ROUND(IFERROR(((I306*G306*H306+M306*K306*L306+Q306*O306*P306+U306*S306*T306)+(I307*G307*H307+M307*K307*L307+Q307*O307*P307+U307*S307*T307)+(I308*G308*H308+M308*K308*L308+Q308*O308*P308+U308*S308*T308)+(I309*G309*H309+M309*K309*L309+Q309*O309*P309+U309*S309*T309)+(I310*G310*H310+M310*K310*L310+Q310*O310*P310+U310*S310*T310)+(I311*G311*H311+M311*K311*L311+Q311*O311*P311+U311*S311*T311))/((G306*H306+K306*L306+O306*P306+S306*T306)+(G307*H307+K307*L307+O307*P307+S307*T307)+(G308*H308+K308*L308+O308*P308+S308*T308)+(G309*H309+K309*L309+O309*P309+S309*T309)+(G310*H310+K310*L310+O310*P310+S310*T310)+(G311*H311+K311*L311+O311*P311+S311*T311)),0),3)</f>
        <v>0.61399999999999999</v>
      </c>
      <c r="Y312" s="81"/>
      <c r="Z312" s="21">
        <f>SUM(Z306:Z311)</f>
        <v>6615.25</v>
      </c>
      <c r="AA312" s="82">
        <f>SUM(AA306:AA311)</f>
        <v>96</v>
      </c>
      <c r="AB312" s="83">
        <f>IF(SUM(AB306:AB311)=0,TIME(,0,),TIME(,SUM(AB306:AB311)+30,))</f>
        <v>0.11944444444444445</v>
      </c>
      <c r="AC312" s="23"/>
    </row>
    <row r="313" spans="1:29" x14ac:dyDescent="0.25">
      <c r="A313" s="318">
        <f>A314</f>
        <v>42264</v>
      </c>
      <c r="B313" s="192" t="str">
        <f t="shared" si="465"/>
        <v>Тяжелая</v>
      </c>
      <c r="C313" s="193" t="str">
        <f t="shared" si="465"/>
        <v>Становая тяга</v>
      </c>
      <c r="D313" s="160">
        <f>D276</f>
        <v>1.3</v>
      </c>
      <c r="E313" s="194" t="str">
        <f t="shared" si="465"/>
        <v/>
      </c>
      <c r="F313" s="302">
        <f>IF(I313&lt;&gt;0,(IFERROR(IF($Y313&gt;50,MROUND($Y313*I313,2.5),IF($Y313&lt;15,MROUND($Y313*I313,0.1),MROUND($Y313*I313,1))),)),"")</f>
        <v>132.5</v>
      </c>
      <c r="G313" s="162">
        <v>4</v>
      </c>
      <c r="H313" s="162">
        <v>1</v>
      </c>
      <c r="I313" s="163">
        <v>0.53</v>
      </c>
      <c r="J313" s="302">
        <f>IF(M313&lt;&gt;0,(IFERROR(IF($Y313&gt;50,MROUND($Y313*M313,2.5),IF($Y313&lt;15,MROUND($Y313*M313,0.1),MROUND($Y313*M313,1))),)),"")</f>
        <v>155</v>
      </c>
      <c r="K313" s="162">
        <v>3</v>
      </c>
      <c r="L313" s="162">
        <v>1</v>
      </c>
      <c r="M313" s="163">
        <v>0.62</v>
      </c>
      <c r="N313" s="302">
        <f>IF(Q313&lt;&gt;0,(IFERROR(IF($Y313&gt;50,MROUND($Y313*Q313,2.5),IF($Y313&lt;15,MROUND($Y313*Q313,0.1),MROUND($Y313*Q313,1))),)),"")</f>
        <v>170</v>
      </c>
      <c r="O313" s="162">
        <v>2</v>
      </c>
      <c r="P313" s="162">
        <v>5</v>
      </c>
      <c r="Q313" s="163">
        <v>0.68</v>
      </c>
      <c r="R313" s="302">
        <f>IF(U313&lt;&gt;0,(IFERROR(IF($Y313&gt;50,MROUND($Y313*U313,2.5),IF($Y313&lt;15,MROUND($Y313*U313,0.1),MROUND($Y313*U313,1))),)),"")</f>
        <v>200</v>
      </c>
      <c r="S313" s="162">
        <v>1</v>
      </c>
      <c r="T313" s="162">
        <v>4</v>
      </c>
      <c r="U313" s="164">
        <v>0.8</v>
      </c>
      <c r="V313" s="120">
        <f t="shared" si="479"/>
        <v>3495</v>
      </c>
      <c r="W313" s="48">
        <f>IFERROR((IF(ISNUMBER(F313),F313,1)*G313*H313+IF(ISNUMBER(J313),J313,1)*K313*L313+IF(ISNUMBER(N313),N313,1)*O313*P313+IF(ISNUMBER(R313),R313,1)*S313*T313)*IF(ISNUMBER(E313),E313,1)/(G313*H313+K313*L313+O313*P313+S313*T313),0)</f>
        <v>166.42857142857142</v>
      </c>
      <c r="X313" s="49">
        <f>ROUND(IFERROR((W313/(Y313*IF(ISNUMBER(E313),E313,1))),0),2)</f>
        <v>0.67</v>
      </c>
      <c r="Y313" s="202">
        <f t="shared" si="469"/>
        <v>249.76969054210511</v>
      </c>
      <c r="Z313" s="16">
        <f>(IF(I313&lt;30%,0,IF(I313&lt;35%,F313*G313*H313*F!$B$33,IF(I313&lt;40%,F313*G313*H313*F!$B$38,IF(I313&lt;45%,F313*G313*H313*F!$B$43,IF(I313&lt;50%,F313*G313*H313*F!$B$48,IF(I313=50%,F313*G313*H313*F!$B$50,IF(I313=51%,F313*G313*H313*F!$B$51,IF(I313=52%,F313*G313*H313*F!$B$52,IF(I313=53%,F313*G313*H313*F!$B$53,IF(I313=54%,F313*G313*H313*F!$B$54,IF(I313=55%,F313*G313*H313*F!$B$55,IF(I313=56%,F313*G313*H313*F!$B$56,IF(I313=57%,F313*G313*H313*F!$B$57,IF(I313=58%,F313*G313*H313*F!$B$58,IF(I313=59%,F313*G313*H313*F!$B$59,IF(I313=60%,F313*G313*H313*F!$B$60,IF(I313=61%,F313*G313*H313*F!$B$61,IF(I313=62%,F313*G313*H313*F!$B$62,IF(I313=63%,F313*G313*H313*F!$B$63,IF(I313=64%,F313*G313*H313*F!$B$64,IF(I313=65%,F313*G313*H313*F!$B$65,IF(I313=66%,F313*G313*H313*F!$B$66,IF(I313=67%,F313*G313*H313*F!$B$67,IF(I313=68%,F313*G313*H313*F!$B$68,IF(I313=69%,F313*G313*H313*F!$B$69,IF(I313=70%,F313*G313*H313*F!$B$70,IF(I313=71%,F313*G313*H313*F!$B$71,IF(I313=72%,F313*G313*H313*F!$B$72,IF(I313=73%,F313*G313*H313*F!$B$73,IF(I313=74%,F313*G313*H313*F!$B$74,IF(I313=75%,F313*G313*H313*F!$B$75,IF(I313=76%,F313*G313*H313*F!$B$76,IF(I313=77%,F313*G313*H313*F!$B$77,IF(I313=78%,F313*G313*H313*F!$B$78,IF(I313=79%,F313*G313*H313*F!$B$79,IF(I313=80%,F313*G313*H313*F!$B$80,IF(I313=81%,F313*G313*H313*F!$B$81,IF(I313=82%,F313*G313*H313*F!$B$82,IF(I313=83%,F313*G313*H313*F!$B$83,IF(I313=84%,F313*G313*H313*F!$B$84,IF(I313=85%,F313*G313*H313*F!$B$85,IF(I313=86%,F313*G313*H313*F!$B$86,IF(I313=87%,F313*G313*H313*F!$B$87,IF(I313=88%,F313*G313*H313*F!$B$88,IF(I313=89%,F313*G313*H313*F!$B$89,IF(I313=90%,F313*G313*H313*F!$B$90,IF(I313=91%,F313*G313*H313*F!$B$91,IF(I313=92%,F313*G313*H313*F!$B$92,IF(I313=93%,F313*G313*H313*F!$B$93,IF(I313=94%,F313*G313*H313*F!$B$94,IF(I313=95%,F313*G313*H313*F!$B$95,IF(I313=96%,F313*G313*H313*F!$B$96,IF(I313=97%,F313*G313*H313*F!$B$97,IF(I313=98%,F313*G313*H313*F!$B$98,IF(I313=99%,F313*G313*H313*F!$B$99,IF(I313&gt;99%,F313*G313*H313*F!$B$100,))))))))))))))))))))))))))))))))))))))))))))))))))))))))+IF(M313&lt;30%,0,IF(M313&lt;35%,J313*K313*L313*F!$B$33,IF(M313&lt;40%,J313*K313*L313*F!$B$38,IF(M313&lt;45%,J313*K313*L313*F!$B$43,IF(M313&lt;50%,J313*K313*L313*F!$B$48,IF(M313=50%,J313*K313*L313*F!$B$50,IF(M313=51%,J313*K313*L313*F!$B$51,IF(M313=52%,J313*K313*L313*F!$B$52,IF(M313=53%,J313*K313*L313*F!$B$53,IF(M313=54%,J313*K313*L313*F!$B$54,IF(M313=55%,J313*K313*L313*F!$B$55,IF(M313=56%,J313*K313*L313*F!$B$56,IF(M313=57%,J313*K313*L313*F!$B$57,IF(M313=58%,J313*K313*L313*F!$B$58,IF(M313=59%,J313*K313*L313*F!$B$59,IF(M313=60%,J313*K313*L313*F!$B$60,IF(M313=61%,J313*K313*L313*F!$B$61,IF(M313=62%,J313*K313*L313*F!$B$62,IF(M313=63%,J313*K313*L313*F!$B$63,IF(M313=64%,J313*K313*L313*F!$B$64,IF(M313=65%,J313*K313*L313*F!$B$65,IF(M313=66%,J313*K313*L313*F!$B$66,IF(M313=67%,J313*K313*L313*F!$B$67,IF(M313=68%,J313*K313*L313*F!$B$68,IF(M313=69%,J313*K313*L313*F!$B$69,IF(M313=70%,J313*K313*L313*F!$B$70,IF(M313=71%,J313*K313*L313*F!$B$71,IF(M313=72%,J313*K313*L313*F!$B$72,IF(M313=73%,J313*K313*L313*F!$B$73,IF(M313=74%,J313*K313*L313*F!$B$74,IF(M313=75%,J313*K313*L313*F!$B$75,IF(M313=76%,J313*K313*L313*F!$B$76,IF(M313=77%,J313*K313*L313*F!$B$77,IF(M313=78%,J313*K313*L313*F!$B$78,IF(M313=79%,J313*K313*L313*F!$B$79,IF(M313=80%,J313*K313*L313*F!$B$80,IF(M313=81%,J313*K313*L313*F!$B$81,IF(M313=82%,J313*K313*L313*F!$B$82,IF(M313=83%,J313*K313*L313*F!$B$83,IF(M313=84%,J313*K313*L313*F!$B$84,IF(M313=85%,J313*K313*L313*F!$B$85,IF(M313=86%,J313*K313*L313*F!$B$86,IF(M313=87%,J313*K313*L313*F!$B$87,IF(M313=88%,J313*K313*L313*F!$B$88,IF(M313=89%,J313*K313*L313*F!$B$89,IF(M313=90%,J313*K313*L313*F!$B$90,IF(M313=91%,J313*K313*L313*F!$B$91,IF(M313=92%,J313*K313*L313*F!$B$92,IF(M313=93%,J313*K313*L313*F!$B$93,IF(M313=94%,J313*K313*L313*F!$B$94,IF(M313=95%,J313*K313*L313*F!$B$95,IF(M313=96%,J313*K313*L313*F!$B$96,IF(M313=97%,J313*K313*L313*F!$B$97,IF(M313=98%,J313*K313*L313*F!$B$98,IF(M313=99%,J313*K313*L313*F!$B$99,IF(M313&gt;99%,J313*K313*L313*F!$B$100,))))))))))))))))))))))))))))))))))))))))))))))))))))))))+IF(Q313&lt;30%,0,IF(Q313&lt;35%,N313*O313*P313*F!$B$33,IF(Q313&lt;40%,N313*O313*P313*F!$B$38,IF(Q313&lt;45%,N313*O313*P313*F!$B$43,IF(Q313&lt;50%,N313*O313*P313*F!$B$48,IF(Q313=50%,N313*O313*P313*F!$B$50,IF(Q313=51%,N313*O313*P313*F!$B$51,IF(Q313=52%,N313*O313*P313*F!$B$52,IF(Q313=53%,N313*O313*P313*F!$B$53,IF(Q313=54%,N313*O313*P313*F!$B$54,IF(Q313=55%,N313*O313*P313*F!$B$55,IF(Q313=56%,N313*O313*P313*F!$B$56,IF(Q313=57%,N313*O313*P313*F!$B$57,IF(Q313=58%,N313*O313*P313*F!$B$58,IF(Q313=59%,N313*O313*P313*F!$B$59,IF(Q313=60%,N313*O313*P313*F!$B$60,IF(Q313=61%,N313*O313*P313*F!$B$61,IF(Q313=62%,N313*O313*P313*F!$B$62,IF(Q313=63%,N313*O313*P313*F!$B$63,IF(Q313=64%,N313*O313*P313*F!$B$64,IF(Q313=65%,N313*O313*P313*F!$B$65,IF(Q313=66%,N313*O313*P313*F!$B$66,IF(Q313=67%,N313*O313*P313*F!$B$67,IF(Q313=68%,N313*O313*P313*F!$B$68,IF(Q313=69%,N313*O313*P313*F!$B$69,IF(Q313=70%,N313*O313*P313*F!$B$70,IF(Q313=71%,N313*O313*P313*F!$B$71,IF(Q313=72%,N313*O313*P313*F!$B$72,IF(Q313=73%,N313*O313*P313*F!$B$73,IF(Q313=74%,N313*O313*P313*F!$B$74,IF(Q313=75%,N313*O313*P313*F!$B$75,IF(Q313=76%,N313*O313*P313*F!$B$76,IF(Q313=77%,N313*O313*P313*F!$B$77,IF(Q313=78%,N313*O313*P313*F!$B$78,IF(Q313=79%,N313*O313*P313*F!$B$79,IF(Q313=80%,N313*O313*P313*F!$B$80,IF(Q313=81%,N313*O313*P313*F!$B$81,IF(Q313=82%,N313*O313*P313*F!$B$82,IF(Q313=83%,N313*O313*P313*F!$B$83,IF(Q313=84%,N313*O313*P313*F!$B$84,IF(Q313=85%,N313*O313*P313*F!$B$85,IF(Q313=86%,N313*O313*P313*F!$B$86,IF(Q313=87%,N313*O313*P313*F!$B$87,IF(Q313=88%,N313*O313*P313*F!$B$88,IF(Q313=89%,N313*O313*P313*F!$B$89,IF(Q313=90%,N313*O313*P313*F!$B$90,IF(Q313=91%,N313*O313*P313*F!$B$91,IF(Q313=92%,N313*O313*P313*F!$B$92,IF(Q313=93%,N313*O313*P313*F!$B$93,IF(Q313=94%,N313*O313*P313*F!$B$94,IF(Q313=95%,N313*O313*P313*F!$B$95,IF(Q313=96%,N313*O313*P313*F!$B$96,IF(Q313=97%,N313*O313*P313*F!$B$97,IF(Q313=98%,N313*O313*P313*F!$B$98,IF(Q313=99%,N313*O313*P313*F!$B$99,IF(Q313&gt;99%,N313*O313*P313*F!$B$100,))))))))))))))))))))))))))))))))))))))))))))))))))))))))+IF(U313&lt;30%,0,IF(U313&lt;35%,R313*S313*T313*F!$B$33,IF(U313&lt;40%,R313*S313*T313*F!$B$38,IF(U313&lt;45%,R313*S313*T313*F!$B$43,IF(U313&lt;50%,R313*S313*T313*F!$B$48,IF(U313=50%,R313*S313*T313*F!$B$50,IF(U313=51%,R313*S313*T313*F!$B$51,IF(U313=52%,R313*S313*T313*F!$B$52,IF(U313=53%,R313*S313*T313*F!$B$53,IF(U313=54%,R313*S313*T313*F!$B$54,IF(U313=55%,R313*S313*T313*F!$B$55,IF(U313=56%,R313*S313*T313*F!$B$56,IF(U313=57%,R313*S313*T313*F!$B$57,IF(U313=58%,R313*S313*T313*F!$B$58,IF(U313=59%,R313*S313*T313*F!$B$59,IF(U313=60%,R313*S313*T313*F!$B$60,IF(U313=61%,R313*S313*T313*F!$B$61,IF(U313=62%,R313*S313*T313*F!$B$62,IF(U313=63%,R313*S313*T313*F!$B$63,IF(U313=64%,R313*S313*T313*F!$B$64,IF(U313=65%,R313*S313*T313*F!$B$65,IF(U313=66%,R313*S313*T313*F!$B$66,IF(U313=67%,R313*S313*T313*F!$B$67,IF(U313=68%,R313*S313*T313*F!$B$68,IF(U313=69%,R313*S313*T313*F!$B$69,IF(U313=70%,R313*S313*T313*F!$B$70,IF(U313=71%,R313*S313*T313*F!$B$71,IF(U313=72%,R313*S313*T313*F!$B$72,IF(U313=73%,R313*S313*T313*F!$B$73,IF(U313=74%,R313*S313*T313*F!$B$74,IF(U313=75%,R313*S313*T313*F!$B$75,IF(U313=76%,R313*S313*T313*F!$B$76,IF(U313=77%,R313*S313*T313*F!$B$77,IF(U313=78%,R313*S313*T313*F!$B$78,IF(U313=79%,R313*S313*T313*F!$B$79,IF(U313=80%,R313*S313*T313*F!$B$80,IF(U313=81%,R313*S313*T313*F!$B$81,IF(U313=82%,R313*S313*T313*F!$B$82,IF(U313=83%,R313*S313*T313*F!$B$83,IF(U313=84%,R313*S313*T313*F!$B$84,IF(U313=85%,R313*S313*T313*F!$B$85,IF(U313=86%,R313*S313*T313*F!$B$86,IF(U313=87%,R313*S313*T313*F!$B$87,IF(U313=88%,R313*S313*T313*F!$B$88,IF(U313=89%,R313*S313*T313*F!$B$89,IF(U313=90%,R313*S313*T313*F!$B$90,IF(U313=91%,R313*S313*T313*F!$B$91,IF(U313=92%,R313*S313*T313*F!$B$92,IF(U313=93%,R313*S313*T313*F!$B$93,IF(U313=94%,R313*S313*T313*F!$B$94,IF(U313=95%,R313*S313*T313*F!$B$95,IF(U313=96%,R313*S313*T313*F!$B$96,IF(U313=97%,R313*S313*T313*F!$B$97,IF(U313=98%,R313*S313*T313*F!$B$98,IF(U313=99%,R313*S313*T313*F!$B$99,IF(U313&gt;99%,R313*S313*T313*F!$B$100)))))))))))))))))))))))))))))))))))))))))))))))))))))))))*IF(ISNUMBER(E313),E313,1)*IF(ISNUMBER(D313),D313,1)</f>
        <v>4327.2449999999999</v>
      </c>
      <c r="AA313" s="50">
        <f t="shared" ref="AA313:AA318" si="490">G313*H313+K313*L313+O313*P313+S313*T313</f>
        <v>21</v>
      </c>
      <c r="AB313" s="51">
        <f t="shared" ref="AB313:AB318" si="491">(H313*(IF(I313&lt;45%,0.5,IF(I313&lt;55%,0.8,IF(I313&lt;65%,0.9,IF(I313&lt;75%,1,IF(I313&lt;85%,1.1,1.2))))))+L313*(IF(M313&lt;45%,0.5,IF(M313&lt;55%,0.8,IF(M313&lt;65%,0.9,IF(M313&lt;75%,1,IF(M313&lt;85%,1.1,1.2))))))+P313*(IF(Q313&lt;45%,0.5,IF(Q313&lt;55%,0.8,IF(Q313&lt;65%,0.9,IF(Q313&lt;75%,1,IF(Q313&lt;85%,1.1,1.2))))))+T313*(IF(U313&lt;45%,0.5,IF(U313&lt;55%,0.8,IF(U313&lt;65%,0.9,IF(U313&lt;75%,1,IF(U313&lt;85%,1.1,1.2)))))))*IF(D313&gt;=0.8,6,IF(D313&lt;=0.4,1.5,3))</f>
        <v>66.600000000000009</v>
      </c>
      <c r="AC313" s="23"/>
    </row>
    <row r="314" spans="1:29" ht="15" customHeight="1" x14ac:dyDescent="0.25">
      <c r="A314" s="325">
        <f>A307+2</f>
        <v>42264</v>
      </c>
      <c r="B314" s="195" t="str">
        <f t="shared" si="465"/>
        <v>Легкая</v>
      </c>
      <c r="C314" s="196" t="str">
        <f t="shared" si="465"/>
        <v>Тяга на прямых ногах</v>
      </c>
      <c r="D314" s="167">
        <f t="shared" ref="D314:D318" si="492">D277</f>
        <v>1.3</v>
      </c>
      <c r="E314" s="197" t="str">
        <f t="shared" si="465"/>
        <v/>
      </c>
      <c r="F314" s="303">
        <f>IF(I314&lt;&gt;0,(IFERROR(IF($Y314&gt;50,MROUND($Y314*I314,2.5),IF($Y314&lt;15,MROUND($Y314*I314,0.1),MROUND($Y314*I314,1))),)),"")</f>
        <v>90</v>
      </c>
      <c r="G314" s="170">
        <v>6</v>
      </c>
      <c r="H314" s="170">
        <v>5</v>
      </c>
      <c r="I314" s="171">
        <v>0.45</v>
      </c>
      <c r="J314" s="303" t="str">
        <f>IF(M314&lt;&gt;0,(IFERROR(IF($Y314&gt;50,MROUND($Y314*M314,2.5),IF($Y314&lt;15,MROUND($Y314*M314,0.1),MROUND($Y314*M314,1))),)),"")</f>
        <v/>
      </c>
      <c r="K314" s="170"/>
      <c r="L314" s="170"/>
      <c r="M314" s="171">
        <v>0</v>
      </c>
      <c r="N314" s="303" t="str">
        <f>IF(Q314&lt;&gt;0,(IFERROR(IF($Y314&gt;50,MROUND($Y314*Q314,2.5),IF($Y314&lt;15,MROUND($Y314*Q314,0.1),MROUND($Y314*Q314,1))),)),"")</f>
        <v/>
      </c>
      <c r="O314" s="170"/>
      <c r="P314" s="170"/>
      <c r="Q314" s="171">
        <v>0</v>
      </c>
      <c r="R314" s="303" t="str">
        <f>IF(U314&lt;&gt;0,(IFERROR(IF($Y314&gt;50,MROUND($Y314*U314,2.5),IF($Y314&lt;15,MROUND($Y314*U314,0.1),MROUND($Y314*U314,1))),)),"")</f>
        <v/>
      </c>
      <c r="S314" s="170"/>
      <c r="T314" s="170"/>
      <c r="U314" s="172">
        <v>0</v>
      </c>
      <c r="V314" s="121">
        <f t="shared" si="479"/>
        <v>2700</v>
      </c>
      <c r="W314" s="60">
        <f t="shared" ref="W314:W318" si="493">IFERROR((IF(ISNUMBER(F314),F314,1)*G314*H314+IF(ISNUMBER(J314),J314,1)*K314*L314+IF(ISNUMBER(N314),N314,1)*O314*P314+IF(ISNUMBER(R314),R314,1)*S314*T314)*IF(ISNUMBER(E314),E314,1)/(G314*H314+K314*L314+O314*P314+S314*T314),0)</f>
        <v>90</v>
      </c>
      <c r="X314" s="61">
        <f t="shared" ref="X314:X315" si="494">ROUND(IFERROR((W314/(Y314*IF(ISNUMBER(E314),E314,1))),0),2)</f>
        <v>0.45</v>
      </c>
      <c r="Y314" s="203">
        <f t="shared" si="469"/>
        <v>199.81575243368411</v>
      </c>
      <c r="Z314" s="17">
        <f>(IF(I314&lt;30%,0,IF(I314&lt;35%,F314*G314*H314*F!$B$33,IF(I314&lt;40%,F314*G314*H314*F!$B$38,IF(I314&lt;45%,F314*G314*H314*F!$B$43,IF(I314&lt;50%,F314*G314*H314*F!$B$48,IF(I314=50%,F314*G314*H314*F!$B$50,IF(I314=51%,F314*G314*H314*F!$B$51,IF(I314=52%,F314*G314*H314*F!$B$52,IF(I314=53%,F314*G314*H314*F!$B$53,IF(I314=54%,F314*G314*H314*F!$B$54,IF(I314=55%,F314*G314*H314*F!$B$55,IF(I314=56%,F314*G314*H314*F!$B$56,IF(I314=57%,F314*G314*H314*F!$B$57,IF(I314=58%,F314*G314*H314*F!$B$58,IF(I314=59%,F314*G314*H314*F!$B$59,IF(I314=60%,F314*G314*H314*F!$B$60,IF(I314=61%,F314*G314*H314*F!$B$61,IF(I314=62%,F314*G314*H314*F!$B$62,IF(I314=63%,F314*G314*H314*F!$B$63,IF(I314=64%,F314*G314*H314*F!$B$64,IF(I314=65%,F314*G314*H314*F!$B$65,IF(I314=66%,F314*G314*H314*F!$B$66,IF(I314=67%,F314*G314*H314*F!$B$67,IF(I314=68%,F314*G314*H314*F!$B$68,IF(I314=69%,F314*G314*H314*F!$B$69,IF(I314=70%,F314*G314*H314*F!$B$70,IF(I314=71%,F314*G314*H314*F!$B$71,IF(I314=72%,F314*G314*H314*F!$B$72,IF(I314=73%,F314*G314*H314*F!$B$73,IF(I314=74%,F314*G314*H314*F!$B$74,IF(I314=75%,F314*G314*H314*F!$B$75,IF(I314=76%,F314*G314*H314*F!$B$76,IF(I314=77%,F314*G314*H314*F!$B$77,IF(I314=78%,F314*G314*H314*F!$B$78,IF(I314=79%,F314*G314*H314*F!$B$79,IF(I314=80%,F314*G314*H314*F!$B$80,IF(I314=81%,F314*G314*H314*F!$B$81,IF(I314=82%,F314*G314*H314*F!$B$82,IF(I314=83%,F314*G314*H314*F!$B$83,IF(I314=84%,F314*G314*H314*F!$B$84,IF(I314=85%,F314*G314*H314*F!$B$85,IF(I314=86%,F314*G314*H314*F!$B$86,IF(I314=87%,F314*G314*H314*F!$B$87,IF(I314=88%,F314*G314*H314*F!$B$88,IF(I314=89%,F314*G314*H314*F!$B$89,IF(I314=90%,F314*G314*H314*F!$B$90,IF(I314=91%,F314*G314*H314*F!$B$91,IF(I314=92%,F314*G314*H314*F!$B$92,IF(I314=93%,F314*G314*H314*F!$B$93,IF(I314=94%,F314*G314*H314*F!$B$94,IF(I314=95%,F314*G314*H314*F!$B$95,IF(I314=96%,F314*G314*H314*F!$B$96,IF(I314=97%,F314*G314*H314*F!$B$97,IF(I314=98%,F314*G314*H314*F!$B$98,IF(I314=99%,F314*G314*H314*F!$B$99,IF(I314&gt;99%,F314*G314*H314*F!$B$100,))))))))))))))))))))))))))))))))))))))))))))))))))))))))+IF(M314&lt;30%,0,IF(M314&lt;35%,J314*K314*L314*F!$B$33,IF(M314&lt;40%,J314*K314*L314*F!$B$38,IF(M314&lt;45%,J314*K314*L314*F!$B$43,IF(M314&lt;50%,J314*K314*L314*F!$B$48,IF(M314=50%,J314*K314*L314*F!$B$50,IF(M314=51%,J314*K314*L314*F!$B$51,IF(M314=52%,J314*K314*L314*F!$B$52,IF(M314=53%,J314*K314*L314*F!$B$53,IF(M314=54%,J314*K314*L314*F!$B$54,IF(M314=55%,J314*K314*L314*F!$B$55,IF(M314=56%,J314*K314*L314*F!$B$56,IF(M314=57%,J314*K314*L314*F!$B$57,IF(M314=58%,J314*K314*L314*F!$B$58,IF(M314=59%,J314*K314*L314*F!$B$59,IF(M314=60%,J314*K314*L314*F!$B$60,IF(M314=61%,J314*K314*L314*F!$B$61,IF(M314=62%,J314*K314*L314*F!$B$62,IF(M314=63%,J314*K314*L314*F!$B$63,IF(M314=64%,J314*K314*L314*F!$B$64,IF(M314=65%,J314*K314*L314*F!$B$65,IF(M314=66%,J314*K314*L314*F!$B$66,IF(M314=67%,J314*K314*L314*F!$B$67,IF(M314=68%,J314*K314*L314*F!$B$68,IF(M314=69%,J314*K314*L314*F!$B$69,IF(M314=70%,J314*K314*L314*F!$B$70,IF(M314=71%,J314*K314*L314*F!$B$71,IF(M314=72%,J314*K314*L314*F!$B$72,IF(M314=73%,J314*K314*L314*F!$B$73,IF(M314=74%,J314*K314*L314*F!$B$74,IF(M314=75%,J314*K314*L314*F!$B$75,IF(M314=76%,J314*K314*L314*F!$B$76,IF(M314=77%,J314*K314*L314*F!$B$77,IF(M314=78%,J314*K314*L314*F!$B$78,IF(M314=79%,J314*K314*L314*F!$B$79,IF(M314=80%,J314*K314*L314*F!$B$80,IF(M314=81%,J314*K314*L314*F!$B$81,IF(M314=82%,J314*K314*L314*F!$B$82,IF(M314=83%,J314*K314*L314*F!$B$83,IF(M314=84%,J314*K314*L314*F!$B$84,IF(M314=85%,J314*K314*L314*F!$B$85,IF(M314=86%,J314*K314*L314*F!$B$86,IF(M314=87%,J314*K314*L314*F!$B$87,IF(M314=88%,J314*K314*L314*F!$B$88,IF(M314=89%,J314*K314*L314*F!$B$89,IF(M314=90%,J314*K314*L314*F!$B$90,IF(M314=91%,J314*K314*L314*F!$B$91,IF(M314=92%,J314*K314*L314*F!$B$92,IF(M314=93%,J314*K314*L314*F!$B$93,IF(M314=94%,J314*K314*L314*F!$B$94,IF(M314=95%,J314*K314*L314*F!$B$95,IF(M314=96%,J314*K314*L314*F!$B$96,IF(M314=97%,J314*K314*L314*F!$B$97,IF(M314=98%,J314*K314*L314*F!$B$98,IF(M314=99%,J314*K314*L314*F!$B$99,IF(M314&gt;99%,J314*K314*L314*F!$B$100,))))))))))))))))))))))))))))))))))))))))))))))))))))))))+IF(Q314&lt;30%,0,IF(Q314&lt;35%,N314*O314*P314*F!$B$33,IF(Q314&lt;40%,N314*O314*P314*F!$B$38,IF(Q314&lt;45%,N314*O314*P314*F!$B$43,IF(Q314&lt;50%,N314*O314*P314*F!$B$48,IF(Q314=50%,N314*O314*P314*F!$B$50,IF(Q314=51%,N314*O314*P314*F!$B$51,IF(Q314=52%,N314*O314*P314*F!$B$52,IF(Q314=53%,N314*O314*P314*F!$B$53,IF(Q314=54%,N314*O314*P314*F!$B$54,IF(Q314=55%,N314*O314*P314*F!$B$55,IF(Q314=56%,N314*O314*P314*F!$B$56,IF(Q314=57%,N314*O314*P314*F!$B$57,IF(Q314=58%,N314*O314*P314*F!$B$58,IF(Q314=59%,N314*O314*P314*F!$B$59,IF(Q314=60%,N314*O314*P314*F!$B$60,IF(Q314=61%,N314*O314*P314*F!$B$61,IF(Q314=62%,N314*O314*P314*F!$B$62,IF(Q314=63%,N314*O314*P314*F!$B$63,IF(Q314=64%,N314*O314*P314*F!$B$64,IF(Q314=65%,N314*O314*P314*F!$B$65,IF(Q314=66%,N314*O314*P314*F!$B$66,IF(Q314=67%,N314*O314*P314*F!$B$67,IF(Q314=68%,N314*O314*P314*F!$B$68,IF(Q314=69%,N314*O314*P314*F!$B$69,IF(Q314=70%,N314*O314*P314*F!$B$70,IF(Q314=71%,N314*O314*P314*F!$B$71,IF(Q314=72%,N314*O314*P314*F!$B$72,IF(Q314=73%,N314*O314*P314*F!$B$73,IF(Q314=74%,N314*O314*P314*F!$B$74,IF(Q314=75%,N314*O314*P314*F!$B$75,IF(Q314=76%,N314*O314*P314*F!$B$76,IF(Q314=77%,N314*O314*P314*F!$B$77,IF(Q314=78%,N314*O314*P314*F!$B$78,IF(Q314=79%,N314*O314*P314*F!$B$79,IF(Q314=80%,N314*O314*P314*F!$B$80,IF(Q314=81%,N314*O314*P314*F!$B$81,IF(Q314=82%,N314*O314*P314*F!$B$82,IF(Q314=83%,N314*O314*P314*F!$B$83,IF(Q314=84%,N314*O314*P314*F!$B$84,IF(Q314=85%,N314*O314*P314*F!$B$85,IF(Q314=86%,N314*O314*P314*F!$B$86,IF(Q314=87%,N314*O314*P314*F!$B$87,IF(Q314=88%,N314*O314*P314*F!$B$88,IF(Q314=89%,N314*O314*P314*F!$B$89,IF(Q314=90%,N314*O314*P314*F!$B$90,IF(Q314=91%,N314*O314*P314*F!$B$91,IF(Q314=92%,N314*O314*P314*F!$B$92,IF(Q314=93%,N314*O314*P314*F!$B$93,IF(Q314=94%,N314*O314*P314*F!$B$94,IF(Q314=95%,N314*O314*P314*F!$B$95,IF(Q314=96%,N314*O314*P314*F!$B$96,IF(Q314=97%,N314*O314*P314*F!$B$97,IF(Q314=98%,N314*O314*P314*F!$B$98,IF(Q314=99%,N314*O314*P314*F!$B$99,IF(Q314&gt;99%,N314*O314*P314*F!$B$100,))))))))))))))))))))))))))))))))))))))))))))))))))))))))+IF(U314&lt;30%,0,IF(U314&lt;35%,R314*S314*T314*F!$B$33,IF(U314&lt;40%,R314*S314*T314*F!$B$38,IF(U314&lt;45%,R314*S314*T314*F!$B$43,IF(U314&lt;50%,R314*S314*T314*F!$B$48,IF(U314=50%,R314*S314*T314*F!$B$50,IF(U314=51%,R314*S314*T314*F!$B$51,IF(U314=52%,R314*S314*T314*F!$B$52,IF(U314=53%,R314*S314*T314*F!$B$53,IF(U314=54%,R314*S314*T314*F!$B$54,IF(U314=55%,R314*S314*T314*F!$B$55,IF(U314=56%,R314*S314*T314*F!$B$56,IF(U314=57%,R314*S314*T314*F!$B$57,IF(U314=58%,R314*S314*T314*F!$B$58,IF(U314=59%,R314*S314*T314*F!$B$59,IF(U314=60%,R314*S314*T314*F!$B$60,IF(U314=61%,R314*S314*T314*F!$B$61,IF(U314=62%,R314*S314*T314*F!$B$62,IF(U314=63%,R314*S314*T314*F!$B$63,IF(U314=64%,R314*S314*T314*F!$B$64,IF(U314=65%,R314*S314*T314*F!$B$65,IF(U314=66%,R314*S314*T314*F!$B$66,IF(U314=67%,R314*S314*T314*F!$B$67,IF(U314=68%,R314*S314*T314*F!$B$68,IF(U314=69%,R314*S314*T314*F!$B$69,IF(U314=70%,R314*S314*T314*F!$B$70,IF(U314=71%,R314*S314*T314*F!$B$71,IF(U314=72%,R314*S314*T314*F!$B$72,IF(U314=73%,R314*S314*T314*F!$B$73,IF(U314=74%,R314*S314*T314*F!$B$74,IF(U314=75%,R314*S314*T314*F!$B$75,IF(U314=76%,R314*S314*T314*F!$B$76,IF(U314=77%,R314*S314*T314*F!$B$77,IF(U314=78%,R314*S314*T314*F!$B$78,IF(U314=79%,R314*S314*T314*F!$B$79,IF(U314=80%,R314*S314*T314*F!$B$80,IF(U314=81%,R314*S314*T314*F!$B$81,IF(U314=82%,R314*S314*T314*F!$B$82,IF(U314=83%,R314*S314*T314*F!$B$83,IF(U314=84%,R314*S314*T314*F!$B$84,IF(U314=85%,R314*S314*T314*F!$B$85,IF(U314=86%,R314*S314*T314*F!$B$86,IF(U314=87%,R314*S314*T314*F!$B$87,IF(U314=88%,R314*S314*T314*F!$B$88,IF(U314=89%,R314*S314*T314*F!$B$89,IF(U314=90%,R314*S314*T314*F!$B$90,IF(U314=91%,R314*S314*T314*F!$B$91,IF(U314=92%,R314*S314*T314*F!$B$92,IF(U314=93%,R314*S314*T314*F!$B$93,IF(U314=94%,R314*S314*T314*F!$B$94,IF(U314=95%,R314*S314*T314*F!$B$95,IF(U314=96%,R314*S314*T314*F!$B$96,IF(U314=97%,R314*S314*T314*F!$B$97,IF(U314=98%,R314*S314*T314*F!$B$98,IF(U314=99%,R314*S314*T314*F!$B$99,IF(U314&gt;99%,R314*S314*T314*F!$B$100)))))))))))))))))))))))))))))))))))))))))))))))))))))))))*IF(ISNUMBER(E314),E314,1)*IF(ISNUMBER(D314),D314,1)</f>
        <v>1649.7</v>
      </c>
      <c r="AA314" s="62">
        <f t="shared" si="490"/>
        <v>30</v>
      </c>
      <c r="AB314" s="63">
        <f t="shared" si="491"/>
        <v>24</v>
      </c>
      <c r="AC314" s="23"/>
    </row>
    <row r="315" spans="1:29" x14ac:dyDescent="0.25">
      <c r="A315" s="325"/>
      <c r="B315" s="198" t="str">
        <f t="shared" si="465"/>
        <v>Легкая</v>
      </c>
      <c r="C315" s="196" t="str">
        <f t="shared" si="465"/>
        <v>Присед в широкой постановке</v>
      </c>
      <c r="D315" s="167">
        <f t="shared" si="492"/>
        <v>1.2</v>
      </c>
      <c r="E315" s="197" t="str">
        <f t="shared" si="465"/>
        <v/>
      </c>
      <c r="F315" s="304">
        <f>IF(I315&lt;&gt;0,(IFERROR(IF($Y315&gt;50,MROUND($Y315*I315,2.5),IF($Y315&lt;15,MROUND($Y315*I315,0.1),MROUND($Y315*I315,1))),)),"")</f>
        <v>105</v>
      </c>
      <c r="G315" s="173">
        <v>5</v>
      </c>
      <c r="H315" s="173">
        <v>5</v>
      </c>
      <c r="I315" s="174">
        <v>0.48</v>
      </c>
      <c r="J315" s="304" t="str">
        <f>IF(M315&lt;&gt;0,(IFERROR(IF($Y315&gt;50,MROUND($Y315*M315,2.5),IF($Y315&lt;15,MROUND($Y315*M315,0.1),MROUND($Y315*M315,1))),)),"")</f>
        <v/>
      </c>
      <c r="K315" s="173"/>
      <c r="L315" s="173"/>
      <c r="M315" s="174">
        <v>0</v>
      </c>
      <c r="N315" s="304" t="str">
        <f>IF(Q315&lt;&gt;0,(IFERROR(IF($Y315&gt;50,MROUND($Y315*Q315,2.5),IF($Y315&lt;15,MROUND($Y315*Q315,0.1),MROUND($Y315*Q315,1))),)),"")</f>
        <v/>
      </c>
      <c r="O315" s="173"/>
      <c r="P315" s="173"/>
      <c r="Q315" s="174">
        <v>0</v>
      </c>
      <c r="R315" s="304" t="str">
        <f>IF(U315&lt;&gt;0,(IFERROR(IF($Y315&gt;50,MROUND($Y315*U315,2.5),IF($Y315&lt;15,MROUND($Y315*U315,0.1),MROUND($Y315*U315,1))),)),"")</f>
        <v/>
      </c>
      <c r="S315" s="173"/>
      <c r="T315" s="173"/>
      <c r="U315" s="175">
        <v>0</v>
      </c>
      <c r="V315" s="98">
        <f t="shared" si="479"/>
        <v>2625</v>
      </c>
      <c r="W315" s="67">
        <f t="shared" si="493"/>
        <v>105</v>
      </c>
      <c r="X315" s="68">
        <f t="shared" si="494"/>
        <v>0.49</v>
      </c>
      <c r="Y315" s="203">
        <f t="shared" si="469"/>
        <v>216.46706513649107</v>
      </c>
      <c r="Z315" s="18">
        <f>(IF(I315&lt;30%,0,IF(I315&lt;35%,F315*G315*H315*F!$B$33,IF(I315&lt;40%,F315*G315*H315*F!$B$38,IF(I315&lt;45%,F315*G315*H315*F!$B$43,IF(I315&lt;50%,F315*G315*H315*F!$B$48,IF(I315=50%,F315*G315*H315*F!$B$50,IF(I315=51%,F315*G315*H315*F!$B$51,IF(I315=52%,F315*G315*H315*F!$B$52,IF(I315=53%,F315*G315*H315*F!$B$53,IF(I315=54%,F315*G315*H315*F!$B$54,IF(I315=55%,F315*G315*H315*F!$B$55,IF(I315=56%,F315*G315*H315*F!$B$56,IF(I315=57%,F315*G315*H315*F!$B$57,IF(I315=58%,F315*G315*H315*F!$B$58,IF(I315=59%,F315*G315*H315*F!$B$59,IF(I315=60%,F315*G315*H315*F!$B$60,IF(I315=61%,F315*G315*H315*F!$B$61,IF(I315=62%,F315*G315*H315*F!$B$62,IF(I315=63%,F315*G315*H315*F!$B$63,IF(I315=64%,F315*G315*H315*F!$B$64,IF(I315=65%,F315*G315*H315*F!$B$65,IF(I315=66%,F315*G315*H315*F!$B$66,IF(I315=67%,F315*G315*H315*F!$B$67,IF(I315=68%,F315*G315*H315*F!$B$68,IF(I315=69%,F315*G315*H315*F!$B$69,IF(I315=70%,F315*G315*H315*F!$B$70,IF(I315=71%,F315*G315*H315*F!$B$71,IF(I315=72%,F315*G315*H315*F!$B$72,IF(I315=73%,F315*G315*H315*F!$B$73,IF(I315=74%,F315*G315*H315*F!$B$74,IF(I315=75%,F315*G315*H315*F!$B$75,IF(I315=76%,F315*G315*H315*F!$B$76,IF(I315=77%,F315*G315*H315*F!$B$77,IF(I315=78%,F315*G315*H315*F!$B$78,IF(I315=79%,F315*G315*H315*F!$B$79,IF(I315=80%,F315*G315*H315*F!$B$80,IF(I315=81%,F315*G315*H315*F!$B$81,IF(I315=82%,F315*G315*H315*F!$B$82,IF(I315=83%,F315*G315*H315*F!$B$83,IF(I315=84%,F315*G315*H315*F!$B$84,IF(I315=85%,F315*G315*H315*F!$B$85,IF(I315=86%,F315*G315*H315*F!$B$86,IF(I315=87%,F315*G315*H315*F!$B$87,IF(I315=88%,F315*G315*H315*F!$B$88,IF(I315=89%,F315*G315*H315*F!$B$89,IF(I315=90%,F315*G315*H315*F!$B$90,IF(I315=91%,F315*G315*H315*F!$B$91,IF(I315=92%,F315*G315*H315*F!$B$92,IF(I315=93%,F315*G315*H315*F!$B$93,IF(I315=94%,F315*G315*H315*F!$B$94,IF(I315=95%,F315*G315*H315*F!$B$95,IF(I315=96%,F315*G315*H315*F!$B$96,IF(I315=97%,F315*G315*H315*F!$B$97,IF(I315=98%,F315*G315*H315*F!$B$98,IF(I315=99%,F315*G315*H315*F!$B$99,IF(I315&gt;99%,F315*G315*H315*F!$B$100,))))))))))))))))))))))))))))))))))))))))))))))))))))))))+IF(M315&lt;30%,0,IF(M315&lt;35%,J315*K315*L315*F!$B$33,IF(M315&lt;40%,J315*K315*L315*F!$B$38,IF(M315&lt;45%,J315*K315*L315*F!$B$43,IF(M315&lt;50%,J315*K315*L315*F!$B$48,IF(M315=50%,J315*K315*L315*F!$B$50,IF(M315=51%,J315*K315*L315*F!$B$51,IF(M315=52%,J315*K315*L315*F!$B$52,IF(M315=53%,J315*K315*L315*F!$B$53,IF(M315=54%,J315*K315*L315*F!$B$54,IF(M315=55%,J315*K315*L315*F!$B$55,IF(M315=56%,J315*K315*L315*F!$B$56,IF(M315=57%,J315*K315*L315*F!$B$57,IF(M315=58%,J315*K315*L315*F!$B$58,IF(M315=59%,J315*K315*L315*F!$B$59,IF(M315=60%,J315*K315*L315*F!$B$60,IF(M315=61%,J315*K315*L315*F!$B$61,IF(M315=62%,J315*K315*L315*F!$B$62,IF(M315=63%,J315*K315*L315*F!$B$63,IF(M315=64%,J315*K315*L315*F!$B$64,IF(M315=65%,J315*K315*L315*F!$B$65,IF(M315=66%,J315*K315*L315*F!$B$66,IF(M315=67%,J315*K315*L315*F!$B$67,IF(M315=68%,J315*K315*L315*F!$B$68,IF(M315=69%,J315*K315*L315*F!$B$69,IF(M315=70%,J315*K315*L315*F!$B$70,IF(M315=71%,J315*K315*L315*F!$B$71,IF(M315=72%,J315*K315*L315*F!$B$72,IF(M315=73%,J315*K315*L315*F!$B$73,IF(M315=74%,J315*K315*L315*F!$B$74,IF(M315=75%,J315*K315*L315*F!$B$75,IF(M315=76%,J315*K315*L315*F!$B$76,IF(M315=77%,J315*K315*L315*F!$B$77,IF(M315=78%,J315*K315*L315*F!$B$78,IF(M315=79%,J315*K315*L315*F!$B$79,IF(M315=80%,J315*K315*L315*F!$B$80,IF(M315=81%,J315*K315*L315*F!$B$81,IF(M315=82%,J315*K315*L315*F!$B$82,IF(M315=83%,J315*K315*L315*F!$B$83,IF(M315=84%,J315*K315*L315*F!$B$84,IF(M315=85%,J315*K315*L315*F!$B$85,IF(M315=86%,J315*K315*L315*F!$B$86,IF(M315=87%,J315*K315*L315*F!$B$87,IF(M315=88%,J315*K315*L315*F!$B$88,IF(M315=89%,J315*K315*L315*F!$B$89,IF(M315=90%,J315*K315*L315*F!$B$90,IF(M315=91%,J315*K315*L315*F!$B$91,IF(M315=92%,J315*K315*L315*F!$B$92,IF(M315=93%,J315*K315*L315*F!$B$93,IF(M315=94%,J315*K315*L315*F!$B$94,IF(M315=95%,J315*K315*L315*F!$B$95,IF(M315=96%,J315*K315*L315*F!$B$96,IF(M315=97%,J315*K315*L315*F!$B$97,IF(M315=98%,J315*K315*L315*F!$B$98,IF(M315=99%,J315*K315*L315*F!$B$99,IF(M315&gt;99%,J315*K315*L315*F!$B$100,))))))))))))))))))))))))))))))))))))))))))))))))))))))))+IF(Q315&lt;30%,0,IF(Q315&lt;35%,N315*O315*P315*F!$B$33,IF(Q315&lt;40%,N315*O315*P315*F!$B$38,IF(Q315&lt;45%,N315*O315*P315*F!$B$43,IF(Q315&lt;50%,N315*O315*P315*F!$B$48,IF(Q315=50%,N315*O315*P315*F!$B$50,IF(Q315=51%,N315*O315*P315*F!$B$51,IF(Q315=52%,N315*O315*P315*F!$B$52,IF(Q315=53%,N315*O315*P315*F!$B$53,IF(Q315=54%,N315*O315*P315*F!$B$54,IF(Q315=55%,N315*O315*P315*F!$B$55,IF(Q315=56%,N315*O315*P315*F!$B$56,IF(Q315=57%,N315*O315*P315*F!$B$57,IF(Q315=58%,N315*O315*P315*F!$B$58,IF(Q315=59%,N315*O315*P315*F!$B$59,IF(Q315=60%,N315*O315*P315*F!$B$60,IF(Q315=61%,N315*O315*P315*F!$B$61,IF(Q315=62%,N315*O315*P315*F!$B$62,IF(Q315=63%,N315*O315*P315*F!$B$63,IF(Q315=64%,N315*O315*P315*F!$B$64,IF(Q315=65%,N315*O315*P315*F!$B$65,IF(Q315=66%,N315*O315*P315*F!$B$66,IF(Q315=67%,N315*O315*P315*F!$B$67,IF(Q315=68%,N315*O315*P315*F!$B$68,IF(Q315=69%,N315*O315*P315*F!$B$69,IF(Q315=70%,N315*O315*P315*F!$B$70,IF(Q315=71%,N315*O315*P315*F!$B$71,IF(Q315=72%,N315*O315*P315*F!$B$72,IF(Q315=73%,N315*O315*P315*F!$B$73,IF(Q315=74%,N315*O315*P315*F!$B$74,IF(Q315=75%,N315*O315*P315*F!$B$75,IF(Q315=76%,N315*O315*P315*F!$B$76,IF(Q315=77%,N315*O315*P315*F!$B$77,IF(Q315=78%,N315*O315*P315*F!$B$78,IF(Q315=79%,N315*O315*P315*F!$B$79,IF(Q315=80%,N315*O315*P315*F!$B$80,IF(Q315=81%,N315*O315*P315*F!$B$81,IF(Q315=82%,N315*O315*P315*F!$B$82,IF(Q315=83%,N315*O315*P315*F!$B$83,IF(Q315=84%,N315*O315*P315*F!$B$84,IF(Q315=85%,N315*O315*P315*F!$B$85,IF(Q315=86%,N315*O315*P315*F!$B$86,IF(Q315=87%,N315*O315*P315*F!$B$87,IF(Q315=88%,N315*O315*P315*F!$B$88,IF(Q315=89%,N315*O315*P315*F!$B$89,IF(Q315=90%,N315*O315*P315*F!$B$90,IF(Q315=91%,N315*O315*P315*F!$B$91,IF(Q315=92%,N315*O315*P315*F!$B$92,IF(Q315=93%,N315*O315*P315*F!$B$93,IF(Q315=94%,N315*O315*P315*F!$B$94,IF(Q315=95%,N315*O315*P315*F!$B$95,IF(Q315=96%,N315*O315*P315*F!$B$96,IF(Q315=97%,N315*O315*P315*F!$B$97,IF(Q315=98%,N315*O315*P315*F!$B$98,IF(Q315=99%,N315*O315*P315*F!$B$99,IF(Q315&gt;99%,N315*O315*P315*F!$B$100,))))))))))))))))))))))))))))))))))))))))))))))))))))))))+IF(U315&lt;30%,0,IF(U315&lt;35%,R315*S315*T315*F!$B$33,IF(U315&lt;40%,R315*S315*T315*F!$B$38,IF(U315&lt;45%,R315*S315*T315*F!$B$43,IF(U315&lt;50%,R315*S315*T315*F!$B$48,IF(U315=50%,R315*S315*T315*F!$B$50,IF(U315=51%,R315*S315*T315*F!$B$51,IF(U315=52%,R315*S315*T315*F!$B$52,IF(U315=53%,R315*S315*T315*F!$B$53,IF(U315=54%,R315*S315*T315*F!$B$54,IF(U315=55%,R315*S315*T315*F!$B$55,IF(U315=56%,R315*S315*T315*F!$B$56,IF(U315=57%,R315*S315*T315*F!$B$57,IF(U315=58%,R315*S315*T315*F!$B$58,IF(U315=59%,R315*S315*T315*F!$B$59,IF(U315=60%,R315*S315*T315*F!$B$60,IF(U315=61%,R315*S315*T315*F!$B$61,IF(U315=62%,R315*S315*T315*F!$B$62,IF(U315=63%,R315*S315*T315*F!$B$63,IF(U315=64%,R315*S315*T315*F!$B$64,IF(U315=65%,R315*S315*T315*F!$B$65,IF(U315=66%,R315*S315*T315*F!$B$66,IF(U315=67%,R315*S315*T315*F!$B$67,IF(U315=68%,R315*S315*T315*F!$B$68,IF(U315=69%,R315*S315*T315*F!$B$69,IF(U315=70%,R315*S315*T315*F!$B$70,IF(U315=71%,R315*S315*T315*F!$B$71,IF(U315=72%,R315*S315*T315*F!$B$72,IF(U315=73%,R315*S315*T315*F!$B$73,IF(U315=74%,R315*S315*T315*F!$B$74,IF(U315=75%,R315*S315*T315*F!$B$75,IF(U315=76%,R315*S315*T315*F!$B$76,IF(U315=77%,R315*S315*T315*F!$B$77,IF(U315=78%,R315*S315*T315*F!$B$78,IF(U315=79%,R315*S315*T315*F!$B$79,IF(U315=80%,R315*S315*T315*F!$B$80,IF(U315=81%,R315*S315*T315*F!$B$81,IF(U315=82%,R315*S315*T315*F!$B$82,IF(U315=83%,R315*S315*T315*F!$B$83,IF(U315=84%,R315*S315*T315*F!$B$84,IF(U315=85%,R315*S315*T315*F!$B$85,IF(U315=86%,R315*S315*T315*F!$B$86,IF(U315=87%,R315*S315*T315*F!$B$87,IF(U315=88%,R315*S315*T315*F!$B$88,IF(U315=89%,R315*S315*T315*F!$B$89,IF(U315=90%,R315*S315*T315*F!$B$90,IF(U315=91%,R315*S315*T315*F!$B$91,IF(U315=92%,R315*S315*T315*F!$B$92,IF(U315=93%,R315*S315*T315*F!$B$93,IF(U315=94%,R315*S315*T315*F!$B$94,IF(U315=95%,R315*S315*T315*F!$B$95,IF(U315=96%,R315*S315*T315*F!$B$96,IF(U315=97%,R315*S315*T315*F!$B$97,IF(U315=98%,R315*S315*T315*F!$B$98,IF(U315=99%,R315*S315*T315*F!$B$99,IF(U315&gt;99%,R315*S315*T315*F!$B$100)))))))))))))))))))))))))))))))))))))))))))))))))))))))))*IF(ISNUMBER(E315),E315,1)*IF(ISNUMBER(D315),D315,1)</f>
        <v>1480.5</v>
      </c>
      <c r="AA315" s="69">
        <f t="shared" si="490"/>
        <v>25</v>
      </c>
      <c r="AB315" s="70">
        <f t="shared" si="491"/>
        <v>24</v>
      </c>
      <c r="AC315" s="23"/>
    </row>
    <row r="316" spans="1:29" x14ac:dyDescent="0.25">
      <c r="A316" s="325"/>
      <c r="B316" s="198" t="s">
        <v>14</v>
      </c>
      <c r="C316" s="196" t="str">
        <f t="shared" ref="B316:E331" si="495">IF(C279="","",C279)</f>
        <v>Наклоны</v>
      </c>
      <c r="D316" s="167">
        <f t="shared" si="492"/>
        <v>1</v>
      </c>
      <c r="E316" s="197" t="str">
        <f t="shared" si="495"/>
        <v/>
      </c>
      <c r="F316" s="305">
        <f>IF(I316&lt;&gt;0,(IFERROR(IF($Y316&gt;50,MROUND($Y316*I316,2.5),IF($Y316&lt;15,MROUND($Y316*I316,0.1),MROUND($Y316*I316,1))),)),"")</f>
        <v>67.5</v>
      </c>
      <c r="G316" s="170">
        <v>6</v>
      </c>
      <c r="H316" s="170">
        <v>1</v>
      </c>
      <c r="I316" s="171">
        <v>0.49</v>
      </c>
      <c r="J316" s="305">
        <f>IF(M316&lt;&gt;0,(IFERROR(IF($Y316&gt;50,MROUND($Y316*M316,2.5),IF($Y316&lt;15,MROUND($Y316*M316,0.1),MROUND($Y316*M316,1))),)),"")</f>
        <v>82.5</v>
      </c>
      <c r="K316" s="170">
        <v>5</v>
      </c>
      <c r="L316" s="170">
        <v>5</v>
      </c>
      <c r="M316" s="171">
        <v>0.6</v>
      </c>
      <c r="N316" s="305" t="str">
        <f>IF(Q316&lt;&gt;0,(IFERROR(IF($Y316&gt;50,MROUND($Y316*Q316,2.5),IF($Y316&lt;15,MROUND($Y316*Q316,0.1),MROUND($Y316*Q316,1))),)),"")</f>
        <v/>
      </c>
      <c r="O316" s="170"/>
      <c r="P316" s="170"/>
      <c r="Q316" s="171">
        <v>0</v>
      </c>
      <c r="R316" s="305" t="str">
        <f>IF(U316&lt;&gt;0,(IFERROR(IF($Y316&gt;50,MROUND($Y316*U316,2.5),IF($Y316&lt;15,MROUND($Y316*U316,0.1),MROUND($Y316*U316,1))),)),"")</f>
        <v/>
      </c>
      <c r="S316" s="170"/>
      <c r="T316" s="170"/>
      <c r="U316" s="172">
        <v>0</v>
      </c>
      <c r="V316" s="121">
        <f t="shared" si="479"/>
        <v>2467.5</v>
      </c>
      <c r="W316" s="60">
        <f t="shared" si="493"/>
        <v>79.596774193548384</v>
      </c>
      <c r="X316" s="61">
        <f>ROUND(IFERROR((W316/(Y316*IF(ISNUMBER(E316),E316,1))),0),2)</f>
        <v>0.57999999999999996</v>
      </c>
      <c r="Y316" s="203">
        <f t="shared" si="469"/>
        <v>137.37332979815784</v>
      </c>
      <c r="Z316" s="17">
        <f>(IF(I316&lt;30%,0,IF(I316&lt;35%,F316*G316*H316*F!$B$33,IF(I316&lt;40%,F316*G316*H316*F!$B$38,IF(I316&lt;45%,F316*G316*H316*F!$B$43,IF(I316&lt;50%,F316*G316*H316*F!$B$48,IF(I316=50%,F316*G316*H316*F!$B$50,IF(I316=51%,F316*G316*H316*F!$B$51,IF(I316=52%,F316*G316*H316*F!$B$52,IF(I316=53%,F316*G316*H316*F!$B$53,IF(I316=54%,F316*G316*H316*F!$B$54,IF(I316=55%,F316*G316*H316*F!$B$55,IF(I316=56%,F316*G316*H316*F!$B$56,IF(I316=57%,F316*G316*H316*F!$B$57,IF(I316=58%,F316*G316*H316*F!$B$58,IF(I316=59%,F316*G316*H316*F!$B$59,IF(I316=60%,F316*G316*H316*F!$B$60,IF(I316=61%,F316*G316*H316*F!$B$61,IF(I316=62%,F316*G316*H316*F!$B$62,IF(I316=63%,F316*G316*H316*F!$B$63,IF(I316=64%,F316*G316*H316*F!$B$64,IF(I316=65%,F316*G316*H316*F!$B$65,IF(I316=66%,F316*G316*H316*F!$B$66,IF(I316=67%,F316*G316*H316*F!$B$67,IF(I316=68%,F316*G316*H316*F!$B$68,IF(I316=69%,F316*G316*H316*F!$B$69,IF(I316=70%,F316*G316*H316*F!$B$70,IF(I316=71%,F316*G316*H316*F!$B$71,IF(I316=72%,F316*G316*H316*F!$B$72,IF(I316=73%,F316*G316*H316*F!$B$73,IF(I316=74%,F316*G316*H316*F!$B$74,IF(I316=75%,F316*G316*H316*F!$B$75,IF(I316=76%,F316*G316*H316*F!$B$76,IF(I316=77%,F316*G316*H316*F!$B$77,IF(I316=78%,F316*G316*H316*F!$B$78,IF(I316=79%,F316*G316*H316*F!$B$79,IF(I316=80%,F316*G316*H316*F!$B$80,IF(I316=81%,F316*G316*H316*F!$B$81,IF(I316=82%,F316*G316*H316*F!$B$82,IF(I316=83%,F316*G316*H316*F!$B$83,IF(I316=84%,F316*G316*H316*F!$B$84,IF(I316=85%,F316*G316*H316*F!$B$85,IF(I316=86%,F316*G316*H316*F!$B$86,IF(I316=87%,F316*G316*H316*F!$B$87,IF(I316=88%,F316*G316*H316*F!$B$88,IF(I316=89%,F316*G316*H316*F!$B$89,IF(I316=90%,F316*G316*H316*F!$B$90,IF(I316=91%,F316*G316*H316*F!$B$91,IF(I316=92%,F316*G316*H316*F!$B$92,IF(I316=93%,F316*G316*H316*F!$B$93,IF(I316=94%,F316*G316*H316*F!$B$94,IF(I316=95%,F316*G316*H316*F!$B$95,IF(I316=96%,F316*G316*H316*F!$B$96,IF(I316=97%,F316*G316*H316*F!$B$97,IF(I316=98%,F316*G316*H316*F!$B$98,IF(I316=99%,F316*G316*H316*F!$B$99,IF(I316&gt;99%,F316*G316*H316*F!$B$100,))))))))))))))))))))))))))))))))))))))))))))))))))))))))+IF(M316&lt;30%,0,IF(M316&lt;35%,J316*K316*L316*F!$B$33,IF(M316&lt;40%,J316*K316*L316*F!$B$38,IF(M316&lt;45%,J316*K316*L316*F!$B$43,IF(M316&lt;50%,J316*K316*L316*F!$B$48,IF(M316=50%,J316*K316*L316*F!$B$50,IF(M316=51%,J316*K316*L316*F!$B$51,IF(M316=52%,J316*K316*L316*F!$B$52,IF(M316=53%,J316*K316*L316*F!$B$53,IF(M316=54%,J316*K316*L316*F!$B$54,IF(M316=55%,J316*K316*L316*F!$B$55,IF(M316=56%,J316*K316*L316*F!$B$56,IF(M316=57%,J316*K316*L316*F!$B$57,IF(M316=58%,J316*K316*L316*F!$B$58,IF(M316=59%,J316*K316*L316*F!$B$59,IF(M316=60%,J316*K316*L316*F!$B$60,IF(M316=61%,J316*K316*L316*F!$B$61,IF(M316=62%,J316*K316*L316*F!$B$62,IF(M316=63%,J316*K316*L316*F!$B$63,IF(M316=64%,J316*K316*L316*F!$B$64,IF(M316=65%,J316*K316*L316*F!$B$65,IF(M316=66%,J316*K316*L316*F!$B$66,IF(M316=67%,J316*K316*L316*F!$B$67,IF(M316=68%,J316*K316*L316*F!$B$68,IF(M316=69%,J316*K316*L316*F!$B$69,IF(M316=70%,J316*K316*L316*F!$B$70,IF(M316=71%,J316*K316*L316*F!$B$71,IF(M316=72%,J316*K316*L316*F!$B$72,IF(M316=73%,J316*K316*L316*F!$B$73,IF(M316=74%,J316*K316*L316*F!$B$74,IF(M316=75%,J316*K316*L316*F!$B$75,IF(M316=76%,J316*K316*L316*F!$B$76,IF(M316=77%,J316*K316*L316*F!$B$77,IF(M316=78%,J316*K316*L316*F!$B$78,IF(M316=79%,J316*K316*L316*F!$B$79,IF(M316=80%,J316*K316*L316*F!$B$80,IF(M316=81%,J316*K316*L316*F!$B$81,IF(M316=82%,J316*K316*L316*F!$B$82,IF(M316=83%,J316*K316*L316*F!$B$83,IF(M316=84%,J316*K316*L316*F!$B$84,IF(M316=85%,J316*K316*L316*F!$B$85,IF(M316=86%,J316*K316*L316*F!$B$86,IF(M316=87%,J316*K316*L316*F!$B$87,IF(M316=88%,J316*K316*L316*F!$B$88,IF(M316=89%,J316*K316*L316*F!$B$89,IF(M316=90%,J316*K316*L316*F!$B$90,IF(M316=91%,J316*K316*L316*F!$B$91,IF(M316=92%,J316*K316*L316*F!$B$92,IF(M316=93%,J316*K316*L316*F!$B$93,IF(M316=94%,J316*K316*L316*F!$B$94,IF(M316=95%,J316*K316*L316*F!$B$95,IF(M316=96%,J316*K316*L316*F!$B$96,IF(M316=97%,J316*K316*L316*F!$B$97,IF(M316=98%,J316*K316*L316*F!$B$98,IF(M316=99%,J316*K316*L316*F!$B$99,IF(M316&gt;99%,J316*K316*L316*F!$B$100,))))))))))))))))))))))))))))))))))))))))))))))))))))))))+IF(Q316&lt;30%,0,IF(Q316&lt;35%,N316*O316*P316*F!$B$33,IF(Q316&lt;40%,N316*O316*P316*F!$B$38,IF(Q316&lt;45%,N316*O316*P316*F!$B$43,IF(Q316&lt;50%,N316*O316*P316*F!$B$48,IF(Q316=50%,N316*O316*P316*F!$B$50,IF(Q316=51%,N316*O316*P316*F!$B$51,IF(Q316=52%,N316*O316*P316*F!$B$52,IF(Q316=53%,N316*O316*P316*F!$B$53,IF(Q316=54%,N316*O316*P316*F!$B$54,IF(Q316=55%,N316*O316*P316*F!$B$55,IF(Q316=56%,N316*O316*P316*F!$B$56,IF(Q316=57%,N316*O316*P316*F!$B$57,IF(Q316=58%,N316*O316*P316*F!$B$58,IF(Q316=59%,N316*O316*P316*F!$B$59,IF(Q316=60%,N316*O316*P316*F!$B$60,IF(Q316=61%,N316*O316*P316*F!$B$61,IF(Q316=62%,N316*O316*P316*F!$B$62,IF(Q316=63%,N316*O316*P316*F!$B$63,IF(Q316=64%,N316*O316*P316*F!$B$64,IF(Q316=65%,N316*O316*P316*F!$B$65,IF(Q316=66%,N316*O316*P316*F!$B$66,IF(Q316=67%,N316*O316*P316*F!$B$67,IF(Q316=68%,N316*O316*P316*F!$B$68,IF(Q316=69%,N316*O316*P316*F!$B$69,IF(Q316=70%,N316*O316*P316*F!$B$70,IF(Q316=71%,N316*O316*P316*F!$B$71,IF(Q316=72%,N316*O316*P316*F!$B$72,IF(Q316=73%,N316*O316*P316*F!$B$73,IF(Q316=74%,N316*O316*P316*F!$B$74,IF(Q316=75%,N316*O316*P316*F!$B$75,IF(Q316=76%,N316*O316*P316*F!$B$76,IF(Q316=77%,N316*O316*P316*F!$B$77,IF(Q316=78%,N316*O316*P316*F!$B$78,IF(Q316=79%,N316*O316*P316*F!$B$79,IF(Q316=80%,N316*O316*P316*F!$B$80,IF(Q316=81%,N316*O316*P316*F!$B$81,IF(Q316=82%,N316*O316*P316*F!$B$82,IF(Q316=83%,N316*O316*P316*F!$B$83,IF(Q316=84%,N316*O316*P316*F!$B$84,IF(Q316=85%,N316*O316*P316*F!$B$85,IF(Q316=86%,N316*O316*P316*F!$B$86,IF(Q316=87%,N316*O316*P316*F!$B$87,IF(Q316=88%,N316*O316*P316*F!$B$88,IF(Q316=89%,N316*O316*P316*F!$B$89,IF(Q316=90%,N316*O316*P316*F!$B$90,IF(Q316=91%,N316*O316*P316*F!$B$91,IF(Q316=92%,N316*O316*P316*F!$B$92,IF(Q316=93%,N316*O316*P316*F!$B$93,IF(Q316=94%,N316*O316*P316*F!$B$94,IF(Q316=95%,N316*O316*P316*F!$B$95,IF(Q316=96%,N316*O316*P316*F!$B$96,IF(Q316=97%,N316*O316*P316*F!$B$97,IF(Q316=98%,N316*O316*P316*F!$B$98,IF(Q316=99%,N316*O316*P316*F!$B$99,IF(Q316&gt;99%,N316*O316*P316*F!$B$100,))))))))))))))))))))))))))))))))))))))))))))))))))))))))+IF(U316&lt;30%,0,IF(U316&lt;35%,R316*S316*T316*F!$B$33,IF(U316&lt;40%,R316*S316*T316*F!$B$38,IF(U316&lt;45%,R316*S316*T316*F!$B$43,IF(U316&lt;50%,R316*S316*T316*F!$B$48,IF(U316=50%,R316*S316*T316*F!$B$50,IF(U316=51%,R316*S316*T316*F!$B$51,IF(U316=52%,R316*S316*T316*F!$B$52,IF(U316=53%,R316*S316*T316*F!$B$53,IF(U316=54%,R316*S316*T316*F!$B$54,IF(U316=55%,R316*S316*T316*F!$B$55,IF(U316=56%,R316*S316*T316*F!$B$56,IF(U316=57%,R316*S316*T316*F!$B$57,IF(U316=58%,R316*S316*T316*F!$B$58,IF(U316=59%,R316*S316*T316*F!$B$59,IF(U316=60%,R316*S316*T316*F!$B$60,IF(U316=61%,R316*S316*T316*F!$B$61,IF(U316=62%,R316*S316*T316*F!$B$62,IF(U316=63%,R316*S316*T316*F!$B$63,IF(U316=64%,R316*S316*T316*F!$B$64,IF(U316=65%,R316*S316*T316*F!$B$65,IF(U316=66%,R316*S316*T316*F!$B$66,IF(U316=67%,R316*S316*T316*F!$B$67,IF(U316=68%,R316*S316*T316*F!$B$68,IF(U316=69%,R316*S316*T316*F!$B$69,IF(U316=70%,R316*S316*T316*F!$B$70,IF(U316=71%,R316*S316*T316*F!$B$71,IF(U316=72%,R316*S316*T316*F!$B$72,IF(U316=73%,R316*S316*T316*F!$B$73,IF(U316=74%,R316*S316*T316*F!$B$74,IF(U316=75%,R316*S316*T316*F!$B$75,IF(U316=76%,R316*S316*T316*F!$B$76,IF(U316=77%,R316*S316*T316*F!$B$77,IF(U316=78%,R316*S316*T316*F!$B$78,IF(U316=79%,R316*S316*T316*F!$B$79,IF(U316=80%,R316*S316*T316*F!$B$80,IF(U316=81%,R316*S316*T316*F!$B$81,IF(U316=82%,R316*S316*T316*F!$B$82,IF(U316=83%,R316*S316*T316*F!$B$83,IF(U316=84%,R316*S316*T316*F!$B$84,IF(U316=85%,R316*S316*T316*F!$B$85,IF(U316=86%,R316*S316*T316*F!$B$86,IF(U316=87%,R316*S316*T316*F!$B$87,IF(U316=88%,R316*S316*T316*F!$B$88,IF(U316=89%,R316*S316*T316*F!$B$89,IF(U316=90%,R316*S316*T316*F!$B$90,IF(U316=91%,R316*S316*T316*F!$B$91,IF(U316=92%,R316*S316*T316*F!$B$92,IF(U316=93%,R316*S316*T316*F!$B$93,IF(U316=94%,R316*S316*T316*F!$B$94,IF(U316=95%,R316*S316*T316*F!$B$95,IF(U316=96%,R316*S316*T316*F!$B$96,IF(U316=97%,R316*S316*T316*F!$B$97,IF(U316=98%,R316*S316*T316*F!$B$98,IF(U316=99%,R316*S316*T316*F!$B$99,IF(U316&gt;99%,R316*S316*T316*F!$B$100)))))))))))))))))))))))))))))))))))))))))))))))))))))))))*IF(ISNUMBER(E316),E316,1)*IF(ISNUMBER(D316),D316,1)</f>
        <v>1634.1</v>
      </c>
      <c r="AA316" s="62">
        <f t="shared" si="490"/>
        <v>31</v>
      </c>
      <c r="AB316" s="63">
        <f t="shared" si="491"/>
        <v>31.799999999999997</v>
      </c>
      <c r="AC316" s="23"/>
    </row>
    <row r="317" spans="1:29" x14ac:dyDescent="0.25">
      <c r="A317" s="325"/>
      <c r="B317" s="198"/>
      <c r="C317" s="196"/>
      <c r="D317" s="167">
        <f t="shared" si="492"/>
        <v>0.4</v>
      </c>
      <c r="E317" s="199"/>
      <c r="F317" s="304" t="str">
        <f>IF(I317&lt;&gt;0,(IFERROR(IF($Y317&gt;50,MROUND($Y317*I317,2.5),IF($Y317&lt;15,MROUND($Y317*I317,0.1),MROUND($Y317*I317,1))),)),"")</f>
        <v/>
      </c>
      <c r="G317" s="173"/>
      <c r="H317" s="173"/>
      <c r="I317" s="174">
        <v>0</v>
      </c>
      <c r="J317" s="304" t="str">
        <f>IF(M317&lt;&gt;0,(IFERROR(IF($Y317&gt;50,MROUND($Y317*M317,2.5),IF($Y317&lt;15,MROUND($Y317*M317,0.1),MROUND($Y317*M317,1))),)),"")</f>
        <v/>
      </c>
      <c r="K317" s="173"/>
      <c r="L317" s="173"/>
      <c r="M317" s="174">
        <v>0</v>
      </c>
      <c r="N317" s="304" t="str">
        <f>IF(Q317&lt;&gt;0,(IFERROR(IF($Y317&gt;50,MROUND($Y317*Q317,2.5),IF($Y317&lt;15,MROUND($Y317*Q317,0.1),MROUND($Y317*Q317,1))),)),"")</f>
        <v/>
      </c>
      <c r="O317" s="173"/>
      <c r="P317" s="173"/>
      <c r="Q317" s="174">
        <v>0</v>
      </c>
      <c r="R317" s="304" t="str">
        <f>IF(U317&lt;&gt;0,(IFERROR(IF($Y317&gt;50,MROUND($Y317*U317,2.5),IF($Y317&lt;15,MROUND($Y317*U317,0.1),MROUND($Y317*U317,1))),)),"")</f>
        <v/>
      </c>
      <c r="S317" s="173"/>
      <c r="T317" s="173"/>
      <c r="U317" s="175">
        <v>0</v>
      </c>
      <c r="V317" s="98">
        <f t="shared" si="479"/>
        <v>0</v>
      </c>
      <c r="W317" s="67">
        <f t="shared" si="493"/>
        <v>0</v>
      </c>
      <c r="X317" s="72">
        <f t="shared" ref="X317:X318" si="496">ROUND(IFERROR((W317/(Y317*IF(ISNUMBER(E317),E317,1))),0),2)</f>
        <v>0</v>
      </c>
      <c r="Y317" s="203">
        <f t="shared" si="469"/>
        <v>26.017676098135954</v>
      </c>
      <c r="Z317" s="18">
        <f>(IF(I317&lt;30%,0,IF(I317&lt;35%,F317*G317*H317*F!$B$33,IF(I317&lt;40%,F317*G317*H317*F!$B$38,IF(I317&lt;45%,F317*G317*H317*F!$B$43,IF(I317&lt;50%,F317*G317*H317*F!$B$48,IF(I317=50%,F317*G317*H317*F!$B$50,IF(I317=51%,F317*G317*H317*F!$B$51,IF(I317=52%,F317*G317*H317*F!$B$52,IF(I317=53%,F317*G317*H317*F!$B$53,IF(I317=54%,F317*G317*H317*F!$B$54,IF(I317=55%,F317*G317*H317*F!$B$55,IF(I317=56%,F317*G317*H317*F!$B$56,IF(I317=57%,F317*G317*H317*F!$B$57,IF(I317=58%,F317*G317*H317*F!$B$58,IF(I317=59%,F317*G317*H317*F!$B$59,IF(I317=60%,F317*G317*H317*F!$B$60,IF(I317=61%,F317*G317*H317*F!$B$61,IF(I317=62%,F317*G317*H317*F!$B$62,IF(I317=63%,F317*G317*H317*F!$B$63,IF(I317=64%,F317*G317*H317*F!$B$64,IF(I317=65%,F317*G317*H317*F!$B$65,IF(I317=66%,F317*G317*H317*F!$B$66,IF(I317=67%,F317*G317*H317*F!$B$67,IF(I317=68%,F317*G317*H317*F!$B$68,IF(I317=69%,F317*G317*H317*F!$B$69,IF(I317=70%,F317*G317*H317*F!$B$70,IF(I317=71%,F317*G317*H317*F!$B$71,IF(I317=72%,F317*G317*H317*F!$B$72,IF(I317=73%,F317*G317*H317*F!$B$73,IF(I317=74%,F317*G317*H317*F!$B$74,IF(I317=75%,F317*G317*H317*F!$B$75,IF(I317=76%,F317*G317*H317*F!$B$76,IF(I317=77%,F317*G317*H317*F!$B$77,IF(I317=78%,F317*G317*H317*F!$B$78,IF(I317=79%,F317*G317*H317*F!$B$79,IF(I317=80%,F317*G317*H317*F!$B$80,IF(I317=81%,F317*G317*H317*F!$B$81,IF(I317=82%,F317*G317*H317*F!$B$82,IF(I317=83%,F317*G317*H317*F!$B$83,IF(I317=84%,F317*G317*H317*F!$B$84,IF(I317=85%,F317*G317*H317*F!$B$85,IF(I317=86%,F317*G317*H317*F!$B$86,IF(I317=87%,F317*G317*H317*F!$B$87,IF(I317=88%,F317*G317*H317*F!$B$88,IF(I317=89%,F317*G317*H317*F!$B$89,IF(I317=90%,F317*G317*H317*F!$B$90,IF(I317=91%,F317*G317*H317*F!$B$91,IF(I317=92%,F317*G317*H317*F!$B$92,IF(I317=93%,F317*G317*H317*F!$B$93,IF(I317=94%,F317*G317*H317*F!$B$94,IF(I317=95%,F317*G317*H317*F!$B$95,IF(I317=96%,F317*G317*H317*F!$B$96,IF(I317=97%,F317*G317*H317*F!$B$97,IF(I317=98%,F317*G317*H317*F!$B$98,IF(I317=99%,F317*G317*H317*F!$B$99,IF(I317&gt;99%,F317*G317*H317*F!$B$100,))))))))))))))))))))))))))))))))))))))))))))))))))))))))+IF(M317&lt;30%,0,IF(M317&lt;35%,J317*K317*L317*F!$B$33,IF(M317&lt;40%,J317*K317*L317*F!$B$38,IF(M317&lt;45%,J317*K317*L317*F!$B$43,IF(M317&lt;50%,J317*K317*L317*F!$B$48,IF(M317=50%,J317*K317*L317*F!$B$50,IF(M317=51%,J317*K317*L317*F!$B$51,IF(M317=52%,J317*K317*L317*F!$B$52,IF(M317=53%,J317*K317*L317*F!$B$53,IF(M317=54%,J317*K317*L317*F!$B$54,IF(M317=55%,J317*K317*L317*F!$B$55,IF(M317=56%,J317*K317*L317*F!$B$56,IF(M317=57%,J317*K317*L317*F!$B$57,IF(M317=58%,J317*K317*L317*F!$B$58,IF(M317=59%,J317*K317*L317*F!$B$59,IF(M317=60%,J317*K317*L317*F!$B$60,IF(M317=61%,J317*K317*L317*F!$B$61,IF(M317=62%,J317*K317*L317*F!$B$62,IF(M317=63%,J317*K317*L317*F!$B$63,IF(M317=64%,J317*K317*L317*F!$B$64,IF(M317=65%,J317*K317*L317*F!$B$65,IF(M317=66%,J317*K317*L317*F!$B$66,IF(M317=67%,J317*K317*L317*F!$B$67,IF(M317=68%,J317*K317*L317*F!$B$68,IF(M317=69%,J317*K317*L317*F!$B$69,IF(M317=70%,J317*K317*L317*F!$B$70,IF(M317=71%,J317*K317*L317*F!$B$71,IF(M317=72%,J317*K317*L317*F!$B$72,IF(M317=73%,J317*K317*L317*F!$B$73,IF(M317=74%,J317*K317*L317*F!$B$74,IF(M317=75%,J317*K317*L317*F!$B$75,IF(M317=76%,J317*K317*L317*F!$B$76,IF(M317=77%,J317*K317*L317*F!$B$77,IF(M317=78%,J317*K317*L317*F!$B$78,IF(M317=79%,J317*K317*L317*F!$B$79,IF(M317=80%,J317*K317*L317*F!$B$80,IF(M317=81%,J317*K317*L317*F!$B$81,IF(M317=82%,J317*K317*L317*F!$B$82,IF(M317=83%,J317*K317*L317*F!$B$83,IF(M317=84%,J317*K317*L317*F!$B$84,IF(M317=85%,J317*K317*L317*F!$B$85,IF(M317=86%,J317*K317*L317*F!$B$86,IF(M317=87%,J317*K317*L317*F!$B$87,IF(M317=88%,J317*K317*L317*F!$B$88,IF(M317=89%,J317*K317*L317*F!$B$89,IF(M317=90%,J317*K317*L317*F!$B$90,IF(M317=91%,J317*K317*L317*F!$B$91,IF(M317=92%,J317*K317*L317*F!$B$92,IF(M317=93%,J317*K317*L317*F!$B$93,IF(M317=94%,J317*K317*L317*F!$B$94,IF(M317=95%,J317*K317*L317*F!$B$95,IF(M317=96%,J317*K317*L317*F!$B$96,IF(M317=97%,J317*K317*L317*F!$B$97,IF(M317=98%,J317*K317*L317*F!$B$98,IF(M317=99%,J317*K317*L317*F!$B$99,IF(M317&gt;99%,J317*K317*L317*F!$B$100,))))))))))))))))))))))))))))))))))))))))))))))))))))))))+IF(Q317&lt;30%,0,IF(Q317&lt;35%,N317*O317*P317*F!$B$33,IF(Q317&lt;40%,N317*O317*P317*F!$B$38,IF(Q317&lt;45%,N317*O317*P317*F!$B$43,IF(Q317&lt;50%,N317*O317*P317*F!$B$48,IF(Q317=50%,N317*O317*P317*F!$B$50,IF(Q317=51%,N317*O317*P317*F!$B$51,IF(Q317=52%,N317*O317*P317*F!$B$52,IF(Q317=53%,N317*O317*P317*F!$B$53,IF(Q317=54%,N317*O317*P317*F!$B$54,IF(Q317=55%,N317*O317*P317*F!$B$55,IF(Q317=56%,N317*O317*P317*F!$B$56,IF(Q317=57%,N317*O317*P317*F!$B$57,IF(Q317=58%,N317*O317*P317*F!$B$58,IF(Q317=59%,N317*O317*P317*F!$B$59,IF(Q317=60%,N317*O317*P317*F!$B$60,IF(Q317=61%,N317*O317*P317*F!$B$61,IF(Q317=62%,N317*O317*P317*F!$B$62,IF(Q317=63%,N317*O317*P317*F!$B$63,IF(Q317=64%,N317*O317*P317*F!$B$64,IF(Q317=65%,N317*O317*P317*F!$B$65,IF(Q317=66%,N317*O317*P317*F!$B$66,IF(Q317=67%,N317*O317*P317*F!$B$67,IF(Q317=68%,N317*O317*P317*F!$B$68,IF(Q317=69%,N317*O317*P317*F!$B$69,IF(Q317=70%,N317*O317*P317*F!$B$70,IF(Q317=71%,N317*O317*P317*F!$B$71,IF(Q317=72%,N317*O317*P317*F!$B$72,IF(Q317=73%,N317*O317*P317*F!$B$73,IF(Q317=74%,N317*O317*P317*F!$B$74,IF(Q317=75%,N317*O317*P317*F!$B$75,IF(Q317=76%,N317*O317*P317*F!$B$76,IF(Q317=77%,N317*O317*P317*F!$B$77,IF(Q317=78%,N317*O317*P317*F!$B$78,IF(Q317=79%,N317*O317*P317*F!$B$79,IF(Q317=80%,N317*O317*P317*F!$B$80,IF(Q317=81%,N317*O317*P317*F!$B$81,IF(Q317=82%,N317*O317*P317*F!$B$82,IF(Q317=83%,N317*O317*P317*F!$B$83,IF(Q317=84%,N317*O317*P317*F!$B$84,IF(Q317=85%,N317*O317*P317*F!$B$85,IF(Q317=86%,N317*O317*P317*F!$B$86,IF(Q317=87%,N317*O317*P317*F!$B$87,IF(Q317=88%,N317*O317*P317*F!$B$88,IF(Q317=89%,N317*O317*P317*F!$B$89,IF(Q317=90%,N317*O317*P317*F!$B$90,IF(Q317=91%,N317*O317*P317*F!$B$91,IF(Q317=92%,N317*O317*P317*F!$B$92,IF(Q317=93%,N317*O317*P317*F!$B$93,IF(Q317=94%,N317*O317*P317*F!$B$94,IF(Q317=95%,N317*O317*P317*F!$B$95,IF(Q317=96%,N317*O317*P317*F!$B$96,IF(Q317=97%,N317*O317*P317*F!$B$97,IF(Q317=98%,N317*O317*P317*F!$B$98,IF(Q317=99%,N317*O317*P317*F!$B$99,IF(Q317&gt;99%,N317*O317*P317*F!$B$100,))))))))))))))))))))))))))))))))))))))))))))))))))))))))+IF(U317&lt;30%,0,IF(U317&lt;35%,R317*S317*T317*F!$B$33,IF(U317&lt;40%,R317*S317*T317*F!$B$38,IF(U317&lt;45%,R317*S317*T317*F!$B$43,IF(U317&lt;50%,R317*S317*T317*F!$B$48,IF(U317=50%,R317*S317*T317*F!$B$50,IF(U317=51%,R317*S317*T317*F!$B$51,IF(U317=52%,R317*S317*T317*F!$B$52,IF(U317=53%,R317*S317*T317*F!$B$53,IF(U317=54%,R317*S317*T317*F!$B$54,IF(U317=55%,R317*S317*T317*F!$B$55,IF(U317=56%,R317*S317*T317*F!$B$56,IF(U317=57%,R317*S317*T317*F!$B$57,IF(U317=58%,R317*S317*T317*F!$B$58,IF(U317=59%,R317*S317*T317*F!$B$59,IF(U317=60%,R317*S317*T317*F!$B$60,IF(U317=61%,R317*S317*T317*F!$B$61,IF(U317=62%,R317*S317*T317*F!$B$62,IF(U317=63%,R317*S317*T317*F!$B$63,IF(U317=64%,R317*S317*T317*F!$B$64,IF(U317=65%,R317*S317*T317*F!$B$65,IF(U317=66%,R317*S317*T317*F!$B$66,IF(U317=67%,R317*S317*T317*F!$B$67,IF(U317=68%,R317*S317*T317*F!$B$68,IF(U317=69%,R317*S317*T317*F!$B$69,IF(U317=70%,R317*S317*T317*F!$B$70,IF(U317=71%,R317*S317*T317*F!$B$71,IF(U317=72%,R317*S317*T317*F!$B$72,IF(U317=73%,R317*S317*T317*F!$B$73,IF(U317=74%,R317*S317*T317*F!$B$74,IF(U317=75%,R317*S317*T317*F!$B$75,IF(U317=76%,R317*S317*T317*F!$B$76,IF(U317=77%,R317*S317*T317*F!$B$77,IF(U317=78%,R317*S317*T317*F!$B$78,IF(U317=79%,R317*S317*T317*F!$B$79,IF(U317=80%,R317*S317*T317*F!$B$80,IF(U317=81%,R317*S317*T317*F!$B$81,IF(U317=82%,R317*S317*T317*F!$B$82,IF(U317=83%,R317*S317*T317*F!$B$83,IF(U317=84%,R317*S317*T317*F!$B$84,IF(U317=85%,R317*S317*T317*F!$B$85,IF(U317=86%,R317*S317*T317*F!$B$86,IF(U317=87%,R317*S317*T317*F!$B$87,IF(U317=88%,R317*S317*T317*F!$B$88,IF(U317=89%,R317*S317*T317*F!$B$89,IF(U317=90%,R317*S317*T317*F!$B$90,IF(U317=91%,R317*S317*T317*F!$B$91,IF(U317=92%,R317*S317*T317*F!$B$92,IF(U317=93%,R317*S317*T317*F!$B$93,IF(U317=94%,R317*S317*T317*F!$B$94,IF(U317=95%,R317*S317*T317*F!$B$95,IF(U317=96%,R317*S317*T317*F!$B$96,IF(U317=97%,R317*S317*T317*F!$B$97,IF(U317=98%,R317*S317*T317*F!$B$98,IF(U317=99%,R317*S317*T317*F!$B$99,IF(U317&gt;99%,R317*S317*T317*F!$B$100)))))))))))))))))))))))))))))))))))))))))))))))))))))))))*IF(ISNUMBER(E317),E317,1)*IF(ISNUMBER(D317),D317,1)</f>
        <v>0</v>
      </c>
      <c r="AA317" s="69">
        <f t="shared" si="490"/>
        <v>0</v>
      </c>
      <c r="AB317" s="70">
        <f t="shared" si="491"/>
        <v>0</v>
      </c>
    </row>
    <row r="318" spans="1:29" x14ac:dyDescent="0.25">
      <c r="A318" s="325"/>
      <c r="B318" s="198" t="str">
        <f t="shared" si="495"/>
        <v/>
      </c>
      <c r="C318" s="200" t="str">
        <f t="shared" si="495"/>
        <v/>
      </c>
      <c r="D318" s="167">
        <f t="shared" si="492"/>
        <v>0</v>
      </c>
      <c r="E318" s="199" t="str">
        <f t="shared" si="495"/>
        <v/>
      </c>
      <c r="F318" s="303"/>
      <c r="G318" s="170"/>
      <c r="H318" s="170"/>
      <c r="I318" s="171">
        <f t="shared" ref="I318" si="497">IFERROR(ROUND(F318/$Y318,2),)</f>
        <v>0</v>
      </c>
      <c r="J318" s="303"/>
      <c r="K318" s="170"/>
      <c r="L318" s="170"/>
      <c r="M318" s="171">
        <f t="shared" ref="M318" si="498">IFERROR(ROUND(J318/$Y318,2),)</f>
        <v>0</v>
      </c>
      <c r="N318" s="303"/>
      <c r="O318" s="170"/>
      <c r="P318" s="170"/>
      <c r="Q318" s="171">
        <f t="shared" ref="Q318" si="499">IFERROR(ROUND(N318/$Y318,2),)</f>
        <v>0</v>
      </c>
      <c r="R318" s="303"/>
      <c r="S318" s="170"/>
      <c r="T318" s="170"/>
      <c r="U318" s="171">
        <f t="shared" ref="U318" si="500">IFERROR(ROUND(R318/$Y318,2),)</f>
        <v>0</v>
      </c>
      <c r="V318" s="121">
        <f t="shared" si="479"/>
        <v>0</v>
      </c>
      <c r="W318" s="60">
        <f t="shared" si="493"/>
        <v>0</v>
      </c>
      <c r="X318" s="61">
        <f t="shared" si="496"/>
        <v>0</v>
      </c>
      <c r="Y318" s="203" t="str">
        <f t="shared" si="469"/>
        <v/>
      </c>
      <c r="Z318" s="17">
        <f>(IF(I318&lt;30%,0,IF(I318&lt;35%,F318*G318*H318*F!$B$33,IF(I318&lt;40%,F318*G318*H318*F!$B$38,IF(I318&lt;45%,F318*G318*H318*F!$B$43,IF(I318&lt;50%,F318*G318*H318*F!$B$48,IF(I318=50%,F318*G318*H318*F!$B$50,IF(I318=51%,F318*G318*H318*F!$B$51,IF(I318=52%,F318*G318*H318*F!$B$52,IF(I318=53%,F318*G318*H318*F!$B$53,IF(I318=54%,F318*G318*H318*F!$B$54,IF(I318=55%,F318*G318*H318*F!$B$55,IF(I318=56%,F318*G318*H318*F!$B$56,IF(I318=57%,F318*G318*H318*F!$B$57,IF(I318=58%,F318*G318*H318*F!$B$58,IF(I318=59%,F318*G318*H318*F!$B$59,IF(I318=60%,F318*G318*H318*F!$B$60,IF(I318=61%,F318*G318*H318*F!$B$61,IF(I318=62%,F318*G318*H318*F!$B$62,IF(I318=63%,F318*G318*H318*F!$B$63,IF(I318=64%,F318*G318*H318*F!$B$64,IF(I318=65%,F318*G318*H318*F!$B$65,IF(I318=66%,F318*G318*H318*F!$B$66,IF(I318=67%,F318*G318*H318*F!$B$67,IF(I318=68%,F318*G318*H318*F!$B$68,IF(I318=69%,F318*G318*H318*F!$B$69,IF(I318=70%,F318*G318*H318*F!$B$70,IF(I318=71%,F318*G318*H318*F!$B$71,IF(I318=72%,F318*G318*H318*F!$B$72,IF(I318=73%,F318*G318*H318*F!$B$73,IF(I318=74%,F318*G318*H318*F!$B$74,IF(I318=75%,F318*G318*H318*F!$B$75,IF(I318=76%,F318*G318*H318*F!$B$76,IF(I318=77%,F318*G318*H318*F!$B$77,IF(I318=78%,F318*G318*H318*F!$B$78,IF(I318=79%,F318*G318*H318*F!$B$79,IF(I318=80%,F318*G318*H318*F!$B$80,IF(I318=81%,F318*G318*H318*F!$B$81,IF(I318=82%,F318*G318*H318*F!$B$82,IF(I318=83%,F318*G318*H318*F!$B$83,IF(I318=84%,F318*G318*H318*F!$B$84,IF(I318=85%,F318*G318*H318*F!$B$85,IF(I318=86%,F318*G318*H318*F!$B$86,IF(I318=87%,F318*G318*H318*F!$B$87,IF(I318=88%,F318*G318*H318*F!$B$88,IF(I318=89%,F318*G318*H318*F!$B$89,IF(I318=90%,F318*G318*H318*F!$B$90,IF(I318=91%,F318*G318*H318*F!$B$91,IF(I318=92%,F318*G318*H318*F!$B$92,IF(I318=93%,F318*G318*H318*F!$B$93,IF(I318=94%,F318*G318*H318*F!$B$94,IF(I318=95%,F318*G318*H318*F!$B$95,IF(I318=96%,F318*G318*H318*F!$B$96,IF(I318=97%,F318*G318*H318*F!$B$97,IF(I318=98%,F318*G318*H318*F!$B$98,IF(I318=99%,F318*G318*H318*F!$B$99,IF(I318&gt;99%,F318*G318*H318*F!$B$100,))))))))))))))))))))))))))))))))))))))))))))))))))))))))+IF(M318&lt;30%,0,IF(M318&lt;35%,J318*K318*L318*F!$B$33,IF(M318&lt;40%,J318*K318*L318*F!$B$38,IF(M318&lt;45%,J318*K318*L318*F!$B$43,IF(M318&lt;50%,J318*K318*L318*F!$B$48,IF(M318=50%,J318*K318*L318*F!$B$50,IF(M318=51%,J318*K318*L318*F!$B$51,IF(M318=52%,J318*K318*L318*F!$B$52,IF(M318=53%,J318*K318*L318*F!$B$53,IF(M318=54%,J318*K318*L318*F!$B$54,IF(M318=55%,J318*K318*L318*F!$B$55,IF(M318=56%,J318*K318*L318*F!$B$56,IF(M318=57%,J318*K318*L318*F!$B$57,IF(M318=58%,J318*K318*L318*F!$B$58,IF(M318=59%,J318*K318*L318*F!$B$59,IF(M318=60%,J318*K318*L318*F!$B$60,IF(M318=61%,J318*K318*L318*F!$B$61,IF(M318=62%,J318*K318*L318*F!$B$62,IF(M318=63%,J318*K318*L318*F!$B$63,IF(M318=64%,J318*K318*L318*F!$B$64,IF(M318=65%,J318*K318*L318*F!$B$65,IF(M318=66%,J318*K318*L318*F!$B$66,IF(M318=67%,J318*K318*L318*F!$B$67,IF(M318=68%,J318*K318*L318*F!$B$68,IF(M318=69%,J318*K318*L318*F!$B$69,IF(M318=70%,J318*K318*L318*F!$B$70,IF(M318=71%,J318*K318*L318*F!$B$71,IF(M318=72%,J318*K318*L318*F!$B$72,IF(M318=73%,J318*K318*L318*F!$B$73,IF(M318=74%,J318*K318*L318*F!$B$74,IF(M318=75%,J318*K318*L318*F!$B$75,IF(M318=76%,J318*K318*L318*F!$B$76,IF(M318=77%,J318*K318*L318*F!$B$77,IF(M318=78%,J318*K318*L318*F!$B$78,IF(M318=79%,J318*K318*L318*F!$B$79,IF(M318=80%,J318*K318*L318*F!$B$80,IF(M318=81%,J318*K318*L318*F!$B$81,IF(M318=82%,J318*K318*L318*F!$B$82,IF(M318=83%,J318*K318*L318*F!$B$83,IF(M318=84%,J318*K318*L318*F!$B$84,IF(M318=85%,J318*K318*L318*F!$B$85,IF(M318=86%,J318*K318*L318*F!$B$86,IF(M318=87%,J318*K318*L318*F!$B$87,IF(M318=88%,J318*K318*L318*F!$B$88,IF(M318=89%,J318*K318*L318*F!$B$89,IF(M318=90%,J318*K318*L318*F!$B$90,IF(M318=91%,J318*K318*L318*F!$B$91,IF(M318=92%,J318*K318*L318*F!$B$92,IF(M318=93%,J318*K318*L318*F!$B$93,IF(M318=94%,J318*K318*L318*F!$B$94,IF(M318=95%,J318*K318*L318*F!$B$95,IF(M318=96%,J318*K318*L318*F!$B$96,IF(M318=97%,J318*K318*L318*F!$B$97,IF(M318=98%,J318*K318*L318*F!$B$98,IF(M318=99%,J318*K318*L318*F!$B$99,IF(M318&gt;99%,J318*K318*L318*F!$B$100,))))))))))))))))))))))))))))))))))))))))))))))))))))))))+IF(Q318&lt;30%,0,IF(Q318&lt;35%,N318*O318*P318*F!$B$33,IF(Q318&lt;40%,N318*O318*P318*F!$B$38,IF(Q318&lt;45%,N318*O318*P318*F!$B$43,IF(Q318&lt;50%,N318*O318*P318*F!$B$48,IF(Q318=50%,N318*O318*P318*F!$B$50,IF(Q318=51%,N318*O318*P318*F!$B$51,IF(Q318=52%,N318*O318*P318*F!$B$52,IF(Q318=53%,N318*O318*P318*F!$B$53,IF(Q318=54%,N318*O318*P318*F!$B$54,IF(Q318=55%,N318*O318*P318*F!$B$55,IF(Q318=56%,N318*O318*P318*F!$B$56,IF(Q318=57%,N318*O318*P318*F!$B$57,IF(Q318=58%,N318*O318*P318*F!$B$58,IF(Q318=59%,N318*O318*P318*F!$B$59,IF(Q318=60%,N318*O318*P318*F!$B$60,IF(Q318=61%,N318*O318*P318*F!$B$61,IF(Q318=62%,N318*O318*P318*F!$B$62,IF(Q318=63%,N318*O318*P318*F!$B$63,IF(Q318=64%,N318*O318*P318*F!$B$64,IF(Q318=65%,N318*O318*P318*F!$B$65,IF(Q318=66%,N318*O318*P318*F!$B$66,IF(Q318=67%,N318*O318*P318*F!$B$67,IF(Q318=68%,N318*O318*P318*F!$B$68,IF(Q318=69%,N318*O318*P318*F!$B$69,IF(Q318=70%,N318*O318*P318*F!$B$70,IF(Q318=71%,N318*O318*P318*F!$B$71,IF(Q318=72%,N318*O318*P318*F!$B$72,IF(Q318=73%,N318*O318*P318*F!$B$73,IF(Q318=74%,N318*O318*P318*F!$B$74,IF(Q318=75%,N318*O318*P318*F!$B$75,IF(Q318=76%,N318*O318*P318*F!$B$76,IF(Q318=77%,N318*O318*P318*F!$B$77,IF(Q318=78%,N318*O318*P318*F!$B$78,IF(Q318=79%,N318*O318*P318*F!$B$79,IF(Q318=80%,N318*O318*P318*F!$B$80,IF(Q318=81%,N318*O318*P318*F!$B$81,IF(Q318=82%,N318*O318*P318*F!$B$82,IF(Q318=83%,N318*O318*P318*F!$B$83,IF(Q318=84%,N318*O318*P318*F!$B$84,IF(Q318=85%,N318*O318*P318*F!$B$85,IF(Q318=86%,N318*O318*P318*F!$B$86,IF(Q318=87%,N318*O318*P318*F!$B$87,IF(Q318=88%,N318*O318*P318*F!$B$88,IF(Q318=89%,N318*O318*P318*F!$B$89,IF(Q318=90%,N318*O318*P318*F!$B$90,IF(Q318=91%,N318*O318*P318*F!$B$91,IF(Q318=92%,N318*O318*P318*F!$B$92,IF(Q318=93%,N318*O318*P318*F!$B$93,IF(Q318=94%,N318*O318*P318*F!$B$94,IF(Q318=95%,N318*O318*P318*F!$B$95,IF(Q318=96%,N318*O318*P318*F!$B$96,IF(Q318=97%,N318*O318*P318*F!$B$97,IF(Q318=98%,N318*O318*P318*F!$B$98,IF(Q318=99%,N318*O318*P318*F!$B$99,IF(Q318&gt;99%,N318*O318*P318*F!$B$100,))))))))))))))))))))))))))))))))))))))))))))))))))))))))+IF(U318&lt;30%,0,IF(U318&lt;35%,R318*S318*T318*F!$B$33,IF(U318&lt;40%,R318*S318*T318*F!$B$38,IF(U318&lt;45%,R318*S318*T318*F!$B$43,IF(U318&lt;50%,R318*S318*T318*F!$B$48,IF(U318=50%,R318*S318*T318*F!$B$50,IF(U318=51%,R318*S318*T318*F!$B$51,IF(U318=52%,R318*S318*T318*F!$B$52,IF(U318=53%,R318*S318*T318*F!$B$53,IF(U318=54%,R318*S318*T318*F!$B$54,IF(U318=55%,R318*S318*T318*F!$B$55,IF(U318=56%,R318*S318*T318*F!$B$56,IF(U318=57%,R318*S318*T318*F!$B$57,IF(U318=58%,R318*S318*T318*F!$B$58,IF(U318=59%,R318*S318*T318*F!$B$59,IF(U318=60%,R318*S318*T318*F!$B$60,IF(U318=61%,R318*S318*T318*F!$B$61,IF(U318=62%,R318*S318*T318*F!$B$62,IF(U318=63%,R318*S318*T318*F!$B$63,IF(U318=64%,R318*S318*T318*F!$B$64,IF(U318=65%,R318*S318*T318*F!$B$65,IF(U318=66%,R318*S318*T318*F!$B$66,IF(U318=67%,R318*S318*T318*F!$B$67,IF(U318=68%,R318*S318*T318*F!$B$68,IF(U318=69%,R318*S318*T318*F!$B$69,IF(U318=70%,R318*S318*T318*F!$B$70,IF(U318=71%,R318*S318*T318*F!$B$71,IF(U318=72%,R318*S318*T318*F!$B$72,IF(U318=73%,R318*S318*T318*F!$B$73,IF(U318=74%,R318*S318*T318*F!$B$74,IF(U318=75%,R318*S318*T318*F!$B$75,IF(U318=76%,R318*S318*T318*F!$B$76,IF(U318=77%,R318*S318*T318*F!$B$77,IF(U318=78%,R318*S318*T318*F!$B$78,IF(U318=79%,R318*S318*T318*F!$B$79,IF(U318=80%,R318*S318*T318*F!$B$80,IF(U318=81%,R318*S318*T318*F!$B$81,IF(U318=82%,R318*S318*T318*F!$B$82,IF(U318=83%,R318*S318*T318*F!$B$83,IF(U318=84%,R318*S318*T318*F!$B$84,IF(U318=85%,R318*S318*T318*F!$B$85,IF(U318=86%,R318*S318*T318*F!$B$86,IF(U318=87%,R318*S318*T318*F!$B$87,IF(U318=88%,R318*S318*T318*F!$B$88,IF(U318=89%,R318*S318*T318*F!$B$89,IF(U318=90%,R318*S318*T318*F!$B$90,IF(U318=91%,R318*S318*T318*F!$B$91,IF(U318=92%,R318*S318*T318*F!$B$92,IF(U318=93%,R318*S318*T318*F!$B$93,IF(U318=94%,R318*S318*T318*F!$B$94,IF(U318=95%,R318*S318*T318*F!$B$95,IF(U318=96%,R318*S318*T318*F!$B$96,IF(U318=97%,R318*S318*T318*F!$B$97,IF(U318=98%,R318*S318*T318*F!$B$98,IF(U318=99%,R318*S318*T318*F!$B$99,IF(U318&gt;99%,R318*S318*T318*F!$B$100)))))))))))))))))))))))))))))))))))))))))))))))))))))))))*IF(ISNUMBER(E318),E318,1)*IF(ISNUMBER(D318),D318,1)</f>
        <v>0</v>
      </c>
      <c r="AA318" s="62">
        <f t="shared" si="490"/>
        <v>0</v>
      </c>
      <c r="AB318" s="63">
        <f t="shared" si="491"/>
        <v>0</v>
      </c>
    </row>
    <row r="319" spans="1:29" ht="15.75" thickBot="1" x14ac:dyDescent="0.3">
      <c r="A319" s="326"/>
      <c r="B319" s="217" t="str">
        <f t="shared" si="495"/>
        <v/>
      </c>
      <c r="C319" s="218" t="str">
        <f t="shared" si="495"/>
        <v/>
      </c>
      <c r="D319" s="299">
        <f>ROUND(IFERROR((D313*(G313*H313+K313*L313+O313*P313+S313*T313)+D314*(G314*H314+K314*L314+O314*P314+S314*T314)+D315*(G315*H315+K315*L315+O315*P315+S315*T315)+D316*(G316*H316+K316*L316+O316*P316+S316*T316)+D317*(G317*H317+K317*L317+O317*P317+S317*T317)+D318*(G318*H318+K318*L318+O318*P318+S318*T318))/((G313*H313+K313*L313+O313*P313+S313*T313)+(G314*H314+K314*L314+O314*P314+S314*T314)+(G315*H315+K315*L315+O315*P315+S315*T315)+(G316*H316+K316*L316+O316*P316+S316*T316)+(G317*H317+K317*L317+O317*P317+S317*T317)+(G318*H318+K318*L318+O318*P318+S318*T318)),0),2)</f>
        <v>1.19</v>
      </c>
      <c r="E319" s="223" t="str">
        <f t="shared" si="495"/>
        <v/>
      </c>
      <c r="F319" s="306"/>
      <c r="G319" s="227"/>
      <c r="H319" s="227"/>
      <c r="I319" s="221"/>
      <c r="J319" s="306"/>
      <c r="K319" s="227"/>
      <c r="L319" s="227"/>
      <c r="M319" s="221"/>
      <c r="N319" s="306"/>
      <c r="O319" s="227"/>
      <c r="P319" s="227"/>
      <c r="Q319" s="221"/>
      <c r="R319" s="306"/>
      <c r="S319" s="227"/>
      <c r="T319" s="227"/>
      <c r="U319" s="221"/>
      <c r="V319" s="79">
        <f>SUM(V313:V318)</f>
        <v>11287.5</v>
      </c>
      <c r="W319" s="21">
        <f>IFERROR(V319/AA319,0)</f>
        <v>105.49065420560747</v>
      </c>
      <c r="X319" s="80">
        <f>ROUND(IFERROR(((I313*G313*H313+M313*K313*L313+Q313*O313*P313+U313*S313*T313)+(I314*G314*H314+M314*K314*L314+Q314*O314*P314+U314*S314*T314)+(I315*G315*H315+M315*K315*L315+Q315*O315*P315+U315*S315*T315)+(I316*G316*H316+M316*K316*L316+Q316*O316*P316+U316*S316*T316)+(I317*G317*H317+M317*K317*L317+Q317*O317*P317+U317*S317*T317)+(I318*G318*H318+M318*K318*L318+Q318*O318*P318+U318*S318*T318))/((G313*H313+K313*L313+O313*P313+S313*T313)+(G314*H314+K314*L314+O314*P314+S314*T314)+(G315*H315+K315*L315+O315*P315+S315*T315)+(G316*H316+K316*L316+O316*P316+S316*T316)+(G317*H317+K317*L317+O317*P317+S317*T317)+(G318*H318+K318*L318+O318*P318+S318*T318)),0),3)</f>
        <v>0.53700000000000003</v>
      </c>
      <c r="Y319" s="81"/>
      <c r="Z319" s="21">
        <f>SUM(Z313:Z318)</f>
        <v>9091.5450000000001</v>
      </c>
      <c r="AA319" s="82">
        <f>SUM(AA313:AA318)</f>
        <v>107</v>
      </c>
      <c r="AB319" s="83">
        <f>IF(SUM(AB313:AB318)=0,TIME(,0,),TIME(,SUM(AB313:AB318)+30,))</f>
        <v>0.12222222222222222</v>
      </c>
    </row>
    <row r="320" spans="1:29" x14ac:dyDescent="0.25">
      <c r="A320" s="319">
        <f>A321</f>
        <v>42265</v>
      </c>
      <c r="B320" s="178" t="str">
        <f t="shared" si="495"/>
        <v>Тяжелая</v>
      </c>
      <c r="C320" s="179" t="str">
        <f t="shared" si="495"/>
        <v>Жим лежа</v>
      </c>
      <c r="D320" s="160">
        <f>D283</f>
        <v>1</v>
      </c>
      <c r="E320" s="201" t="str">
        <f t="shared" si="495"/>
        <v/>
      </c>
      <c r="F320" s="307">
        <f>IF(I320&lt;&gt;0,(IFERROR(IF($Y320&gt;50,MROUND($Y320*I320,2.5),IF($Y320&lt;15,MROUND($Y320*I320,0.1),MROUND($Y320*I320,1))),)),"")</f>
        <v>112.5</v>
      </c>
      <c r="G320" s="181">
        <v>5</v>
      </c>
      <c r="H320" s="181">
        <v>1</v>
      </c>
      <c r="I320" s="182">
        <v>0.53</v>
      </c>
      <c r="J320" s="307">
        <f>IF(M320&lt;&gt;0,(IFERROR(IF($Y320&gt;50,MROUND($Y320*M320,2.5),IF($Y320&lt;15,MROUND($Y320*M320,0.1),MROUND($Y320*M320,1))),)),"")</f>
        <v>132.5</v>
      </c>
      <c r="K320" s="181">
        <v>4</v>
      </c>
      <c r="L320" s="181">
        <v>1</v>
      </c>
      <c r="M320" s="182">
        <v>0.62</v>
      </c>
      <c r="N320" s="307">
        <f>IF(Q320&lt;&gt;0,(IFERROR(IF($Y320&gt;50,MROUND($Y320*Q320,2.5),IF($Y320&lt;15,MROUND($Y320*Q320,0.1),MROUND($Y320*Q320,1))),)),"")</f>
        <v>150</v>
      </c>
      <c r="O320" s="181">
        <v>3</v>
      </c>
      <c r="P320" s="181">
        <v>5</v>
      </c>
      <c r="Q320" s="182">
        <v>0.7</v>
      </c>
      <c r="R320" s="307">
        <f>IF(U320&lt;&gt;0,(IFERROR(IF($Y320&gt;50,MROUND($Y320*U320,2.5),IF($Y320&lt;15,MROUND($Y320*U320,0.1),MROUND($Y320*U320,1))),)),"")</f>
        <v>165</v>
      </c>
      <c r="S320" s="181">
        <v>1</v>
      </c>
      <c r="T320" s="181">
        <v>4</v>
      </c>
      <c r="U320" s="182">
        <v>0.77</v>
      </c>
      <c r="V320" s="90">
        <f t="shared" si="479"/>
        <v>4002.5</v>
      </c>
      <c r="W320" s="91">
        <f>IFERROR((IF(ISNUMBER(F320),F320,1)*G320*H320+IF(ISNUMBER(J320),J320,1)*K320*L320+IF(ISNUMBER(N320),N320,1)*O320*P320+IF(ISNUMBER(R320),R320,1)*S320*T320)*IF(ISNUMBER(E320),E320,1)/(G320*H320+K320*L320+O320*P320+S320*T320),0)</f>
        <v>142.94642857142858</v>
      </c>
      <c r="X320" s="92">
        <f>ROUND(IFERROR((W320/(Y320*IF(ISNUMBER(E320),E320,1))),0),2)</f>
        <v>0.67</v>
      </c>
      <c r="Y320" s="202">
        <f t="shared" si="469"/>
        <v>213.34494400471482</v>
      </c>
      <c r="Z320" s="19">
        <f>(IF(I320&lt;30%,0,IF(I320&lt;35%,F320*G320*H320*F!$B$33,IF(I320&lt;40%,F320*G320*H320*F!$B$38,IF(I320&lt;45%,F320*G320*H320*F!$B$43,IF(I320&lt;50%,F320*G320*H320*F!$B$48,IF(I320=50%,F320*G320*H320*F!$B$50,IF(I320=51%,F320*G320*H320*F!$B$51,IF(I320=52%,F320*G320*H320*F!$B$52,IF(I320=53%,F320*G320*H320*F!$B$53,IF(I320=54%,F320*G320*H320*F!$B$54,IF(I320=55%,F320*G320*H320*F!$B$55,IF(I320=56%,F320*G320*H320*F!$B$56,IF(I320=57%,F320*G320*H320*F!$B$57,IF(I320=58%,F320*G320*H320*F!$B$58,IF(I320=59%,F320*G320*H320*F!$B$59,IF(I320=60%,F320*G320*H320*F!$B$60,IF(I320=61%,F320*G320*H320*F!$B$61,IF(I320=62%,F320*G320*H320*F!$B$62,IF(I320=63%,F320*G320*H320*F!$B$63,IF(I320=64%,F320*G320*H320*F!$B$64,IF(I320=65%,F320*G320*H320*F!$B$65,IF(I320=66%,F320*G320*H320*F!$B$66,IF(I320=67%,F320*G320*H320*F!$B$67,IF(I320=68%,F320*G320*H320*F!$B$68,IF(I320=69%,F320*G320*H320*F!$B$69,IF(I320=70%,F320*G320*H320*F!$B$70,IF(I320=71%,F320*G320*H320*F!$B$71,IF(I320=72%,F320*G320*H320*F!$B$72,IF(I320=73%,F320*G320*H320*F!$B$73,IF(I320=74%,F320*G320*H320*F!$B$74,IF(I320=75%,F320*G320*H320*F!$B$75,IF(I320=76%,F320*G320*H320*F!$B$76,IF(I320=77%,F320*G320*H320*F!$B$77,IF(I320=78%,F320*G320*H320*F!$B$78,IF(I320=79%,F320*G320*H320*F!$B$79,IF(I320=80%,F320*G320*H320*F!$B$80,IF(I320=81%,F320*G320*H320*F!$B$81,IF(I320=82%,F320*G320*H320*F!$B$82,IF(I320=83%,F320*G320*H320*F!$B$83,IF(I320=84%,F320*G320*H320*F!$B$84,IF(I320=85%,F320*G320*H320*F!$B$85,IF(I320=86%,F320*G320*H320*F!$B$86,IF(I320=87%,F320*G320*H320*F!$B$87,IF(I320=88%,F320*G320*H320*F!$B$88,IF(I320=89%,F320*G320*H320*F!$B$89,IF(I320=90%,F320*G320*H320*F!$B$90,IF(I320=91%,F320*G320*H320*F!$B$91,IF(I320=92%,F320*G320*H320*F!$B$92,IF(I320=93%,F320*G320*H320*F!$B$93,IF(I320=94%,F320*G320*H320*F!$B$94,IF(I320=95%,F320*G320*H320*F!$B$95,IF(I320=96%,F320*G320*H320*F!$B$96,IF(I320=97%,F320*G320*H320*F!$B$97,IF(I320=98%,F320*G320*H320*F!$B$98,IF(I320=99%,F320*G320*H320*F!$B$99,IF(I320&gt;99%,F320*G320*H320*F!$B$100,))))))))))))))))))))))))))))))))))))))))))))))))))))))))+IF(M320&lt;30%,0,IF(M320&lt;35%,J320*K320*L320*F!$B$33,IF(M320&lt;40%,J320*K320*L320*F!$B$38,IF(M320&lt;45%,J320*K320*L320*F!$B$43,IF(M320&lt;50%,J320*K320*L320*F!$B$48,IF(M320=50%,J320*K320*L320*F!$B$50,IF(M320=51%,J320*K320*L320*F!$B$51,IF(M320=52%,J320*K320*L320*F!$B$52,IF(M320=53%,J320*K320*L320*F!$B$53,IF(M320=54%,J320*K320*L320*F!$B$54,IF(M320=55%,J320*K320*L320*F!$B$55,IF(M320=56%,J320*K320*L320*F!$B$56,IF(M320=57%,J320*K320*L320*F!$B$57,IF(M320=58%,J320*K320*L320*F!$B$58,IF(M320=59%,J320*K320*L320*F!$B$59,IF(M320=60%,J320*K320*L320*F!$B$60,IF(M320=61%,J320*K320*L320*F!$B$61,IF(M320=62%,J320*K320*L320*F!$B$62,IF(M320=63%,J320*K320*L320*F!$B$63,IF(M320=64%,J320*K320*L320*F!$B$64,IF(M320=65%,J320*K320*L320*F!$B$65,IF(M320=66%,J320*K320*L320*F!$B$66,IF(M320=67%,J320*K320*L320*F!$B$67,IF(M320=68%,J320*K320*L320*F!$B$68,IF(M320=69%,J320*K320*L320*F!$B$69,IF(M320=70%,J320*K320*L320*F!$B$70,IF(M320=71%,J320*K320*L320*F!$B$71,IF(M320=72%,J320*K320*L320*F!$B$72,IF(M320=73%,J320*K320*L320*F!$B$73,IF(M320=74%,J320*K320*L320*F!$B$74,IF(M320=75%,J320*K320*L320*F!$B$75,IF(M320=76%,J320*K320*L320*F!$B$76,IF(M320=77%,J320*K320*L320*F!$B$77,IF(M320=78%,J320*K320*L320*F!$B$78,IF(M320=79%,J320*K320*L320*F!$B$79,IF(M320=80%,J320*K320*L320*F!$B$80,IF(M320=81%,J320*K320*L320*F!$B$81,IF(M320=82%,J320*K320*L320*F!$B$82,IF(M320=83%,J320*K320*L320*F!$B$83,IF(M320=84%,J320*K320*L320*F!$B$84,IF(M320=85%,J320*K320*L320*F!$B$85,IF(M320=86%,J320*K320*L320*F!$B$86,IF(M320=87%,J320*K320*L320*F!$B$87,IF(M320=88%,J320*K320*L320*F!$B$88,IF(M320=89%,J320*K320*L320*F!$B$89,IF(M320=90%,J320*K320*L320*F!$B$90,IF(M320=91%,J320*K320*L320*F!$B$91,IF(M320=92%,J320*K320*L320*F!$B$92,IF(M320=93%,J320*K320*L320*F!$B$93,IF(M320=94%,J320*K320*L320*F!$B$94,IF(M320=95%,J320*K320*L320*F!$B$95,IF(M320=96%,J320*K320*L320*F!$B$96,IF(M320=97%,J320*K320*L320*F!$B$97,IF(M320=98%,J320*K320*L320*F!$B$98,IF(M320=99%,J320*K320*L320*F!$B$99,IF(M320&gt;99%,J320*K320*L320*F!$B$100,))))))))))))))))))))))))))))))))))))))))))))))))))))))))+IF(Q320&lt;30%,0,IF(Q320&lt;35%,N320*O320*P320*F!$B$33,IF(Q320&lt;40%,N320*O320*P320*F!$B$38,IF(Q320&lt;45%,N320*O320*P320*F!$B$43,IF(Q320&lt;50%,N320*O320*P320*F!$B$48,IF(Q320=50%,N320*O320*P320*F!$B$50,IF(Q320=51%,N320*O320*P320*F!$B$51,IF(Q320=52%,N320*O320*P320*F!$B$52,IF(Q320=53%,N320*O320*P320*F!$B$53,IF(Q320=54%,N320*O320*P320*F!$B$54,IF(Q320=55%,N320*O320*P320*F!$B$55,IF(Q320=56%,N320*O320*P320*F!$B$56,IF(Q320=57%,N320*O320*P320*F!$B$57,IF(Q320=58%,N320*O320*P320*F!$B$58,IF(Q320=59%,N320*O320*P320*F!$B$59,IF(Q320=60%,N320*O320*P320*F!$B$60,IF(Q320=61%,N320*O320*P320*F!$B$61,IF(Q320=62%,N320*O320*P320*F!$B$62,IF(Q320=63%,N320*O320*P320*F!$B$63,IF(Q320=64%,N320*O320*P320*F!$B$64,IF(Q320=65%,N320*O320*P320*F!$B$65,IF(Q320=66%,N320*O320*P320*F!$B$66,IF(Q320=67%,N320*O320*P320*F!$B$67,IF(Q320=68%,N320*O320*P320*F!$B$68,IF(Q320=69%,N320*O320*P320*F!$B$69,IF(Q320=70%,N320*O320*P320*F!$B$70,IF(Q320=71%,N320*O320*P320*F!$B$71,IF(Q320=72%,N320*O320*P320*F!$B$72,IF(Q320=73%,N320*O320*P320*F!$B$73,IF(Q320=74%,N320*O320*P320*F!$B$74,IF(Q320=75%,N320*O320*P320*F!$B$75,IF(Q320=76%,N320*O320*P320*F!$B$76,IF(Q320=77%,N320*O320*P320*F!$B$77,IF(Q320=78%,N320*O320*P320*F!$B$78,IF(Q320=79%,N320*O320*P320*F!$B$79,IF(Q320=80%,N320*O320*P320*F!$B$80,IF(Q320=81%,N320*O320*P320*F!$B$81,IF(Q320=82%,N320*O320*P320*F!$B$82,IF(Q320=83%,N320*O320*P320*F!$B$83,IF(Q320=84%,N320*O320*P320*F!$B$84,IF(Q320=85%,N320*O320*P320*F!$B$85,IF(Q320=86%,N320*O320*P320*F!$B$86,IF(Q320=87%,N320*O320*P320*F!$B$87,IF(Q320=88%,N320*O320*P320*F!$B$88,IF(Q320=89%,N320*O320*P320*F!$B$89,IF(Q320=90%,N320*O320*P320*F!$B$90,IF(Q320=91%,N320*O320*P320*F!$B$91,IF(Q320=92%,N320*O320*P320*F!$B$92,IF(Q320=93%,N320*O320*P320*F!$B$93,IF(Q320=94%,N320*O320*P320*F!$B$94,IF(Q320=95%,N320*O320*P320*F!$B$95,IF(Q320=96%,N320*O320*P320*F!$B$96,IF(Q320=97%,N320*O320*P320*F!$B$97,IF(Q320=98%,N320*O320*P320*F!$B$98,IF(Q320=99%,N320*O320*P320*F!$B$99,IF(Q320&gt;99%,N320*O320*P320*F!$B$100,))))))))))))))))))))))))))))))))))))))))))))))))))))))))+IF(U320&lt;30%,0,IF(U320&lt;35%,R320*S320*T320*F!$B$33,IF(U320&lt;40%,R320*S320*T320*F!$B$38,IF(U320&lt;45%,R320*S320*T320*F!$B$43,IF(U320&lt;50%,R320*S320*T320*F!$B$48,IF(U320=50%,R320*S320*T320*F!$B$50,IF(U320=51%,R320*S320*T320*F!$B$51,IF(U320=52%,R320*S320*T320*F!$B$52,IF(U320=53%,R320*S320*T320*F!$B$53,IF(U320=54%,R320*S320*T320*F!$B$54,IF(U320=55%,R320*S320*T320*F!$B$55,IF(U320=56%,R320*S320*T320*F!$B$56,IF(U320=57%,R320*S320*T320*F!$B$57,IF(U320=58%,R320*S320*T320*F!$B$58,IF(U320=59%,R320*S320*T320*F!$B$59,IF(U320=60%,R320*S320*T320*F!$B$60,IF(U320=61%,R320*S320*T320*F!$B$61,IF(U320=62%,R320*S320*T320*F!$B$62,IF(U320=63%,R320*S320*T320*F!$B$63,IF(U320=64%,R320*S320*T320*F!$B$64,IF(U320=65%,R320*S320*T320*F!$B$65,IF(U320=66%,R320*S320*T320*F!$B$66,IF(U320=67%,R320*S320*T320*F!$B$67,IF(U320=68%,R320*S320*T320*F!$B$68,IF(U320=69%,R320*S320*T320*F!$B$69,IF(U320=70%,R320*S320*T320*F!$B$70,IF(U320=71%,R320*S320*T320*F!$B$71,IF(U320=72%,R320*S320*T320*F!$B$72,IF(U320=73%,R320*S320*T320*F!$B$73,IF(U320=74%,R320*S320*T320*F!$B$74,IF(U320=75%,R320*S320*T320*F!$B$75,IF(U320=76%,R320*S320*T320*F!$B$76,IF(U320=77%,R320*S320*T320*F!$B$77,IF(U320=78%,R320*S320*T320*F!$B$78,IF(U320=79%,R320*S320*T320*F!$B$79,IF(U320=80%,R320*S320*T320*F!$B$80,IF(U320=81%,R320*S320*T320*F!$B$81,IF(U320=82%,R320*S320*T320*F!$B$82,IF(U320=83%,R320*S320*T320*F!$B$83,IF(U320=84%,R320*S320*T320*F!$B$84,IF(U320=85%,R320*S320*T320*F!$B$85,IF(U320=86%,R320*S320*T320*F!$B$86,IF(U320=87%,R320*S320*T320*F!$B$87,IF(U320=88%,R320*S320*T320*F!$B$88,IF(U320=89%,R320*S320*T320*F!$B$89,IF(U320=90%,R320*S320*T320*F!$B$90,IF(U320=91%,R320*S320*T320*F!$B$91,IF(U320=92%,R320*S320*T320*F!$B$92,IF(U320=93%,R320*S320*T320*F!$B$93,IF(U320=94%,R320*S320*T320*F!$B$94,IF(U320=95%,R320*S320*T320*F!$B$95,IF(U320=96%,R320*S320*T320*F!$B$96,IF(U320=97%,R320*S320*T320*F!$B$97,IF(U320=98%,R320*S320*T320*F!$B$98,IF(U320=99%,R320*S320*T320*F!$B$99,IF(U320&gt;99%,R320*S320*T320*F!$B$100)))))))))))))))))))))))))))))))))))))))))))))))))))))))))*IF(ISNUMBER(E320),E320,1)*IF(ISNUMBER(D320),D320,1)</f>
        <v>3600.05</v>
      </c>
      <c r="AA320" s="93">
        <f t="shared" ref="AA320:AA325" si="501">G320*H320+K320*L320+O320*P320+S320*T320</f>
        <v>28</v>
      </c>
      <c r="AB320" s="94">
        <f t="shared" ref="AB320:AB325" si="502">(H320*(IF(I320&lt;45%,0.5,IF(I320&lt;55%,0.8,IF(I320&lt;65%,0.9,IF(I320&lt;75%,1,IF(I320&lt;85%,1.1,1.2))))))+L320*(IF(M320&lt;45%,0.5,IF(M320&lt;55%,0.8,IF(M320&lt;65%,0.9,IF(M320&lt;75%,1,IF(M320&lt;85%,1.1,1.2))))))+P320*(IF(Q320&lt;45%,0.5,IF(Q320&lt;55%,0.8,IF(Q320&lt;65%,0.9,IF(Q320&lt;75%,1,IF(Q320&lt;85%,1.1,1.2))))))+T320*(IF(U320&lt;45%,0.5,IF(U320&lt;55%,0.8,IF(U320&lt;65%,0.9,IF(U320&lt;75%,1,IF(U320&lt;85%,1.1,1.2)))))))*IF(D320&gt;=0.8,6,IF(D320&lt;=0.4,1.5,3))</f>
        <v>66.600000000000009</v>
      </c>
    </row>
    <row r="321" spans="1:28" ht="15" customHeight="1" x14ac:dyDescent="0.25">
      <c r="A321" s="325">
        <f>A314+1</f>
        <v>42265</v>
      </c>
      <c r="B321" s="183" t="str">
        <f t="shared" si="495"/>
        <v>Тяжелая</v>
      </c>
      <c r="C321" s="184" t="str">
        <f t="shared" si="495"/>
        <v>Жим с бруса 5 см</v>
      </c>
      <c r="D321" s="167">
        <f t="shared" ref="D321:D325" si="503">D284</f>
        <v>1</v>
      </c>
      <c r="E321" s="191" t="str">
        <f t="shared" si="495"/>
        <v/>
      </c>
      <c r="F321" s="308">
        <f>IF(I321&lt;&gt;0,(IFERROR(IF($Y321&gt;50,MROUND($Y321*I321,2.5),IF($Y321&lt;15,MROUND($Y321*I321,0.1),MROUND($Y321*I321,1))),)),"")</f>
        <v>175</v>
      </c>
      <c r="G321" s="186">
        <v>2</v>
      </c>
      <c r="H321" s="186">
        <v>4</v>
      </c>
      <c r="I321" s="174">
        <v>0.8</v>
      </c>
      <c r="J321" s="308" t="str">
        <f>IF(M321&lt;&gt;0,(IFERROR(IF($Y321&gt;50,MROUND($Y321*M321,2.5),IF($Y321&lt;15,MROUND($Y321*M321,0.1),MROUND($Y321*M321,1))),)),"")</f>
        <v/>
      </c>
      <c r="K321" s="186"/>
      <c r="L321" s="186"/>
      <c r="M321" s="174">
        <v>0</v>
      </c>
      <c r="N321" s="308" t="str">
        <f>IF(Q321&lt;&gt;0,(IFERROR(IF($Y321&gt;50,MROUND($Y321*Q321,2.5),IF($Y321&lt;15,MROUND($Y321*Q321,0.1),MROUND($Y321*Q321,1))),)),"")</f>
        <v/>
      </c>
      <c r="O321" s="186"/>
      <c r="P321" s="186"/>
      <c r="Q321" s="174">
        <v>0</v>
      </c>
      <c r="R321" s="308" t="str">
        <f>IF(U321&lt;&gt;0,(IFERROR(IF($Y321&gt;50,MROUND($Y321*U321,2.5),IF($Y321&lt;15,MROUND($Y321*U321,0.1),MROUND($Y321*U321,1))),)),"")</f>
        <v/>
      </c>
      <c r="S321" s="186"/>
      <c r="T321" s="186"/>
      <c r="U321" s="174">
        <v>0</v>
      </c>
      <c r="V321" s="98">
        <f t="shared" si="479"/>
        <v>1400</v>
      </c>
      <c r="W321" s="99">
        <f t="shared" ref="W321:W325" si="504">IFERROR((IF(ISNUMBER(F321),F321,1)*G321*H321+IF(ISNUMBER(J321),J321,1)*K321*L321+IF(ISNUMBER(N321),N321,1)*O321*P321+IF(ISNUMBER(R321),R321,1)*S321*T321)*IF(ISNUMBER(E321),E321,1)/(G321*H321+K321*L321+O321*P321+S321*T321),0)</f>
        <v>175</v>
      </c>
      <c r="X321" s="68">
        <f t="shared" ref="X321:X322" si="505">ROUND(IFERROR((W321/(Y321*IF(ISNUMBER(E321),E321,1))),0),2)</f>
        <v>0.8</v>
      </c>
      <c r="Y321" s="203">
        <f t="shared" si="469"/>
        <v>219.74529232485625</v>
      </c>
      <c r="Z321" s="18">
        <f>(IF(I321&lt;30%,0,IF(I321&lt;35%,F321*G321*H321*F!$B$33,IF(I321&lt;40%,F321*G321*H321*F!$B$38,IF(I321&lt;45%,F321*G321*H321*F!$B$43,IF(I321&lt;50%,F321*G321*H321*F!$B$48,IF(I321=50%,F321*G321*H321*F!$B$50,IF(I321=51%,F321*G321*H321*F!$B$51,IF(I321=52%,F321*G321*H321*F!$B$52,IF(I321=53%,F321*G321*H321*F!$B$53,IF(I321=54%,F321*G321*H321*F!$B$54,IF(I321=55%,F321*G321*H321*F!$B$55,IF(I321=56%,F321*G321*H321*F!$B$56,IF(I321=57%,F321*G321*H321*F!$B$57,IF(I321=58%,F321*G321*H321*F!$B$58,IF(I321=59%,F321*G321*H321*F!$B$59,IF(I321=60%,F321*G321*H321*F!$B$60,IF(I321=61%,F321*G321*H321*F!$B$61,IF(I321=62%,F321*G321*H321*F!$B$62,IF(I321=63%,F321*G321*H321*F!$B$63,IF(I321=64%,F321*G321*H321*F!$B$64,IF(I321=65%,F321*G321*H321*F!$B$65,IF(I321=66%,F321*G321*H321*F!$B$66,IF(I321=67%,F321*G321*H321*F!$B$67,IF(I321=68%,F321*G321*H321*F!$B$68,IF(I321=69%,F321*G321*H321*F!$B$69,IF(I321=70%,F321*G321*H321*F!$B$70,IF(I321=71%,F321*G321*H321*F!$B$71,IF(I321=72%,F321*G321*H321*F!$B$72,IF(I321=73%,F321*G321*H321*F!$B$73,IF(I321=74%,F321*G321*H321*F!$B$74,IF(I321=75%,F321*G321*H321*F!$B$75,IF(I321=76%,F321*G321*H321*F!$B$76,IF(I321=77%,F321*G321*H321*F!$B$77,IF(I321=78%,F321*G321*H321*F!$B$78,IF(I321=79%,F321*G321*H321*F!$B$79,IF(I321=80%,F321*G321*H321*F!$B$80,IF(I321=81%,F321*G321*H321*F!$B$81,IF(I321=82%,F321*G321*H321*F!$B$82,IF(I321=83%,F321*G321*H321*F!$B$83,IF(I321=84%,F321*G321*H321*F!$B$84,IF(I321=85%,F321*G321*H321*F!$B$85,IF(I321=86%,F321*G321*H321*F!$B$86,IF(I321=87%,F321*G321*H321*F!$B$87,IF(I321=88%,F321*G321*H321*F!$B$88,IF(I321=89%,F321*G321*H321*F!$B$89,IF(I321=90%,F321*G321*H321*F!$B$90,IF(I321=91%,F321*G321*H321*F!$B$91,IF(I321=92%,F321*G321*H321*F!$B$92,IF(I321=93%,F321*G321*H321*F!$B$93,IF(I321=94%,F321*G321*H321*F!$B$94,IF(I321=95%,F321*G321*H321*F!$B$95,IF(I321=96%,F321*G321*H321*F!$B$96,IF(I321=97%,F321*G321*H321*F!$B$97,IF(I321=98%,F321*G321*H321*F!$B$98,IF(I321=99%,F321*G321*H321*F!$B$99,IF(I321&gt;99%,F321*G321*H321*F!$B$100,))))))))))))))))))))))))))))))))))))))))))))))))))))))))+IF(M321&lt;30%,0,IF(M321&lt;35%,J321*K321*L321*F!$B$33,IF(M321&lt;40%,J321*K321*L321*F!$B$38,IF(M321&lt;45%,J321*K321*L321*F!$B$43,IF(M321&lt;50%,J321*K321*L321*F!$B$48,IF(M321=50%,J321*K321*L321*F!$B$50,IF(M321=51%,J321*K321*L321*F!$B$51,IF(M321=52%,J321*K321*L321*F!$B$52,IF(M321=53%,J321*K321*L321*F!$B$53,IF(M321=54%,J321*K321*L321*F!$B$54,IF(M321=55%,J321*K321*L321*F!$B$55,IF(M321=56%,J321*K321*L321*F!$B$56,IF(M321=57%,J321*K321*L321*F!$B$57,IF(M321=58%,J321*K321*L321*F!$B$58,IF(M321=59%,J321*K321*L321*F!$B$59,IF(M321=60%,J321*K321*L321*F!$B$60,IF(M321=61%,J321*K321*L321*F!$B$61,IF(M321=62%,J321*K321*L321*F!$B$62,IF(M321=63%,J321*K321*L321*F!$B$63,IF(M321=64%,J321*K321*L321*F!$B$64,IF(M321=65%,J321*K321*L321*F!$B$65,IF(M321=66%,J321*K321*L321*F!$B$66,IF(M321=67%,J321*K321*L321*F!$B$67,IF(M321=68%,J321*K321*L321*F!$B$68,IF(M321=69%,J321*K321*L321*F!$B$69,IF(M321=70%,J321*K321*L321*F!$B$70,IF(M321=71%,J321*K321*L321*F!$B$71,IF(M321=72%,J321*K321*L321*F!$B$72,IF(M321=73%,J321*K321*L321*F!$B$73,IF(M321=74%,J321*K321*L321*F!$B$74,IF(M321=75%,J321*K321*L321*F!$B$75,IF(M321=76%,J321*K321*L321*F!$B$76,IF(M321=77%,J321*K321*L321*F!$B$77,IF(M321=78%,J321*K321*L321*F!$B$78,IF(M321=79%,J321*K321*L321*F!$B$79,IF(M321=80%,J321*K321*L321*F!$B$80,IF(M321=81%,J321*K321*L321*F!$B$81,IF(M321=82%,J321*K321*L321*F!$B$82,IF(M321=83%,J321*K321*L321*F!$B$83,IF(M321=84%,J321*K321*L321*F!$B$84,IF(M321=85%,J321*K321*L321*F!$B$85,IF(M321=86%,J321*K321*L321*F!$B$86,IF(M321=87%,J321*K321*L321*F!$B$87,IF(M321=88%,J321*K321*L321*F!$B$88,IF(M321=89%,J321*K321*L321*F!$B$89,IF(M321=90%,J321*K321*L321*F!$B$90,IF(M321=91%,J321*K321*L321*F!$B$91,IF(M321=92%,J321*K321*L321*F!$B$92,IF(M321=93%,J321*K321*L321*F!$B$93,IF(M321=94%,J321*K321*L321*F!$B$94,IF(M321=95%,J321*K321*L321*F!$B$95,IF(M321=96%,J321*K321*L321*F!$B$96,IF(M321=97%,J321*K321*L321*F!$B$97,IF(M321=98%,J321*K321*L321*F!$B$98,IF(M321=99%,J321*K321*L321*F!$B$99,IF(M321&gt;99%,J321*K321*L321*F!$B$100,))))))))))))))))))))))))))))))))))))))))))))))))))))))))+IF(Q321&lt;30%,0,IF(Q321&lt;35%,N321*O321*P321*F!$B$33,IF(Q321&lt;40%,N321*O321*P321*F!$B$38,IF(Q321&lt;45%,N321*O321*P321*F!$B$43,IF(Q321&lt;50%,N321*O321*P321*F!$B$48,IF(Q321=50%,N321*O321*P321*F!$B$50,IF(Q321=51%,N321*O321*P321*F!$B$51,IF(Q321=52%,N321*O321*P321*F!$B$52,IF(Q321=53%,N321*O321*P321*F!$B$53,IF(Q321=54%,N321*O321*P321*F!$B$54,IF(Q321=55%,N321*O321*P321*F!$B$55,IF(Q321=56%,N321*O321*P321*F!$B$56,IF(Q321=57%,N321*O321*P321*F!$B$57,IF(Q321=58%,N321*O321*P321*F!$B$58,IF(Q321=59%,N321*O321*P321*F!$B$59,IF(Q321=60%,N321*O321*P321*F!$B$60,IF(Q321=61%,N321*O321*P321*F!$B$61,IF(Q321=62%,N321*O321*P321*F!$B$62,IF(Q321=63%,N321*O321*P321*F!$B$63,IF(Q321=64%,N321*O321*P321*F!$B$64,IF(Q321=65%,N321*O321*P321*F!$B$65,IF(Q321=66%,N321*O321*P321*F!$B$66,IF(Q321=67%,N321*O321*P321*F!$B$67,IF(Q321=68%,N321*O321*P321*F!$B$68,IF(Q321=69%,N321*O321*P321*F!$B$69,IF(Q321=70%,N321*O321*P321*F!$B$70,IF(Q321=71%,N321*O321*P321*F!$B$71,IF(Q321=72%,N321*O321*P321*F!$B$72,IF(Q321=73%,N321*O321*P321*F!$B$73,IF(Q321=74%,N321*O321*P321*F!$B$74,IF(Q321=75%,N321*O321*P321*F!$B$75,IF(Q321=76%,N321*O321*P321*F!$B$76,IF(Q321=77%,N321*O321*P321*F!$B$77,IF(Q321=78%,N321*O321*P321*F!$B$78,IF(Q321=79%,N321*O321*P321*F!$B$79,IF(Q321=80%,N321*O321*P321*F!$B$80,IF(Q321=81%,N321*O321*P321*F!$B$81,IF(Q321=82%,N321*O321*P321*F!$B$82,IF(Q321=83%,N321*O321*P321*F!$B$83,IF(Q321=84%,N321*O321*P321*F!$B$84,IF(Q321=85%,N321*O321*P321*F!$B$85,IF(Q321=86%,N321*O321*P321*F!$B$86,IF(Q321=87%,N321*O321*P321*F!$B$87,IF(Q321=88%,N321*O321*P321*F!$B$88,IF(Q321=89%,N321*O321*P321*F!$B$89,IF(Q321=90%,N321*O321*P321*F!$B$90,IF(Q321=91%,N321*O321*P321*F!$B$91,IF(Q321=92%,N321*O321*P321*F!$B$92,IF(Q321=93%,N321*O321*P321*F!$B$93,IF(Q321=94%,N321*O321*P321*F!$B$94,IF(Q321=95%,N321*O321*P321*F!$B$95,IF(Q321=96%,N321*O321*P321*F!$B$96,IF(Q321=97%,N321*O321*P321*F!$B$97,IF(Q321=98%,N321*O321*P321*F!$B$98,IF(Q321=99%,N321*O321*P321*F!$B$99,IF(Q321&gt;99%,N321*O321*P321*F!$B$100,))))))))))))))))))))))))))))))))))))))))))))))))))))))))+IF(U321&lt;30%,0,IF(U321&lt;35%,R321*S321*T321*F!$B$33,IF(U321&lt;40%,R321*S321*T321*F!$B$38,IF(U321&lt;45%,R321*S321*T321*F!$B$43,IF(U321&lt;50%,R321*S321*T321*F!$B$48,IF(U321=50%,R321*S321*T321*F!$B$50,IF(U321=51%,R321*S321*T321*F!$B$51,IF(U321=52%,R321*S321*T321*F!$B$52,IF(U321=53%,R321*S321*T321*F!$B$53,IF(U321=54%,R321*S321*T321*F!$B$54,IF(U321=55%,R321*S321*T321*F!$B$55,IF(U321=56%,R321*S321*T321*F!$B$56,IF(U321=57%,R321*S321*T321*F!$B$57,IF(U321=58%,R321*S321*T321*F!$B$58,IF(U321=59%,R321*S321*T321*F!$B$59,IF(U321=60%,R321*S321*T321*F!$B$60,IF(U321=61%,R321*S321*T321*F!$B$61,IF(U321=62%,R321*S321*T321*F!$B$62,IF(U321=63%,R321*S321*T321*F!$B$63,IF(U321=64%,R321*S321*T321*F!$B$64,IF(U321=65%,R321*S321*T321*F!$B$65,IF(U321=66%,R321*S321*T321*F!$B$66,IF(U321=67%,R321*S321*T321*F!$B$67,IF(U321=68%,R321*S321*T321*F!$B$68,IF(U321=69%,R321*S321*T321*F!$B$69,IF(U321=70%,R321*S321*T321*F!$B$70,IF(U321=71%,R321*S321*T321*F!$B$71,IF(U321=72%,R321*S321*T321*F!$B$72,IF(U321=73%,R321*S321*T321*F!$B$73,IF(U321=74%,R321*S321*T321*F!$B$74,IF(U321=75%,R321*S321*T321*F!$B$75,IF(U321=76%,R321*S321*T321*F!$B$76,IF(U321=77%,R321*S321*T321*F!$B$77,IF(U321=78%,R321*S321*T321*F!$B$78,IF(U321=79%,R321*S321*T321*F!$B$79,IF(U321=80%,R321*S321*T321*F!$B$80,IF(U321=81%,R321*S321*T321*F!$B$81,IF(U321=82%,R321*S321*T321*F!$B$82,IF(U321=83%,R321*S321*T321*F!$B$83,IF(U321=84%,R321*S321*T321*F!$B$84,IF(U321=85%,R321*S321*T321*F!$B$85,IF(U321=86%,R321*S321*T321*F!$B$86,IF(U321=87%,R321*S321*T321*F!$B$87,IF(U321=88%,R321*S321*T321*F!$B$88,IF(U321=89%,R321*S321*T321*F!$B$89,IF(U321=90%,R321*S321*T321*F!$B$90,IF(U321=91%,R321*S321*T321*F!$B$91,IF(U321=92%,R321*S321*T321*F!$B$92,IF(U321=93%,R321*S321*T321*F!$B$93,IF(U321=94%,R321*S321*T321*F!$B$94,IF(U321=95%,R321*S321*T321*F!$B$95,IF(U321=96%,R321*S321*T321*F!$B$96,IF(U321=97%,R321*S321*T321*F!$B$97,IF(U321=98%,R321*S321*T321*F!$B$98,IF(U321=99%,R321*S321*T321*F!$B$99,IF(U321&gt;99%,R321*S321*T321*F!$B$100)))))))))))))))))))))))))))))))))))))))))))))))))))))))))*IF(ISNUMBER(E321),E321,1)*IF(ISNUMBER(D321),D321,1)</f>
        <v>2142</v>
      </c>
      <c r="AA321" s="69">
        <f t="shared" si="501"/>
        <v>8</v>
      </c>
      <c r="AB321" s="70">
        <f t="shared" si="502"/>
        <v>26.400000000000002</v>
      </c>
    </row>
    <row r="322" spans="1:28" x14ac:dyDescent="0.25">
      <c r="A322" s="325"/>
      <c r="B322" s="183" t="s">
        <v>14</v>
      </c>
      <c r="C322" s="184" t="str">
        <f t="shared" si="495"/>
        <v>Жим на наклонной</v>
      </c>
      <c r="D322" s="167">
        <f t="shared" si="503"/>
        <v>1</v>
      </c>
      <c r="E322" s="191" t="str">
        <f t="shared" si="495"/>
        <v/>
      </c>
      <c r="F322" s="309">
        <f>IF(I322&lt;&gt;0,(IFERROR(IF($Y322&gt;50,MROUND($Y322*I322,2.5),IF($Y322&lt;15,MROUND($Y322*I322,0.1),MROUND($Y322*I322,1))),)),"")</f>
        <v>82.5</v>
      </c>
      <c r="G322" s="188">
        <v>5</v>
      </c>
      <c r="H322" s="188">
        <v>4</v>
      </c>
      <c r="I322" s="189">
        <v>0.49</v>
      </c>
      <c r="J322" s="309">
        <f>IF(M322&lt;&gt;0,(IFERROR(IF($Y322&gt;50,MROUND($Y322*M322,2.5),IF($Y322&lt;15,MROUND($Y322*M322,0.1),MROUND($Y322*M322,1))),)),"")</f>
        <v>95</v>
      </c>
      <c r="K322" s="188">
        <v>4</v>
      </c>
      <c r="L322" s="188">
        <v>4</v>
      </c>
      <c r="M322" s="189">
        <v>0.56000000000000005</v>
      </c>
      <c r="N322" s="309" t="str">
        <f>IF(Q322&lt;&gt;0,(IFERROR(IF($Y322&gt;50,MROUND($Y322*Q322,2.5),IF($Y322&lt;15,MROUND($Y322*Q322,0.1),MROUND($Y322*Q322,1))),)),"")</f>
        <v/>
      </c>
      <c r="O322" s="188"/>
      <c r="P322" s="188"/>
      <c r="Q322" s="189">
        <v>0</v>
      </c>
      <c r="R322" s="309" t="str">
        <f>IF(U322&lt;&gt;0,(IFERROR(IF($Y322&gt;50,MROUND($Y322*U322,2.5),IF($Y322&lt;15,MROUND($Y322*U322,0.1),MROUND($Y322*U322,1))),)),"")</f>
        <v/>
      </c>
      <c r="S322" s="188"/>
      <c r="T322" s="188"/>
      <c r="U322" s="189">
        <v>0</v>
      </c>
      <c r="V322" s="101">
        <f t="shared" si="479"/>
        <v>3170</v>
      </c>
      <c r="W322" s="102">
        <f t="shared" si="504"/>
        <v>88.055555555555557</v>
      </c>
      <c r="X322" s="103">
        <f t="shared" si="505"/>
        <v>0.52</v>
      </c>
      <c r="Y322" s="203">
        <f t="shared" si="469"/>
        <v>170.67595520377182</v>
      </c>
      <c r="Z322" s="20">
        <f>(IF(I322&lt;30%,0,IF(I322&lt;35%,F322*G322*H322*F!$B$33,IF(I322&lt;40%,F322*G322*H322*F!$B$38,IF(I322&lt;45%,F322*G322*H322*F!$B$43,IF(I322&lt;50%,F322*G322*H322*F!$B$48,IF(I322=50%,F322*G322*H322*F!$B$50,IF(I322=51%,F322*G322*H322*F!$B$51,IF(I322=52%,F322*G322*H322*F!$B$52,IF(I322=53%,F322*G322*H322*F!$B$53,IF(I322=54%,F322*G322*H322*F!$B$54,IF(I322=55%,F322*G322*H322*F!$B$55,IF(I322=56%,F322*G322*H322*F!$B$56,IF(I322=57%,F322*G322*H322*F!$B$57,IF(I322=58%,F322*G322*H322*F!$B$58,IF(I322=59%,F322*G322*H322*F!$B$59,IF(I322=60%,F322*G322*H322*F!$B$60,IF(I322=61%,F322*G322*H322*F!$B$61,IF(I322=62%,F322*G322*H322*F!$B$62,IF(I322=63%,F322*G322*H322*F!$B$63,IF(I322=64%,F322*G322*H322*F!$B$64,IF(I322=65%,F322*G322*H322*F!$B$65,IF(I322=66%,F322*G322*H322*F!$B$66,IF(I322=67%,F322*G322*H322*F!$B$67,IF(I322=68%,F322*G322*H322*F!$B$68,IF(I322=69%,F322*G322*H322*F!$B$69,IF(I322=70%,F322*G322*H322*F!$B$70,IF(I322=71%,F322*G322*H322*F!$B$71,IF(I322=72%,F322*G322*H322*F!$B$72,IF(I322=73%,F322*G322*H322*F!$B$73,IF(I322=74%,F322*G322*H322*F!$B$74,IF(I322=75%,F322*G322*H322*F!$B$75,IF(I322=76%,F322*G322*H322*F!$B$76,IF(I322=77%,F322*G322*H322*F!$B$77,IF(I322=78%,F322*G322*H322*F!$B$78,IF(I322=79%,F322*G322*H322*F!$B$79,IF(I322=80%,F322*G322*H322*F!$B$80,IF(I322=81%,F322*G322*H322*F!$B$81,IF(I322=82%,F322*G322*H322*F!$B$82,IF(I322=83%,F322*G322*H322*F!$B$83,IF(I322=84%,F322*G322*H322*F!$B$84,IF(I322=85%,F322*G322*H322*F!$B$85,IF(I322=86%,F322*G322*H322*F!$B$86,IF(I322=87%,F322*G322*H322*F!$B$87,IF(I322=88%,F322*G322*H322*F!$B$88,IF(I322=89%,F322*G322*H322*F!$B$89,IF(I322=90%,F322*G322*H322*F!$B$90,IF(I322=91%,F322*G322*H322*F!$B$91,IF(I322=92%,F322*G322*H322*F!$B$92,IF(I322=93%,F322*G322*H322*F!$B$93,IF(I322=94%,F322*G322*H322*F!$B$94,IF(I322=95%,F322*G322*H322*F!$B$95,IF(I322=96%,F322*G322*H322*F!$B$96,IF(I322=97%,F322*G322*H322*F!$B$97,IF(I322=98%,F322*G322*H322*F!$B$98,IF(I322=99%,F322*G322*H322*F!$B$99,IF(I322&gt;99%,F322*G322*H322*F!$B$100,))))))))))))))))))))))))))))))))))))))))))))))))))))))))+IF(M322&lt;30%,0,IF(M322&lt;35%,J322*K322*L322*F!$B$33,IF(M322&lt;40%,J322*K322*L322*F!$B$38,IF(M322&lt;45%,J322*K322*L322*F!$B$43,IF(M322&lt;50%,J322*K322*L322*F!$B$48,IF(M322=50%,J322*K322*L322*F!$B$50,IF(M322=51%,J322*K322*L322*F!$B$51,IF(M322=52%,J322*K322*L322*F!$B$52,IF(M322=53%,J322*K322*L322*F!$B$53,IF(M322=54%,J322*K322*L322*F!$B$54,IF(M322=55%,J322*K322*L322*F!$B$55,IF(M322=56%,J322*K322*L322*F!$B$56,IF(M322=57%,J322*K322*L322*F!$B$57,IF(M322=58%,J322*K322*L322*F!$B$58,IF(M322=59%,J322*K322*L322*F!$B$59,IF(M322=60%,J322*K322*L322*F!$B$60,IF(M322=61%,J322*K322*L322*F!$B$61,IF(M322=62%,J322*K322*L322*F!$B$62,IF(M322=63%,J322*K322*L322*F!$B$63,IF(M322=64%,J322*K322*L322*F!$B$64,IF(M322=65%,J322*K322*L322*F!$B$65,IF(M322=66%,J322*K322*L322*F!$B$66,IF(M322=67%,J322*K322*L322*F!$B$67,IF(M322=68%,J322*K322*L322*F!$B$68,IF(M322=69%,J322*K322*L322*F!$B$69,IF(M322=70%,J322*K322*L322*F!$B$70,IF(M322=71%,J322*K322*L322*F!$B$71,IF(M322=72%,J322*K322*L322*F!$B$72,IF(M322=73%,J322*K322*L322*F!$B$73,IF(M322=74%,J322*K322*L322*F!$B$74,IF(M322=75%,J322*K322*L322*F!$B$75,IF(M322=76%,J322*K322*L322*F!$B$76,IF(M322=77%,J322*K322*L322*F!$B$77,IF(M322=78%,J322*K322*L322*F!$B$78,IF(M322=79%,J322*K322*L322*F!$B$79,IF(M322=80%,J322*K322*L322*F!$B$80,IF(M322=81%,J322*K322*L322*F!$B$81,IF(M322=82%,J322*K322*L322*F!$B$82,IF(M322=83%,J322*K322*L322*F!$B$83,IF(M322=84%,J322*K322*L322*F!$B$84,IF(M322=85%,J322*K322*L322*F!$B$85,IF(M322=86%,J322*K322*L322*F!$B$86,IF(M322=87%,J322*K322*L322*F!$B$87,IF(M322=88%,J322*K322*L322*F!$B$88,IF(M322=89%,J322*K322*L322*F!$B$89,IF(M322=90%,J322*K322*L322*F!$B$90,IF(M322=91%,J322*K322*L322*F!$B$91,IF(M322=92%,J322*K322*L322*F!$B$92,IF(M322=93%,J322*K322*L322*F!$B$93,IF(M322=94%,J322*K322*L322*F!$B$94,IF(M322=95%,J322*K322*L322*F!$B$95,IF(M322=96%,J322*K322*L322*F!$B$96,IF(M322=97%,J322*K322*L322*F!$B$97,IF(M322=98%,J322*K322*L322*F!$B$98,IF(M322=99%,J322*K322*L322*F!$B$99,IF(M322&gt;99%,J322*K322*L322*F!$B$100,))))))))))))))))))))))))))))))))))))))))))))))))))))))))+IF(Q322&lt;30%,0,IF(Q322&lt;35%,N322*O322*P322*F!$B$33,IF(Q322&lt;40%,N322*O322*P322*F!$B$38,IF(Q322&lt;45%,N322*O322*P322*F!$B$43,IF(Q322&lt;50%,N322*O322*P322*F!$B$48,IF(Q322=50%,N322*O322*P322*F!$B$50,IF(Q322=51%,N322*O322*P322*F!$B$51,IF(Q322=52%,N322*O322*P322*F!$B$52,IF(Q322=53%,N322*O322*P322*F!$B$53,IF(Q322=54%,N322*O322*P322*F!$B$54,IF(Q322=55%,N322*O322*P322*F!$B$55,IF(Q322=56%,N322*O322*P322*F!$B$56,IF(Q322=57%,N322*O322*P322*F!$B$57,IF(Q322=58%,N322*O322*P322*F!$B$58,IF(Q322=59%,N322*O322*P322*F!$B$59,IF(Q322=60%,N322*O322*P322*F!$B$60,IF(Q322=61%,N322*O322*P322*F!$B$61,IF(Q322=62%,N322*O322*P322*F!$B$62,IF(Q322=63%,N322*O322*P322*F!$B$63,IF(Q322=64%,N322*O322*P322*F!$B$64,IF(Q322=65%,N322*O322*P322*F!$B$65,IF(Q322=66%,N322*O322*P322*F!$B$66,IF(Q322=67%,N322*O322*P322*F!$B$67,IF(Q322=68%,N322*O322*P322*F!$B$68,IF(Q322=69%,N322*O322*P322*F!$B$69,IF(Q322=70%,N322*O322*P322*F!$B$70,IF(Q322=71%,N322*O322*P322*F!$B$71,IF(Q322=72%,N322*O322*P322*F!$B$72,IF(Q322=73%,N322*O322*P322*F!$B$73,IF(Q322=74%,N322*O322*P322*F!$B$74,IF(Q322=75%,N322*O322*P322*F!$B$75,IF(Q322=76%,N322*O322*P322*F!$B$76,IF(Q322=77%,N322*O322*P322*F!$B$77,IF(Q322=78%,N322*O322*P322*F!$B$78,IF(Q322=79%,N322*O322*P322*F!$B$79,IF(Q322=80%,N322*O322*P322*F!$B$80,IF(Q322=81%,N322*O322*P322*F!$B$81,IF(Q322=82%,N322*O322*P322*F!$B$82,IF(Q322=83%,N322*O322*P322*F!$B$83,IF(Q322=84%,N322*O322*P322*F!$B$84,IF(Q322=85%,N322*O322*P322*F!$B$85,IF(Q322=86%,N322*O322*P322*F!$B$86,IF(Q322=87%,N322*O322*P322*F!$B$87,IF(Q322=88%,N322*O322*P322*F!$B$88,IF(Q322=89%,N322*O322*P322*F!$B$89,IF(Q322=90%,N322*O322*P322*F!$B$90,IF(Q322=91%,N322*O322*P322*F!$B$91,IF(Q322=92%,N322*O322*P322*F!$B$92,IF(Q322=93%,N322*O322*P322*F!$B$93,IF(Q322=94%,N322*O322*P322*F!$B$94,IF(Q322=95%,N322*O322*P322*F!$B$95,IF(Q322=96%,N322*O322*P322*F!$B$96,IF(Q322=97%,N322*O322*P322*F!$B$97,IF(Q322=98%,N322*O322*P322*F!$B$98,IF(Q322=99%,N322*O322*P322*F!$B$99,IF(Q322&gt;99%,N322*O322*P322*F!$B$100,))))))))))))))))))))))))))))))))))))))))))))))))))))))))+IF(U322&lt;30%,0,IF(U322&lt;35%,R322*S322*T322*F!$B$33,IF(U322&lt;40%,R322*S322*T322*F!$B$38,IF(U322&lt;45%,R322*S322*T322*F!$B$43,IF(U322&lt;50%,R322*S322*T322*F!$B$48,IF(U322=50%,R322*S322*T322*F!$B$50,IF(U322=51%,R322*S322*T322*F!$B$51,IF(U322=52%,R322*S322*T322*F!$B$52,IF(U322=53%,R322*S322*T322*F!$B$53,IF(U322=54%,R322*S322*T322*F!$B$54,IF(U322=55%,R322*S322*T322*F!$B$55,IF(U322=56%,R322*S322*T322*F!$B$56,IF(U322=57%,R322*S322*T322*F!$B$57,IF(U322=58%,R322*S322*T322*F!$B$58,IF(U322=59%,R322*S322*T322*F!$B$59,IF(U322=60%,R322*S322*T322*F!$B$60,IF(U322=61%,R322*S322*T322*F!$B$61,IF(U322=62%,R322*S322*T322*F!$B$62,IF(U322=63%,R322*S322*T322*F!$B$63,IF(U322=64%,R322*S322*T322*F!$B$64,IF(U322=65%,R322*S322*T322*F!$B$65,IF(U322=66%,R322*S322*T322*F!$B$66,IF(U322=67%,R322*S322*T322*F!$B$67,IF(U322=68%,R322*S322*T322*F!$B$68,IF(U322=69%,R322*S322*T322*F!$B$69,IF(U322=70%,R322*S322*T322*F!$B$70,IF(U322=71%,R322*S322*T322*F!$B$71,IF(U322=72%,R322*S322*T322*F!$B$72,IF(U322=73%,R322*S322*T322*F!$B$73,IF(U322=74%,R322*S322*T322*F!$B$74,IF(U322=75%,R322*S322*T322*F!$B$75,IF(U322=76%,R322*S322*T322*F!$B$76,IF(U322=77%,R322*S322*T322*F!$B$77,IF(U322=78%,R322*S322*T322*F!$B$78,IF(U322=79%,R322*S322*T322*F!$B$79,IF(U322=80%,R322*S322*T322*F!$B$80,IF(U322=81%,R322*S322*T322*F!$B$81,IF(U322=82%,R322*S322*T322*F!$B$82,IF(U322=83%,R322*S322*T322*F!$B$83,IF(U322=84%,R322*S322*T322*F!$B$84,IF(U322=85%,R322*S322*T322*F!$B$85,IF(U322=86%,R322*S322*T322*F!$B$86,IF(U322=87%,R322*S322*T322*F!$B$87,IF(U322=88%,R322*S322*T322*F!$B$88,IF(U322=89%,R322*S322*T322*F!$B$89,IF(U322=90%,R322*S322*T322*F!$B$90,IF(U322=91%,R322*S322*T322*F!$B$91,IF(U322=92%,R322*S322*T322*F!$B$92,IF(U322=93%,R322*S322*T322*F!$B$93,IF(U322=94%,R322*S322*T322*F!$B$94,IF(U322=95%,R322*S322*T322*F!$B$95,IF(U322=96%,R322*S322*T322*F!$B$96,IF(U322=97%,R322*S322*T322*F!$B$97,IF(U322=98%,R322*S322*T322*F!$B$98,IF(U322=99%,R322*S322*T322*F!$B$99,IF(U322&gt;99%,R322*S322*T322*F!$B$100)))))))))))))))))))))))))))))))))))))))))))))))))))))))))*IF(ISNUMBER(E322),E322,1)*IF(ISNUMBER(D322),D322,1)</f>
        <v>1687.5</v>
      </c>
      <c r="AA322" s="104">
        <f t="shared" si="501"/>
        <v>36</v>
      </c>
      <c r="AB322" s="105">
        <f t="shared" si="502"/>
        <v>40.800000000000004</v>
      </c>
    </row>
    <row r="323" spans="1:28" x14ac:dyDescent="0.25">
      <c r="A323" s="325"/>
      <c r="B323" s="183" t="str">
        <f t="shared" si="495"/>
        <v>Легкая</v>
      </c>
      <c r="C323" s="184" t="str">
        <f t="shared" si="495"/>
        <v>Жим гантелей</v>
      </c>
      <c r="D323" s="167">
        <f t="shared" si="503"/>
        <v>1</v>
      </c>
      <c r="E323" s="191">
        <f t="shared" si="495"/>
        <v>2</v>
      </c>
      <c r="F323" s="308">
        <f>IF(I323&lt;&gt;0,(IFERROR(IF($Y323&gt;50,MROUND($Y323*I323,2.5),IF($Y323&lt;15,MROUND($Y323*I323,0.1),MROUND($Y323*I323,1))),)),"")</f>
        <v>25</v>
      </c>
      <c r="G323" s="186">
        <v>6</v>
      </c>
      <c r="H323" s="186">
        <v>5</v>
      </c>
      <c r="I323" s="174">
        <v>0.43</v>
      </c>
      <c r="J323" s="308">
        <f>IF(M323&lt;&gt;0,(IFERROR(IF($Y323&gt;50,MROUND($Y323*M323,2.5),IF($Y323&lt;15,MROUND($Y323*M323,0.1),MROUND($Y323*M323,1))),)),"")</f>
        <v>27.5</v>
      </c>
      <c r="K323" s="186">
        <v>5</v>
      </c>
      <c r="L323" s="186">
        <v>5</v>
      </c>
      <c r="M323" s="174">
        <v>0.49</v>
      </c>
      <c r="N323" s="308" t="str">
        <f>IF(Q323&lt;&gt;0,(IFERROR(IF($Y323&gt;50,MROUND($Y323*Q323,2.5),IF($Y323&lt;15,MROUND($Y323*Q323,0.1),MROUND($Y323*Q323,1))),)),"")</f>
        <v/>
      </c>
      <c r="O323" s="186"/>
      <c r="P323" s="186"/>
      <c r="Q323" s="174">
        <v>0</v>
      </c>
      <c r="R323" s="308" t="str">
        <f>IF(U323&lt;&gt;0,(IFERROR(IF($Y323&gt;50,MROUND($Y323*U323,2.5),IF($Y323&lt;15,MROUND($Y323*U323,0.1),MROUND($Y323*U323,1))),)),"")</f>
        <v/>
      </c>
      <c r="S323" s="186"/>
      <c r="T323" s="186"/>
      <c r="U323" s="174">
        <v>0</v>
      </c>
      <c r="V323" s="98">
        <f t="shared" si="479"/>
        <v>2875</v>
      </c>
      <c r="W323" s="99">
        <f t="shared" si="504"/>
        <v>52.272727272727273</v>
      </c>
      <c r="X323" s="68">
        <f>ROUND(IFERROR((W323/(Y323*IF(ISNUMBER(E323),E323,1))),0),2)</f>
        <v>0.45</v>
      </c>
      <c r="Y323" s="203">
        <f t="shared" si="469"/>
        <v>57.603134881273</v>
      </c>
      <c r="Z323" s="18">
        <f>(IF(I323&lt;30%,0,IF(I323&lt;35%,F323*G323*H323*F!$B$33,IF(I323&lt;40%,F323*G323*H323*F!$B$38,IF(I323&lt;45%,F323*G323*H323*F!$B$43,IF(I323&lt;50%,F323*G323*H323*F!$B$48,IF(I323=50%,F323*G323*H323*F!$B$50,IF(I323=51%,F323*G323*H323*F!$B$51,IF(I323=52%,F323*G323*H323*F!$B$52,IF(I323=53%,F323*G323*H323*F!$B$53,IF(I323=54%,F323*G323*H323*F!$B$54,IF(I323=55%,F323*G323*H323*F!$B$55,IF(I323=56%,F323*G323*H323*F!$B$56,IF(I323=57%,F323*G323*H323*F!$B$57,IF(I323=58%,F323*G323*H323*F!$B$58,IF(I323=59%,F323*G323*H323*F!$B$59,IF(I323=60%,F323*G323*H323*F!$B$60,IF(I323=61%,F323*G323*H323*F!$B$61,IF(I323=62%,F323*G323*H323*F!$B$62,IF(I323=63%,F323*G323*H323*F!$B$63,IF(I323=64%,F323*G323*H323*F!$B$64,IF(I323=65%,F323*G323*H323*F!$B$65,IF(I323=66%,F323*G323*H323*F!$B$66,IF(I323=67%,F323*G323*H323*F!$B$67,IF(I323=68%,F323*G323*H323*F!$B$68,IF(I323=69%,F323*G323*H323*F!$B$69,IF(I323=70%,F323*G323*H323*F!$B$70,IF(I323=71%,F323*G323*H323*F!$B$71,IF(I323=72%,F323*G323*H323*F!$B$72,IF(I323=73%,F323*G323*H323*F!$B$73,IF(I323=74%,F323*G323*H323*F!$B$74,IF(I323=75%,F323*G323*H323*F!$B$75,IF(I323=76%,F323*G323*H323*F!$B$76,IF(I323=77%,F323*G323*H323*F!$B$77,IF(I323=78%,F323*G323*H323*F!$B$78,IF(I323=79%,F323*G323*H323*F!$B$79,IF(I323=80%,F323*G323*H323*F!$B$80,IF(I323=81%,F323*G323*H323*F!$B$81,IF(I323=82%,F323*G323*H323*F!$B$82,IF(I323=83%,F323*G323*H323*F!$B$83,IF(I323=84%,F323*G323*H323*F!$B$84,IF(I323=85%,F323*G323*H323*F!$B$85,IF(I323=86%,F323*G323*H323*F!$B$86,IF(I323=87%,F323*G323*H323*F!$B$87,IF(I323=88%,F323*G323*H323*F!$B$88,IF(I323=89%,F323*G323*H323*F!$B$89,IF(I323=90%,F323*G323*H323*F!$B$90,IF(I323=91%,F323*G323*H323*F!$B$91,IF(I323=92%,F323*G323*H323*F!$B$92,IF(I323=93%,F323*G323*H323*F!$B$93,IF(I323=94%,F323*G323*H323*F!$B$94,IF(I323=95%,F323*G323*H323*F!$B$95,IF(I323=96%,F323*G323*H323*F!$B$96,IF(I323=97%,F323*G323*H323*F!$B$97,IF(I323=98%,F323*G323*H323*F!$B$98,IF(I323=99%,F323*G323*H323*F!$B$99,IF(I323&gt;99%,F323*G323*H323*F!$B$100,))))))))))))))))))))))))))))))))))))))))))))))))))))))))+IF(M323&lt;30%,0,IF(M323&lt;35%,J323*K323*L323*F!$B$33,IF(M323&lt;40%,J323*K323*L323*F!$B$38,IF(M323&lt;45%,J323*K323*L323*F!$B$43,IF(M323&lt;50%,J323*K323*L323*F!$B$48,IF(M323=50%,J323*K323*L323*F!$B$50,IF(M323=51%,J323*K323*L323*F!$B$51,IF(M323=52%,J323*K323*L323*F!$B$52,IF(M323=53%,J323*K323*L323*F!$B$53,IF(M323=54%,J323*K323*L323*F!$B$54,IF(M323=55%,J323*K323*L323*F!$B$55,IF(M323=56%,J323*K323*L323*F!$B$56,IF(M323=57%,J323*K323*L323*F!$B$57,IF(M323=58%,J323*K323*L323*F!$B$58,IF(M323=59%,J323*K323*L323*F!$B$59,IF(M323=60%,J323*K323*L323*F!$B$60,IF(M323=61%,J323*K323*L323*F!$B$61,IF(M323=62%,J323*K323*L323*F!$B$62,IF(M323=63%,J323*K323*L323*F!$B$63,IF(M323=64%,J323*K323*L323*F!$B$64,IF(M323=65%,J323*K323*L323*F!$B$65,IF(M323=66%,J323*K323*L323*F!$B$66,IF(M323=67%,J323*K323*L323*F!$B$67,IF(M323=68%,J323*K323*L323*F!$B$68,IF(M323=69%,J323*K323*L323*F!$B$69,IF(M323=70%,J323*K323*L323*F!$B$70,IF(M323=71%,J323*K323*L323*F!$B$71,IF(M323=72%,J323*K323*L323*F!$B$72,IF(M323=73%,J323*K323*L323*F!$B$73,IF(M323=74%,J323*K323*L323*F!$B$74,IF(M323=75%,J323*K323*L323*F!$B$75,IF(M323=76%,J323*K323*L323*F!$B$76,IF(M323=77%,J323*K323*L323*F!$B$77,IF(M323=78%,J323*K323*L323*F!$B$78,IF(M323=79%,J323*K323*L323*F!$B$79,IF(M323=80%,J323*K323*L323*F!$B$80,IF(M323=81%,J323*K323*L323*F!$B$81,IF(M323=82%,J323*K323*L323*F!$B$82,IF(M323=83%,J323*K323*L323*F!$B$83,IF(M323=84%,J323*K323*L323*F!$B$84,IF(M323=85%,J323*K323*L323*F!$B$85,IF(M323=86%,J323*K323*L323*F!$B$86,IF(M323=87%,J323*K323*L323*F!$B$87,IF(M323=88%,J323*K323*L323*F!$B$88,IF(M323=89%,J323*K323*L323*F!$B$89,IF(M323=90%,J323*K323*L323*F!$B$90,IF(M323=91%,J323*K323*L323*F!$B$91,IF(M323=92%,J323*K323*L323*F!$B$92,IF(M323=93%,J323*K323*L323*F!$B$93,IF(M323=94%,J323*K323*L323*F!$B$94,IF(M323=95%,J323*K323*L323*F!$B$95,IF(M323=96%,J323*K323*L323*F!$B$96,IF(M323=97%,J323*K323*L323*F!$B$97,IF(M323=98%,J323*K323*L323*F!$B$98,IF(M323=99%,J323*K323*L323*F!$B$99,IF(M323&gt;99%,J323*K323*L323*F!$B$100,))))))))))))))))))))))))))))))))))))))))))))))))))))))))+IF(Q323&lt;30%,0,IF(Q323&lt;35%,N323*O323*P323*F!$B$33,IF(Q323&lt;40%,N323*O323*P323*F!$B$38,IF(Q323&lt;45%,N323*O323*P323*F!$B$43,IF(Q323&lt;50%,N323*O323*P323*F!$B$48,IF(Q323=50%,N323*O323*P323*F!$B$50,IF(Q323=51%,N323*O323*P323*F!$B$51,IF(Q323=52%,N323*O323*P323*F!$B$52,IF(Q323=53%,N323*O323*P323*F!$B$53,IF(Q323=54%,N323*O323*P323*F!$B$54,IF(Q323=55%,N323*O323*P323*F!$B$55,IF(Q323=56%,N323*O323*P323*F!$B$56,IF(Q323=57%,N323*O323*P323*F!$B$57,IF(Q323=58%,N323*O323*P323*F!$B$58,IF(Q323=59%,N323*O323*P323*F!$B$59,IF(Q323=60%,N323*O323*P323*F!$B$60,IF(Q323=61%,N323*O323*P323*F!$B$61,IF(Q323=62%,N323*O323*P323*F!$B$62,IF(Q323=63%,N323*O323*P323*F!$B$63,IF(Q323=64%,N323*O323*P323*F!$B$64,IF(Q323=65%,N323*O323*P323*F!$B$65,IF(Q323=66%,N323*O323*P323*F!$B$66,IF(Q323=67%,N323*O323*P323*F!$B$67,IF(Q323=68%,N323*O323*P323*F!$B$68,IF(Q323=69%,N323*O323*P323*F!$B$69,IF(Q323=70%,N323*O323*P323*F!$B$70,IF(Q323=71%,N323*O323*P323*F!$B$71,IF(Q323=72%,N323*O323*P323*F!$B$72,IF(Q323=73%,N323*O323*P323*F!$B$73,IF(Q323=74%,N323*O323*P323*F!$B$74,IF(Q323=75%,N323*O323*P323*F!$B$75,IF(Q323=76%,N323*O323*P323*F!$B$76,IF(Q323=77%,N323*O323*P323*F!$B$77,IF(Q323=78%,N323*O323*P323*F!$B$78,IF(Q323=79%,N323*O323*P323*F!$B$79,IF(Q323=80%,N323*O323*P323*F!$B$80,IF(Q323=81%,N323*O323*P323*F!$B$81,IF(Q323=82%,N323*O323*P323*F!$B$82,IF(Q323=83%,N323*O323*P323*F!$B$83,IF(Q323=84%,N323*O323*P323*F!$B$84,IF(Q323=85%,N323*O323*P323*F!$B$85,IF(Q323=86%,N323*O323*P323*F!$B$86,IF(Q323=87%,N323*O323*P323*F!$B$87,IF(Q323=88%,N323*O323*P323*F!$B$88,IF(Q323=89%,N323*O323*P323*F!$B$89,IF(Q323=90%,N323*O323*P323*F!$B$90,IF(Q323=91%,N323*O323*P323*F!$B$91,IF(Q323=92%,N323*O323*P323*F!$B$92,IF(Q323=93%,N323*O323*P323*F!$B$93,IF(Q323=94%,N323*O323*P323*F!$B$94,IF(Q323=95%,N323*O323*P323*F!$B$95,IF(Q323=96%,N323*O323*P323*F!$B$96,IF(Q323=97%,N323*O323*P323*F!$B$97,IF(Q323=98%,N323*O323*P323*F!$B$98,IF(Q323=99%,N323*O323*P323*F!$B$99,IF(Q323&gt;99%,N323*O323*P323*F!$B$100,))))))))))))))))))))))))))))))))))))))))))))))))))))))))+IF(U323&lt;30%,0,IF(U323&lt;35%,R323*S323*T323*F!$B$33,IF(U323&lt;40%,R323*S323*T323*F!$B$38,IF(U323&lt;45%,R323*S323*T323*F!$B$43,IF(U323&lt;50%,R323*S323*T323*F!$B$48,IF(U323=50%,R323*S323*T323*F!$B$50,IF(U323=51%,R323*S323*T323*F!$B$51,IF(U323=52%,R323*S323*T323*F!$B$52,IF(U323=53%,R323*S323*T323*F!$B$53,IF(U323=54%,R323*S323*T323*F!$B$54,IF(U323=55%,R323*S323*T323*F!$B$55,IF(U323=56%,R323*S323*T323*F!$B$56,IF(U323=57%,R323*S323*T323*F!$B$57,IF(U323=58%,R323*S323*T323*F!$B$58,IF(U323=59%,R323*S323*T323*F!$B$59,IF(U323=60%,R323*S323*T323*F!$B$60,IF(U323=61%,R323*S323*T323*F!$B$61,IF(U323=62%,R323*S323*T323*F!$B$62,IF(U323=63%,R323*S323*T323*F!$B$63,IF(U323=64%,R323*S323*T323*F!$B$64,IF(U323=65%,R323*S323*T323*F!$B$65,IF(U323=66%,R323*S323*T323*F!$B$66,IF(U323=67%,R323*S323*T323*F!$B$67,IF(U323=68%,R323*S323*T323*F!$B$68,IF(U323=69%,R323*S323*T323*F!$B$69,IF(U323=70%,R323*S323*T323*F!$B$70,IF(U323=71%,R323*S323*T323*F!$B$71,IF(U323=72%,R323*S323*T323*F!$B$72,IF(U323=73%,R323*S323*T323*F!$B$73,IF(U323=74%,R323*S323*T323*F!$B$74,IF(U323=75%,R323*S323*T323*F!$B$75,IF(U323=76%,R323*S323*T323*F!$B$76,IF(U323=77%,R323*S323*T323*F!$B$77,IF(U323=78%,R323*S323*T323*F!$B$78,IF(U323=79%,R323*S323*T323*F!$B$79,IF(U323=80%,R323*S323*T323*F!$B$80,IF(U323=81%,R323*S323*T323*F!$B$81,IF(U323=82%,R323*S323*T323*F!$B$82,IF(U323=83%,R323*S323*T323*F!$B$83,IF(U323=84%,R323*S323*T323*F!$B$84,IF(U323=85%,R323*S323*T323*F!$B$85,IF(U323=86%,R323*S323*T323*F!$B$86,IF(U323=87%,R323*S323*T323*F!$B$87,IF(U323=88%,R323*S323*T323*F!$B$88,IF(U323=89%,R323*S323*T323*F!$B$89,IF(U323=90%,R323*S323*T323*F!$B$90,IF(U323=91%,R323*S323*T323*F!$B$91,IF(U323=92%,R323*S323*T323*F!$B$92,IF(U323=93%,R323*S323*T323*F!$B$93,IF(U323=94%,R323*S323*T323*F!$B$94,IF(U323=95%,R323*S323*T323*F!$B$95,IF(U323=96%,R323*S323*T323*F!$B$96,IF(U323=97%,R323*S323*T323*F!$B$97,IF(U323=98%,R323*S323*T323*F!$B$98,IF(U323=99%,R323*S323*T323*F!$B$99,IF(U323&gt;99%,R323*S323*T323*F!$B$100)))))))))))))))))))))))))))))))))))))))))))))))))))))))))*IF(ISNUMBER(E323),E323,1)*IF(ISNUMBER(D323),D323,1)</f>
        <v>1216.25</v>
      </c>
      <c r="AA323" s="69">
        <f t="shared" si="501"/>
        <v>55</v>
      </c>
      <c r="AB323" s="70">
        <f t="shared" si="502"/>
        <v>39</v>
      </c>
    </row>
    <row r="324" spans="1:28" x14ac:dyDescent="0.25">
      <c r="A324" s="325"/>
      <c r="B324" s="183"/>
      <c r="C324" s="190"/>
      <c r="D324" s="167">
        <f t="shared" si="503"/>
        <v>0.5</v>
      </c>
      <c r="E324" s="191" t="str">
        <f t="shared" si="495"/>
        <v/>
      </c>
      <c r="F324" s="310" t="str">
        <f>IF(I324&lt;&gt;0,(IFERROR(IF($Y324&gt;50,MROUND($Y324*I324,2.5),IF($Y324&lt;15,MROUND($Y324*I324,0.1),MROUND($Y324*I324,1))),)),"")</f>
        <v/>
      </c>
      <c r="G324" s="188"/>
      <c r="H324" s="188"/>
      <c r="I324" s="189">
        <v>0</v>
      </c>
      <c r="J324" s="310" t="str">
        <f>IF(M324&lt;&gt;0,(IFERROR(IF($Y324&gt;50,MROUND($Y324*M324,2.5),IF($Y324&lt;15,MROUND($Y324*M324,0.1),MROUND($Y324*M324,1))),)),"")</f>
        <v/>
      </c>
      <c r="K324" s="188"/>
      <c r="L324" s="188"/>
      <c r="M324" s="189">
        <v>0</v>
      </c>
      <c r="N324" s="310" t="str">
        <f>IF(Q324&lt;&gt;0,(IFERROR(IF($Y324&gt;50,MROUND($Y324*Q324,2.5),IF($Y324&lt;15,MROUND($Y324*Q324,0.1),MROUND($Y324*Q324,1))),)),"")</f>
        <v/>
      </c>
      <c r="O324" s="188"/>
      <c r="P324" s="188"/>
      <c r="Q324" s="189">
        <v>0</v>
      </c>
      <c r="R324" s="310" t="str">
        <f>IF(U324&lt;&gt;0,(IFERROR(IF($Y324&gt;50,MROUND($Y324*U324,2.5),IF($Y324&lt;15,MROUND($Y324*U324,0.1),MROUND($Y324*U324,1))),)),"")</f>
        <v/>
      </c>
      <c r="S324" s="188"/>
      <c r="T324" s="188"/>
      <c r="U324" s="189">
        <v>0</v>
      </c>
      <c r="V324" s="101">
        <f t="shared" si="479"/>
        <v>0</v>
      </c>
      <c r="W324" s="102">
        <f t="shared" si="504"/>
        <v>0</v>
      </c>
      <c r="X324" s="114">
        <f t="shared" ref="X324:X325" si="506">ROUND(IFERROR((W324/(Y324*IF(ISNUMBER(E324),E324,1))),0),2)</f>
        <v>0</v>
      </c>
      <c r="Y324" s="203">
        <f t="shared" si="469"/>
        <v>74.670730401650175</v>
      </c>
      <c r="Z324" s="20">
        <f>(IF(I324&lt;30%,0,IF(I324&lt;35%,F324*G324*H324*F!$B$33,IF(I324&lt;40%,F324*G324*H324*F!$B$38,IF(I324&lt;45%,F324*G324*H324*F!$B$43,IF(I324&lt;50%,F324*G324*H324*F!$B$48,IF(I324=50%,F324*G324*H324*F!$B$50,IF(I324=51%,F324*G324*H324*F!$B$51,IF(I324=52%,F324*G324*H324*F!$B$52,IF(I324=53%,F324*G324*H324*F!$B$53,IF(I324=54%,F324*G324*H324*F!$B$54,IF(I324=55%,F324*G324*H324*F!$B$55,IF(I324=56%,F324*G324*H324*F!$B$56,IF(I324=57%,F324*G324*H324*F!$B$57,IF(I324=58%,F324*G324*H324*F!$B$58,IF(I324=59%,F324*G324*H324*F!$B$59,IF(I324=60%,F324*G324*H324*F!$B$60,IF(I324=61%,F324*G324*H324*F!$B$61,IF(I324=62%,F324*G324*H324*F!$B$62,IF(I324=63%,F324*G324*H324*F!$B$63,IF(I324=64%,F324*G324*H324*F!$B$64,IF(I324=65%,F324*G324*H324*F!$B$65,IF(I324=66%,F324*G324*H324*F!$B$66,IF(I324=67%,F324*G324*H324*F!$B$67,IF(I324=68%,F324*G324*H324*F!$B$68,IF(I324=69%,F324*G324*H324*F!$B$69,IF(I324=70%,F324*G324*H324*F!$B$70,IF(I324=71%,F324*G324*H324*F!$B$71,IF(I324=72%,F324*G324*H324*F!$B$72,IF(I324=73%,F324*G324*H324*F!$B$73,IF(I324=74%,F324*G324*H324*F!$B$74,IF(I324=75%,F324*G324*H324*F!$B$75,IF(I324=76%,F324*G324*H324*F!$B$76,IF(I324=77%,F324*G324*H324*F!$B$77,IF(I324=78%,F324*G324*H324*F!$B$78,IF(I324=79%,F324*G324*H324*F!$B$79,IF(I324=80%,F324*G324*H324*F!$B$80,IF(I324=81%,F324*G324*H324*F!$B$81,IF(I324=82%,F324*G324*H324*F!$B$82,IF(I324=83%,F324*G324*H324*F!$B$83,IF(I324=84%,F324*G324*H324*F!$B$84,IF(I324=85%,F324*G324*H324*F!$B$85,IF(I324=86%,F324*G324*H324*F!$B$86,IF(I324=87%,F324*G324*H324*F!$B$87,IF(I324=88%,F324*G324*H324*F!$B$88,IF(I324=89%,F324*G324*H324*F!$B$89,IF(I324=90%,F324*G324*H324*F!$B$90,IF(I324=91%,F324*G324*H324*F!$B$91,IF(I324=92%,F324*G324*H324*F!$B$92,IF(I324=93%,F324*G324*H324*F!$B$93,IF(I324=94%,F324*G324*H324*F!$B$94,IF(I324=95%,F324*G324*H324*F!$B$95,IF(I324=96%,F324*G324*H324*F!$B$96,IF(I324=97%,F324*G324*H324*F!$B$97,IF(I324=98%,F324*G324*H324*F!$B$98,IF(I324=99%,F324*G324*H324*F!$B$99,IF(I324&gt;99%,F324*G324*H324*F!$B$100,))))))))))))))))))))))))))))))))))))))))))))))))))))))))+IF(M324&lt;30%,0,IF(M324&lt;35%,J324*K324*L324*F!$B$33,IF(M324&lt;40%,J324*K324*L324*F!$B$38,IF(M324&lt;45%,J324*K324*L324*F!$B$43,IF(M324&lt;50%,J324*K324*L324*F!$B$48,IF(M324=50%,J324*K324*L324*F!$B$50,IF(M324=51%,J324*K324*L324*F!$B$51,IF(M324=52%,J324*K324*L324*F!$B$52,IF(M324=53%,J324*K324*L324*F!$B$53,IF(M324=54%,J324*K324*L324*F!$B$54,IF(M324=55%,J324*K324*L324*F!$B$55,IF(M324=56%,J324*K324*L324*F!$B$56,IF(M324=57%,J324*K324*L324*F!$B$57,IF(M324=58%,J324*K324*L324*F!$B$58,IF(M324=59%,J324*K324*L324*F!$B$59,IF(M324=60%,J324*K324*L324*F!$B$60,IF(M324=61%,J324*K324*L324*F!$B$61,IF(M324=62%,J324*K324*L324*F!$B$62,IF(M324=63%,J324*K324*L324*F!$B$63,IF(M324=64%,J324*K324*L324*F!$B$64,IF(M324=65%,J324*K324*L324*F!$B$65,IF(M324=66%,J324*K324*L324*F!$B$66,IF(M324=67%,J324*K324*L324*F!$B$67,IF(M324=68%,J324*K324*L324*F!$B$68,IF(M324=69%,J324*K324*L324*F!$B$69,IF(M324=70%,J324*K324*L324*F!$B$70,IF(M324=71%,J324*K324*L324*F!$B$71,IF(M324=72%,J324*K324*L324*F!$B$72,IF(M324=73%,J324*K324*L324*F!$B$73,IF(M324=74%,J324*K324*L324*F!$B$74,IF(M324=75%,J324*K324*L324*F!$B$75,IF(M324=76%,J324*K324*L324*F!$B$76,IF(M324=77%,J324*K324*L324*F!$B$77,IF(M324=78%,J324*K324*L324*F!$B$78,IF(M324=79%,J324*K324*L324*F!$B$79,IF(M324=80%,J324*K324*L324*F!$B$80,IF(M324=81%,J324*K324*L324*F!$B$81,IF(M324=82%,J324*K324*L324*F!$B$82,IF(M324=83%,J324*K324*L324*F!$B$83,IF(M324=84%,J324*K324*L324*F!$B$84,IF(M324=85%,J324*K324*L324*F!$B$85,IF(M324=86%,J324*K324*L324*F!$B$86,IF(M324=87%,J324*K324*L324*F!$B$87,IF(M324=88%,J324*K324*L324*F!$B$88,IF(M324=89%,J324*K324*L324*F!$B$89,IF(M324=90%,J324*K324*L324*F!$B$90,IF(M324=91%,J324*K324*L324*F!$B$91,IF(M324=92%,J324*K324*L324*F!$B$92,IF(M324=93%,J324*K324*L324*F!$B$93,IF(M324=94%,J324*K324*L324*F!$B$94,IF(M324=95%,J324*K324*L324*F!$B$95,IF(M324=96%,J324*K324*L324*F!$B$96,IF(M324=97%,J324*K324*L324*F!$B$97,IF(M324=98%,J324*K324*L324*F!$B$98,IF(M324=99%,J324*K324*L324*F!$B$99,IF(M324&gt;99%,J324*K324*L324*F!$B$100,))))))))))))))))))))))))))))))))))))))))))))))))))))))))+IF(Q324&lt;30%,0,IF(Q324&lt;35%,N324*O324*P324*F!$B$33,IF(Q324&lt;40%,N324*O324*P324*F!$B$38,IF(Q324&lt;45%,N324*O324*P324*F!$B$43,IF(Q324&lt;50%,N324*O324*P324*F!$B$48,IF(Q324=50%,N324*O324*P324*F!$B$50,IF(Q324=51%,N324*O324*P324*F!$B$51,IF(Q324=52%,N324*O324*P324*F!$B$52,IF(Q324=53%,N324*O324*P324*F!$B$53,IF(Q324=54%,N324*O324*P324*F!$B$54,IF(Q324=55%,N324*O324*P324*F!$B$55,IF(Q324=56%,N324*O324*P324*F!$B$56,IF(Q324=57%,N324*O324*P324*F!$B$57,IF(Q324=58%,N324*O324*P324*F!$B$58,IF(Q324=59%,N324*O324*P324*F!$B$59,IF(Q324=60%,N324*O324*P324*F!$B$60,IF(Q324=61%,N324*O324*P324*F!$B$61,IF(Q324=62%,N324*O324*P324*F!$B$62,IF(Q324=63%,N324*O324*P324*F!$B$63,IF(Q324=64%,N324*O324*P324*F!$B$64,IF(Q324=65%,N324*O324*P324*F!$B$65,IF(Q324=66%,N324*O324*P324*F!$B$66,IF(Q324=67%,N324*O324*P324*F!$B$67,IF(Q324=68%,N324*O324*P324*F!$B$68,IF(Q324=69%,N324*O324*P324*F!$B$69,IF(Q324=70%,N324*O324*P324*F!$B$70,IF(Q324=71%,N324*O324*P324*F!$B$71,IF(Q324=72%,N324*O324*P324*F!$B$72,IF(Q324=73%,N324*O324*P324*F!$B$73,IF(Q324=74%,N324*O324*P324*F!$B$74,IF(Q324=75%,N324*O324*P324*F!$B$75,IF(Q324=76%,N324*O324*P324*F!$B$76,IF(Q324=77%,N324*O324*P324*F!$B$77,IF(Q324=78%,N324*O324*P324*F!$B$78,IF(Q324=79%,N324*O324*P324*F!$B$79,IF(Q324=80%,N324*O324*P324*F!$B$80,IF(Q324=81%,N324*O324*P324*F!$B$81,IF(Q324=82%,N324*O324*P324*F!$B$82,IF(Q324=83%,N324*O324*P324*F!$B$83,IF(Q324=84%,N324*O324*P324*F!$B$84,IF(Q324=85%,N324*O324*P324*F!$B$85,IF(Q324=86%,N324*O324*P324*F!$B$86,IF(Q324=87%,N324*O324*P324*F!$B$87,IF(Q324=88%,N324*O324*P324*F!$B$88,IF(Q324=89%,N324*O324*P324*F!$B$89,IF(Q324=90%,N324*O324*P324*F!$B$90,IF(Q324=91%,N324*O324*P324*F!$B$91,IF(Q324=92%,N324*O324*P324*F!$B$92,IF(Q324=93%,N324*O324*P324*F!$B$93,IF(Q324=94%,N324*O324*P324*F!$B$94,IF(Q324=95%,N324*O324*P324*F!$B$95,IF(Q324=96%,N324*O324*P324*F!$B$96,IF(Q324=97%,N324*O324*P324*F!$B$97,IF(Q324=98%,N324*O324*P324*F!$B$98,IF(Q324=99%,N324*O324*P324*F!$B$99,IF(Q324&gt;99%,N324*O324*P324*F!$B$100,))))))))))))))))))))))))))))))))))))))))))))))))))))))))+IF(U324&lt;30%,0,IF(U324&lt;35%,R324*S324*T324*F!$B$33,IF(U324&lt;40%,R324*S324*T324*F!$B$38,IF(U324&lt;45%,R324*S324*T324*F!$B$43,IF(U324&lt;50%,R324*S324*T324*F!$B$48,IF(U324=50%,R324*S324*T324*F!$B$50,IF(U324=51%,R324*S324*T324*F!$B$51,IF(U324=52%,R324*S324*T324*F!$B$52,IF(U324=53%,R324*S324*T324*F!$B$53,IF(U324=54%,R324*S324*T324*F!$B$54,IF(U324=55%,R324*S324*T324*F!$B$55,IF(U324=56%,R324*S324*T324*F!$B$56,IF(U324=57%,R324*S324*T324*F!$B$57,IF(U324=58%,R324*S324*T324*F!$B$58,IF(U324=59%,R324*S324*T324*F!$B$59,IF(U324=60%,R324*S324*T324*F!$B$60,IF(U324=61%,R324*S324*T324*F!$B$61,IF(U324=62%,R324*S324*T324*F!$B$62,IF(U324=63%,R324*S324*T324*F!$B$63,IF(U324=64%,R324*S324*T324*F!$B$64,IF(U324=65%,R324*S324*T324*F!$B$65,IF(U324=66%,R324*S324*T324*F!$B$66,IF(U324=67%,R324*S324*T324*F!$B$67,IF(U324=68%,R324*S324*T324*F!$B$68,IF(U324=69%,R324*S324*T324*F!$B$69,IF(U324=70%,R324*S324*T324*F!$B$70,IF(U324=71%,R324*S324*T324*F!$B$71,IF(U324=72%,R324*S324*T324*F!$B$72,IF(U324=73%,R324*S324*T324*F!$B$73,IF(U324=74%,R324*S324*T324*F!$B$74,IF(U324=75%,R324*S324*T324*F!$B$75,IF(U324=76%,R324*S324*T324*F!$B$76,IF(U324=77%,R324*S324*T324*F!$B$77,IF(U324=78%,R324*S324*T324*F!$B$78,IF(U324=79%,R324*S324*T324*F!$B$79,IF(U324=80%,R324*S324*T324*F!$B$80,IF(U324=81%,R324*S324*T324*F!$B$81,IF(U324=82%,R324*S324*T324*F!$B$82,IF(U324=83%,R324*S324*T324*F!$B$83,IF(U324=84%,R324*S324*T324*F!$B$84,IF(U324=85%,R324*S324*T324*F!$B$85,IF(U324=86%,R324*S324*T324*F!$B$86,IF(U324=87%,R324*S324*T324*F!$B$87,IF(U324=88%,R324*S324*T324*F!$B$88,IF(U324=89%,R324*S324*T324*F!$B$89,IF(U324=90%,R324*S324*T324*F!$B$90,IF(U324=91%,R324*S324*T324*F!$B$91,IF(U324=92%,R324*S324*T324*F!$B$92,IF(U324=93%,R324*S324*T324*F!$B$93,IF(U324=94%,R324*S324*T324*F!$B$94,IF(U324=95%,R324*S324*T324*F!$B$95,IF(U324=96%,R324*S324*T324*F!$B$96,IF(U324=97%,R324*S324*T324*F!$B$97,IF(U324=98%,R324*S324*T324*F!$B$98,IF(U324=99%,R324*S324*T324*F!$B$99,IF(U324&gt;99%,R324*S324*T324*F!$B$100)))))))))))))))))))))))))))))))))))))))))))))))))))))))))*IF(ISNUMBER(E324),E324,1)*IF(ISNUMBER(D324),D324,1)</f>
        <v>0</v>
      </c>
      <c r="AA324" s="104">
        <f t="shared" si="501"/>
        <v>0</v>
      </c>
      <c r="AB324" s="105">
        <f t="shared" si="502"/>
        <v>0</v>
      </c>
    </row>
    <row r="325" spans="1:28" x14ac:dyDescent="0.25">
      <c r="A325" s="325"/>
      <c r="B325" s="183" t="str">
        <f t="shared" si="495"/>
        <v/>
      </c>
      <c r="C325" s="190" t="str">
        <f t="shared" si="495"/>
        <v/>
      </c>
      <c r="D325" s="167">
        <f t="shared" si="503"/>
        <v>0</v>
      </c>
      <c r="E325" s="191" t="str">
        <f t="shared" si="495"/>
        <v/>
      </c>
      <c r="F325" s="308"/>
      <c r="G325" s="186"/>
      <c r="H325" s="186"/>
      <c r="I325" s="174">
        <f t="shared" ref="I325" si="507">IFERROR(ROUND(F325/$Y325,2),)</f>
        <v>0</v>
      </c>
      <c r="J325" s="308"/>
      <c r="K325" s="186"/>
      <c r="L325" s="186"/>
      <c r="M325" s="174">
        <f t="shared" ref="M325" si="508">IFERROR(ROUND(J325/$Y325,2),)</f>
        <v>0</v>
      </c>
      <c r="N325" s="308"/>
      <c r="O325" s="186"/>
      <c r="P325" s="186"/>
      <c r="Q325" s="174">
        <f t="shared" ref="Q325" si="509">IFERROR(ROUND(N325/$Y325,2),)</f>
        <v>0</v>
      </c>
      <c r="R325" s="308"/>
      <c r="S325" s="186"/>
      <c r="T325" s="186"/>
      <c r="U325" s="174">
        <f t="shared" ref="U325" si="510">IFERROR(ROUND(R325/$Y325,2),)</f>
        <v>0</v>
      </c>
      <c r="V325" s="98">
        <f t="shared" si="479"/>
        <v>0</v>
      </c>
      <c r="W325" s="99">
        <f t="shared" si="504"/>
        <v>0</v>
      </c>
      <c r="X325" s="68">
        <f t="shared" si="506"/>
        <v>0</v>
      </c>
      <c r="Y325" s="203" t="str">
        <f t="shared" si="469"/>
        <v/>
      </c>
      <c r="Z325" s="18">
        <f>(IF(I325&lt;30%,0,IF(I325&lt;35%,F325*G325*H325*F!$B$33,IF(I325&lt;40%,F325*G325*H325*F!$B$38,IF(I325&lt;45%,F325*G325*H325*F!$B$43,IF(I325&lt;50%,F325*G325*H325*F!$B$48,IF(I325=50%,F325*G325*H325*F!$B$50,IF(I325=51%,F325*G325*H325*F!$B$51,IF(I325=52%,F325*G325*H325*F!$B$52,IF(I325=53%,F325*G325*H325*F!$B$53,IF(I325=54%,F325*G325*H325*F!$B$54,IF(I325=55%,F325*G325*H325*F!$B$55,IF(I325=56%,F325*G325*H325*F!$B$56,IF(I325=57%,F325*G325*H325*F!$B$57,IF(I325=58%,F325*G325*H325*F!$B$58,IF(I325=59%,F325*G325*H325*F!$B$59,IF(I325=60%,F325*G325*H325*F!$B$60,IF(I325=61%,F325*G325*H325*F!$B$61,IF(I325=62%,F325*G325*H325*F!$B$62,IF(I325=63%,F325*G325*H325*F!$B$63,IF(I325=64%,F325*G325*H325*F!$B$64,IF(I325=65%,F325*G325*H325*F!$B$65,IF(I325=66%,F325*G325*H325*F!$B$66,IF(I325=67%,F325*G325*H325*F!$B$67,IF(I325=68%,F325*G325*H325*F!$B$68,IF(I325=69%,F325*G325*H325*F!$B$69,IF(I325=70%,F325*G325*H325*F!$B$70,IF(I325=71%,F325*G325*H325*F!$B$71,IF(I325=72%,F325*G325*H325*F!$B$72,IF(I325=73%,F325*G325*H325*F!$B$73,IF(I325=74%,F325*G325*H325*F!$B$74,IF(I325=75%,F325*G325*H325*F!$B$75,IF(I325=76%,F325*G325*H325*F!$B$76,IF(I325=77%,F325*G325*H325*F!$B$77,IF(I325=78%,F325*G325*H325*F!$B$78,IF(I325=79%,F325*G325*H325*F!$B$79,IF(I325=80%,F325*G325*H325*F!$B$80,IF(I325=81%,F325*G325*H325*F!$B$81,IF(I325=82%,F325*G325*H325*F!$B$82,IF(I325=83%,F325*G325*H325*F!$B$83,IF(I325=84%,F325*G325*H325*F!$B$84,IF(I325=85%,F325*G325*H325*F!$B$85,IF(I325=86%,F325*G325*H325*F!$B$86,IF(I325=87%,F325*G325*H325*F!$B$87,IF(I325=88%,F325*G325*H325*F!$B$88,IF(I325=89%,F325*G325*H325*F!$B$89,IF(I325=90%,F325*G325*H325*F!$B$90,IF(I325=91%,F325*G325*H325*F!$B$91,IF(I325=92%,F325*G325*H325*F!$B$92,IF(I325=93%,F325*G325*H325*F!$B$93,IF(I325=94%,F325*G325*H325*F!$B$94,IF(I325=95%,F325*G325*H325*F!$B$95,IF(I325=96%,F325*G325*H325*F!$B$96,IF(I325=97%,F325*G325*H325*F!$B$97,IF(I325=98%,F325*G325*H325*F!$B$98,IF(I325=99%,F325*G325*H325*F!$B$99,IF(I325&gt;99%,F325*G325*H325*F!$B$100,))))))))))))))))))))))))))))))))))))))))))))))))))))))))+IF(M325&lt;30%,0,IF(M325&lt;35%,J325*K325*L325*F!$B$33,IF(M325&lt;40%,J325*K325*L325*F!$B$38,IF(M325&lt;45%,J325*K325*L325*F!$B$43,IF(M325&lt;50%,J325*K325*L325*F!$B$48,IF(M325=50%,J325*K325*L325*F!$B$50,IF(M325=51%,J325*K325*L325*F!$B$51,IF(M325=52%,J325*K325*L325*F!$B$52,IF(M325=53%,J325*K325*L325*F!$B$53,IF(M325=54%,J325*K325*L325*F!$B$54,IF(M325=55%,J325*K325*L325*F!$B$55,IF(M325=56%,J325*K325*L325*F!$B$56,IF(M325=57%,J325*K325*L325*F!$B$57,IF(M325=58%,J325*K325*L325*F!$B$58,IF(M325=59%,J325*K325*L325*F!$B$59,IF(M325=60%,J325*K325*L325*F!$B$60,IF(M325=61%,J325*K325*L325*F!$B$61,IF(M325=62%,J325*K325*L325*F!$B$62,IF(M325=63%,J325*K325*L325*F!$B$63,IF(M325=64%,J325*K325*L325*F!$B$64,IF(M325=65%,J325*K325*L325*F!$B$65,IF(M325=66%,J325*K325*L325*F!$B$66,IF(M325=67%,J325*K325*L325*F!$B$67,IF(M325=68%,J325*K325*L325*F!$B$68,IF(M325=69%,J325*K325*L325*F!$B$69,IF(M325=70%,J325*K325*L325*F!$B$70,IF(M325=71%,J325*K325*L325*F!$B$71,IF(M325=72%,J325*K325*L325*F!$B$72,IF(M325=73%,J325*K325*L325*F!$B$73,IF(M325=74%,J325*K325*L325*F!$B$74,IF(M325=75%,J325*K325*L325*F!$B$75,IF(M325=76%,J325*K325*L325*F!$B$76,IF(M325=77%,J325*K325*L325*F!$B$77,IF(M325=78%,J325*K325*L325*F!$B$78,IF(M325=79%,J325*K325*L325*F!$B$79,IF(M325=80%,J325*K325*L325*F!$B$80,IF(M325=81%,J325*K325*L325*F!$B$81,IF(M325=82%,J325*K325*L325*F!$B$82,IF(M325=83%,J325*K325*L325*F!$B$83,IF(M325=84%,J325*K325*L325*F!$B$84,IF(M325=85%,J325*K325*L325*F!$B$85,IF(M325=86%,J325*K325*L325*F!$B$86,IF(M325=87%,J325*K325*L325*F!$B$87,IF(M325=88%,J325*K325*L325*F!$B$88,IF(M325=89%,J325*K325*L325*F!$B$89,IF(M325=90%,J325*K325*L325*F!$B$90,IF(M325=91%,J325*K325*L325*F!$B$91,IF(M325=92%,J325*K325*L325*F!$B$92,IF(M325=93%,J325*K325*L325*F!$B$93,IF(M325=94%,J325*K325*L325*F!$B$94,IF(M325=95%,J325*K325*L325*F!$B$95,IF(M325=96%,J325*K325*L325*F!$B$96,IF(M325=97%,J325*K325*L325*F!$B$97,IF(M325=98%,J325*K325*L325*F!$B$98,IF(M325=99%,J325*K325*L325*F!$B$99,IF(M325&gt;99%,J325*K325*L325*F!$B$100,))))))))))))))))))))))))))))))))))))))))))))))))))))))))+IF(Q325&lt;30%,0,IF(Q325&lt;35%,N325*O325*P325*F!$B$33,IF(Q325&lt;40%,N325*O325*P325*F!$B$38,IF(Q325&lt;45%,N325*O325*P325*F!$B$43,IF(Q325&lt;50%,N325*O325*P325*F!$B$48,IF(Q325=50%,N325*O325*P325*F!$B$50,IF(Q325=51%,N325*O325*P325*F!$B$51,IF(Q325=52%,N325*O325*P325*F!$B$52,IF(Q325=53%,N325*O325*P325*F!$B$53,IF(Q325=54%,N325*O325*P325*F!$B$54,IF(Q325=55%,N325*O325*P325*F!$B$55,IF(Q325=56%,N325*O325*P325*F!$B$56,IF(Q325=57%,N325*O325*P325*F!$B$57,IF(Q325=58%,N325*O325*P325*F!$B$58,IF(Q325=59%,N325*O325*P325*F!$B$59,IF(Q325=60%,N325*O325*P325*F!$B$60,IF(Q325=61%,N325*O325*P325*F!$B$61,IF(Q325=62%,N325*O325*P325*F!$B$62,IF(Q325=63%,N325*O325*P325*F!$B$63,IF(Q325=64%,N325*O325*P325*F!$B$64,IF(Q325=65%,N325*O325*P325*F!$B$65,IF(Q325=66%,N325*O325*P325*F!$B$66,IF(Q325=67%,N325*O325*P325*F!$B$67,IF(Q325=68%,N325*O325*P325*F!$B$68,IF(Q325=69%,N325*O325*P325*F!$B$69,IF(Q325=70%,N325*O325*P325*F!$B$70,IF(Q325=71%,N325*O325*P325*F!$B$71,IF(Q325=72%,N325*O325*P325*F!$B$72,IF(Q325=73%,N325*O325*P325*F!$B$73,IF(Q325=74%,N325*O325*P325*F!$B$74,IF(Q325=75%,N325*O325*P325*F!$B$75,IF(Q325=76%,N325*O325*P325*F!$B$76,IF(Q325=77%,N325*O325*P325*F!$B$77,IF(Q325=78%,N325*O325*P325*F!$B$78,IF(Q325=79%,N325*O325*P325*F!$B$79,IF(Q325=80%,N325*O325*P325*F!$B$80,IF(Q325=81%,N325*O325*P325*F!$B$81,IF(Q325=82%,N325*O325*P325*F!$B$82,IF(Q325=83%,N325*O325*P325*F!$B$83,IF(Q325=84%,N325*O325*P325*F!$B$84,IF(Q325=85%,N325*O325*P325*F!$B$85,IF(Q325=86%,N325*O325*P325*F!$B$86,IF(Q325=87%,N325*O325*P325*F!$B$87,IF(Q325=88%,N325*O325*P325*F!$B$88,IF(Q325=89%,N325*O325*P325*F!$B$89,IF(Q325=90%,N325*O325*P325*F!$B$90,IF(Q325=91%,N325*O325*P325*F!$B$91,IF(Q325=92%,N325*O325*P325*F!$B$92,IF(Q325=93%,N325*O325*P325*F!$B$93,IF(Q325=94%,N325*O325*P325*F!$B$94,IF(Q325=95%,N325*O325*P325*F!$B$95,IF(Q325=96%,N325*O325*P325*F!$B$96,IF(Q325=97%,N325*O325*P325*F!$B$97,IF(Q325=98%,N325*O325*P325*F!$B$98,IF(Q325=99%,N325*O325*P325*F!$B$99,IF(Q325&gt;99%,N325*O325*P325*F!$B$100,))))))))))))))))))))))))))))))))))))))))))))))))))))))))+IF(U325&lt;30%,0,IF(U325&lt;35%,R325*S325*T325*F!$B$33,IF(U325&lt;40%,R325*S325*T325*F!$B$38,IF(U325&lt;45%,R325*S325*T325*F!$B$43,IF(U325&lt;50%,R325*S325*T325*F!$B$48,IF(U325=50%,R325*S325*T325*F!$B$50,IF(U325=51%,R325*S325*T325*F!$B$51,IF(U325=52%,R325*S325*T325*F!$B$52,IF(U325=53%,R325*S325*T325*F!$B$53,IF(U325=54%,R325*S325*T325*F!$B$54,IF(U325=55%,R325*S325*T325*F!$B$55,IF(U325=56%,R325*S325*T325*F!$B$56,IF(U325=57%,R325*S325*T325*F!$B$57,IF(U325=58%,R325*S325*T325*F!$B$58,IF(U325=59%,R325*S325*T325*F!$B$59,IF(U325=60%,R325*S325*T325*F!$B$60,IF(U325=61%,R325*S325*T325*F!$B$61,IF(U325=62%,R325*S325*T325*F!$B$62,IF(U325=63%,R325*S325*T325*F!$B$63,IF(U325=64%,R325*S325*T325*F!$B$64,IF(U325=65%,R325*S325*T325*F!$B$65,IF(U325=66%,R325*S325*T325*F!$B$66,IF(U325=67%,R325*S325*T325*F!$B$67,IF(U325=68%,R325*S325*T325*F!$B$68,IF(U325=69%,R325*S325*T325*F!$B$69,IF(U325=70%,R325*S325*T325*F!$B$70,IF(U325=71%,R325*S325*T325*F!$B$71,IF(U325=72%,R325*S325*T325*F!$B$72,IF(U325=73%,R325*S325*T325*F!$B$73,IF(U325=74%,R325*S325*T325*F!$B$74,IF(U325=75%,R325*S325*T325*F!$B$75,IF(U325=76%,R325*S325*T325*F!$B$76,IF(U325=77%,R325*S325*T325*F!$B$77,IF(U325=78%,R325*S325*T325*F!$B$78,IF(U325=79%,R325*S325*T325*F!$B$79,IF(U325=80%,R325*S325*T325*F!$B$80,IF(U325=81%,R325*S325*T325*F!$B$81,IF(U325=82%,R325*S325*T325*F!$B$82,IF(U325=83%,R325*S325*T325*F!$B$83,IF(U325=84%,R325*S325*T325*F!$B$84,IF(U325=85%,R325*S325*T325*F!$B$85,IF(U325=86%,R325*S325*T325*F!$B$86,IF(U325=87%,R325*S325*T325*F!$B$87,IF(U325=88%,R325*S325*T325*F!$B$88,IF(U325=89%,R325*S325*T325*F!$B$89,IF(U325=90%,R325*S325*T325*F!$B$90,IF(U325=91%,R325*S325*T325*F!$B$91,IF(U325=92%,R325*S325*T325*F!$B$92,IF(U325=93%,R325*S325*T325*F!$B$93,IF(U325=94%,R325*S325*T325*F!$B$94,IF(U325=95%,R325*S325*T325*F!$B$95,IF(U325=96%,R325*S325*T325*F!$B$96,IF(U325=97%,R325*S325*T325*F!$B$97,IF(U325=98%,R325*S325*T325*F!$B$98,IF(U325=99%,R325*S325*T325*F!$B$99,IF(U325&gt;99%,R325*S325*T325*F!$B$100)))))))))))))))))))))))))))))))))))))))))))))))))))))))))*IF(ISNUMBER(E325),E325,1)*IF(ISNUMBER(D325),D325,1)</f>
        <v>0</v>
      </c>
      <c r="AA325" s="69">
        <f t="shared" si="501"/>
        <v>0</v>
      </c>
      <c r="AB325" s="70">
        <f t="shared" si="502"/>
        <v>0</v>
      </c>
    </row>
    <row r="326" spans="1:28" ht="15.75" thickBot="1" x14ac:dyDescent="0.3">
      <c r="A326" s="326"/>
      <c r="B326" s="219" t="str">
        <f t="shared" si="495"/>
        <v/>
      </c>
      <c r="C326" s="228" t="str">
        <f t="shared" si="495"/>
        <v/>
      </c>
      <c r="D326" s="299">
        <f>ROUND(IFERROR((D320*(G320*H320+K320*L320+O320*P320+S320*T320)+D321*(G321*H321+K321*L321+O321*P321+S321*T321)+D322*(G322*H322+K322*L322+O322*P322+S322*T322)+D323*(G323*H323+K323*L323+O323*P323+S323*T323)+D324*(G324*H324+K324*L324+O324*P324+S324*T324)+D325*(G325*H325+K325*L325+O325*P325+S325*T325))/((G320*H320+K320*L320+O320*P320+S320*T320)+(G321*H321+K321*L321+O321*P321+S321*T321)+(G322*H322+K322*L322+O322*P322+S322*T322)+(G323*H323+K323*L323+O323*P323+S323*T323)+(G324*H324+K324*L324+O324*P324+S324*T324)+(G325*H325+K325*L325+O325*P325+S325*T325)),0),2)</f>
        <v>1</v>
      </c>
      <c r="E326" s="230" t="str">
        <f t="shared" si="495"/>
        <v/>
      </c>
      <c r="F326" s="312"/>
      <c r="G326" s="229"/>
      <c r="H326" s="229"/>
      <c r="I326" s="225"/>
      <c r="J326" s="312"/>
      <c r="K326" s="229"/>
      <c r="L326" s="229"/>
      <c r="M326" s="225"/>
      <c r="N326" s="312"/>
      <c r="O326" s="229"/>
      <c r="P326" s="229"/>
      <c r="Q326" s="225"/>
      <c r="R326" s="312"/>
      <c r="S326" s="229"/>
      <c r="T326" s="229"/>
      <c r="U326" s="225"/>
      <c r="V326" s="79">
        <f>SUM(V320:V325)</f>
        <v>11447.5</v>
      </c>
      <c r="W326" s="21">
        <f>IFERROR(V326/AA326,0)</f>
        <v>90.137795275590548</v>
      </c>
      <c r="X326" s="80">
        <f>ROUND(IFERROR(((I320*G320*H320+M320*K320*L320+Q320*O320*P320+U320*S320*T320)+(I321*G321*H321+M321*K321*L321+Q321*O321*P321+U321*S321*T321)+(I322*G322*H322+M322*K322*L322+Q322*O322*P322+U322*S322*T322)+(I323*G323*H323+M323*K323*L323+Q323*O323*P323+U323*S323*T323)+(I324*G324*H324+M324*K324*L324+Q324*O324*P324+U324*S324*T324)+(I325*G325*H325+M325*K325*L325+Q325*O325*P325+U325*S325*T325))/((G320*H320+K320*L320+O320*P320+S320*T320)+(G321*H321+K321*L321+O321*P321+S321*T321)+(G322*H322+K322*L322+O322*P322+S322*T322)+(G323*H323+K323*L323+O323*P323+S323*T323)+(G324*H324+K324*L324+O324*P324+S324*T324)+(G325*H325+K325*L325+O325*P325+S325*T325)),0),3)</f>
        <v>0.54300000000000004</v>
      </c>
      <c r="Y326" s="81"/>
      <c r="Z326" s="21">
        <f>SUM(Z320:Z325)</f>
        <v>8645.7999999999993</v>
      </c>
      <c r="AA326" s="82">
        <f>SUM(AA320:AA325)</f>
        <v>127</v>
      </c>
      <c r="AB326" s="83">
        <f>IF(SUM(AB320:AB325)=0,TIME(,0,),TIME(,SUM(AB320:AB325)+30,))</f>
        <v>0.14027777777777778</v>
      </c>
    </row>
    <row r="327" spans="1:28" x14ac:dyDescent="0.25">
      <c r="A327" s="318">
        <f>A328</f>
        <v>42266</v>
      </c>
      <c r="B327" s="158" t="str">
        <f t="shared" si="495"/>
        <v>Легкая</v>
      </c>
      <c r="C327" s="159" t="str">
        <f t="shared" si="495"/>
        <v>Присед</v>
      </c>
      <c r="D327" s="160">
        <f>D290</f>
        <v>1.2</v>
      </c>
      <c r="E327" s="161" t="str">
        <f t="shared" si="495"/>
        <v/>
      </c>
      <c r="F327" s="302">
        <f>IF(I327&lt;&gt;0,(IFERROR(IF($Y327&gt;50,MROUND($Y327*I327,2.5),IF($Y327&lt;15,MROUND($Y327*I327,0.1),MROUND($Y327*I327,1))),)),"")</f>
        <v>112.5</v>
      </c>
      <c r="G327" s="162">
        <v>5</v>
      </c>
      <c r="H327" s="162">
        <v>4</v>
      </c>
      <c r="I327" s="163">
        <v>0.42</v>
      </c>
      <c r="J327" s="302">
        <f>IF(M327&lt;&gt;0,(IFERROR(IF($Y327&gt;50,MROUND($Y327*M327,2.5),IF($Y327&lt;15,MROUND($Y327*M327,0.1),MROUND($Y327*M327,1))),)),"")</f>
        <v>132.5</v>
      </c>
      <c r="K327" s="162">
        <v>4</v>
      </c>
      <c r="L327" s="162">
        <v>4</v>
      </c>
      <c r="M327" s="163">
        <v>0.49</v>
      </c>
      <c r="N327" s="302" t="str">
        <f>IF(Q327&lt;&gt;0,(IFERROR(IF($Y327&gt;50,MROUND($Y327*Q327,2.5),IF($Y327&lt;15,MROUND($Y327*Q327,0.1),MROUND($Y327*Q327,1))),)),"")</f>
        <v/>
      </c>
      <c r="O327" s="162"/>
      <c r="P327" s="162"/>
      <c r="Q327" s="163">
        <v>0</v>
      </c>
      <c r="R327" s="302" t="str">
        <f>IF(U327&lt;&gt;0,(IFERROR(IF($Y327&gt;50,MROUND($Y327*U327,2.5),IF($Y327&lt;15,MROUND($Y327*U327,0.1),MROUND($Y327*U327,1))),)),"")</f>
        <v/>
      </c>
      <c r="S327" s="162"/>
      <c r="T327" s="162"/>
      <c r="U327" s="164">
        <v>0</v>
      </c>
      <c r="V327" s="120">
        <f t="shared" si="479"/>
        <v>4370</v>
      </c>
      <c r="W327" s="48">
        <f>IFERROR((IF(ISNUMBER(F327),F327,1)*G327*H327+IF(ISNUMBER(J327),J327,1)*K327*L327+IF(ISNUMBER(N327),N327,1)*O327*P327+IF(ISNUMBER(R327),R327,1)*S327*T327)*IF(ISNUMBER(E327),E327,1)/(G327*H327+K327*L327+O327*P327+S327*T327),0)</f>
        <v>121.38888888888889</v>
      </c>
      <c r="X327" s="49">
        <f>ROUND(IFERROR((W327/(Y327*IF(ISNUMBER(E327),E327,1))),0),2)</f>
        <v>0.45</v>
      </c>
      <c r="Y327" s="202">
        <f t="shared" si="469"/>
        <v>270.58383142061393</v>
      </c>
      <c r="Z327" s="16">
        <f>(IF(I327&lt;30%,0,IF(I327&lt;35%,F327*G327*H327*F!$B$33,IF(I327&lt;40%,F327*G327*H327*F!$B$38,IF(I327&lt;45%,F327*G327*H327*F!$B$43,IF(I327&lt;50%,F327*G327*H327*F!$B$48,IF(I327=50%,F327*G327*H327*F!$B$50,IF(I327=51%,F327*G327*H327*F!$B$51,IF(I327=52%,F327*G327*H327*F!$B$52,IF(I327=53%,F327*G327*H327*F!$B$53,IF(I327=54%,F327*G327*H327*F!$B$54,IF(I327=55%,F327*G327*H327*F!$B$55,IF(I327=56%,F327*G327*H327*F!$B$56,IF(I327=57%,F327*G327*H327*F!$B$57,IF(I327=58%,F327*G327*H327*F!$B$58,IF(I327=59%,F327*G327*H327*F!$B$59,IF(I327=60%,F327*G327*H327*F!$B$60,IF(I327=61%,F327*G327*H327*F!$B$61,IF(I327=62%,F327*G327*H327*F!$B$62,IF(I327=63%,F327*G327*H327*F!$B$63,IF(I327=64%,F327*G327*H327*F!$B$64,IF(I327=65%,F327*G327*H327*F!$B$65,IF(I327=66%,F327*G327*H327*F!$B$66,IF(I327=67%,F327*G327*H327*F!$B$67,IF(I327=68%,F327*G327*H327*F!$B$68,IF(I327=69%,F327*G327*H327*F!$B$69,IF(I327=70%,F327*G327*H327*F!$B$70,IF(I327=71%,F327*G327*H327*F!$B$71,IF(I327=72%,F327*G327*H327*F!$B$72,IF(I327=73%,F327*G327*H327*F!$B$73,IF(I327=74%,F327*G327*H327*F!$B$74,IF(I327=75%,F327*G327*H327*F!$B$75,IF(I327=76%,F327*G327*H327*F!$B$76,IF(I327=77%,F327*G327*H327*F!$B$77,IF(I327=78%,F327*G327*H327*F!$B$78,IF(I327=79%,F327*G327*H327*F!$B$79,IF(I327=80%,F327*G327*H327*F!$B$80,IF(I327=81%,F327*G327*H327*F!$B$81,IF(I327=82%,F327*G327*H327*F!$B$82,IF(I327=83%,F327*G327*H327*F!$B$83,IF(I327=84%,F327*G327*H327*F!$B$84,IF(I327=85%,F327*G327*H327*F!$B$85,IF(I327=86%,F327*G327*H327*F!$B$86,IF(I327=87%,F327*G327*H327*F!$B$87,IF(I327=88%,F327*G327*H327*F!$B$88,IF(I327=89%,F327*G327*H327*F!$B$89,IF(I327=90%,F327*G327*H327*F!$B$90,IF(I327=91%,F327*G327*H327*F!$B$91,IF(I327=92%,F327*G327*H327*F!$B$92,IF(I327=93%,F327*G327*H327*F!$B$93,IF(I327=94%,F327*G327*H327*F!$B$94,IF(I327=95%,F327*G327*H327*F!$B$95,IF(I327=96%,F327*G327*H327*F!$B$96,IF(I327=97%,F327*G327*H327*F!$B$97,IF(I327=98%,F327*G327*H327*F!$B$98,IF(I327=99%,F327*G327*H327*F!$B$99,IF(I327&gt;99%,F327*G327*H327*F!$B$100,))))))))))))))))))))))))))))))))))))))))))))))))))))))))+IF(M327&lt;30%,0,IF(M327&lt;35%,J327*K327*L327*F!$B$33,IF(M327&lt;40%,J327*K327*L327*F!$B$38,IF(M327&lt;45%,J327*K327*L327*F!$B$43,IF(M327&lt;50%,J327*K327*L327*F!$B$48,IF(M327=50%,J327*K327*L327*F!$B$50,IF(M327=51%,J327*K327*L327*F!$B$51,IF(M327=52%,J327*K327*L327*F!$B$52,IF(M327=53%,J327*K327*L327*F!$B$53,IF(M327=54%,J327*K327*L327*F!$B$54,IF(M327=55%,J327*K327*L327*F!$B$55,IF(M327=56%,J327*K327*L327*F!$B$56,IF(M327=57%,J327*K327*L327*F!$B$57,IF(M327=58%,J327*K327*L327*F!$B$58,IF(M327=59%,J327*K327*L327*F!$B$59,IF(M327=60%,J327*K327*L327*F!$B$60,IF(M327=61%,J327*K327*L327*F!$B$61,IF(M327=62%,J327*K327*L327*F!$B$62,IF(M327=63%,J327*K327*L327*F!$B$63,IF(M327=64%,J327*K327*L327*F!$B$64,IF(M327=65%,J327*K327*L327*F!$B$65,IF(M327=66%,J327*K327*L327*F!$B$66,IF(M327=67%,J327*K327*L327*F!$B$67,IF(M327=68%,J327*K327*L327*F!$B$68,IF(M327=69%,J327*K327*L327*F!$B$69,IF(M327=70%,J327*K327*L327*F!$B$70,IF(M327=71%,J327*K327*L327*F!$B$71,IF(M327=72%,J327*K327*L327*F!$B$72,IF(M327=73%,J327*K327*L327*F!$B$73,IF(M327=74%,J327*K327*L327*F!$B$74,IF(M327=75%,J327*K327*L327*F!$B$75,IF(M327=76%,J327*K327*L327*F!$B$76,IF(M327=77%,J327*K327*L327*F!$B$77,IF(M327=78%,J327*K327*L327*F!$B$78,IF(M327=79%,J327*K327*L327*F!$B$79,IF(M327=80%,J327*K327*L327*F!$B$80,IF(M327=81%,J327*K327*L327*F!$B$81,IF(M327=82%,J327*K327*L327*F!$B$82,IF(M327=83%,J327*K327*L327*F!$B$83,IF(M327=84%,J327*K327*L327*F!$B$84,IF(M327=85%,J327*K327*L327*F!$B$85,IF(M327=86%,J327*K327*L327*F!$B$86,IF(M327=87%,J327*K327*L327*F!$B$87,IF(M327=88%,J327*K327*L327*F!$B$88,IF(M327=89%,J327*K327*L327*F!$B$89,IF(M327=90%,J327*K327*L327*F!$B$90,IF(M327=91%,J327*K327*L327*F!$B$91,IF(M327=92%,J327*K327*L327*F!$B$92,IF(M327=93%,J327*K327*L327*F!$B$93,IF(M327=94%,J327*K327*L327*F!$B$94,IF(M327=95%,J327*K327*L327*F!$B$95,IF(M327=96%,J327*K327*L327*F!$B$96,IF(M327=97%,J327*K327*L327*F!$B$97,IF(M327=98%,J327*K327*L327*F!$B$98,IF(M327=99%,J327*K327*L327*F!$B$99,IF(M327&gt;99%,J327*K327*L327*F!$B$100,))))))))))))))))))))))))))))))))))))))))))))))))))))))))+IF(Q327&lt;30%,0,IF(Q327&lt;35%,N327*O327*P327*F!$B$33,IF(Q327&lt;40%,N327*O327*P327*F!$B$38,IF(Q327&lt;45%,N327*O327*P327*F!$B$43,IF(Q327&lt;50%,N327*O327*P327*F!$B$48,IF(Q327=50%,N327*O327*P327*F!$B$50,IF(Q327=51%,N327*O327*P327*F!$B$51,IF(Q327=52%,N327*O327*P327*F!$B$52,IF(Q327=53%,N327*O327*P327*F!$B$53,IF(Q327=54%,N327*O327*P327*F!$B$54,IF(Q327=55%,N327*O327*P327*F!$B$55,IF(Q327=56%,N327*O327*P327*F!$B$56,IF(Q327=57%,N327*O327*P327*F!$B$57,IF(Q327=58%,N327*O327*P327*F!$B$58,IF(Q327=59%,N327*O327*P327*F!$B$59,IF(Q327=60%,N327*O327*P327*F!$B$60,IF(Q327=61%,N327*O327*P327*F!$B$61,IF(Q327=62%,N327*O327*P327*F!$B$62,IF(Q327=63%,N327*O327*P327*F!$B$63,IF(Q327=64%,N327*O327*P327*F!$B$64,IF(Q327=65%,N327*O327*P327*F!$B$65,IF(Q327=66%,N327*O327*P327*F!$B$66,IF(Q327=67%,N327*O327*P327*F!$B$67,IF(Q327=68%,N327*O327*P327*F!$B$68,IF(Q327=69%,N327*O327*P327*F!$B$69,IF(Q327=70%,N327*O327*P327*F!$B$70,IF(Q327=71%,N327*O327*P327*F!$B$71,IF(Q327=72%,N327*O327*P327*F!$B$72,IF(Q327=73%,N327*O327*P327*F!$B$73,IF(Q327=74%,N327*O327*P327*F!$B$74,IF(Q327=75%,N327*O327*P327*F!$B$75,IF(Q327=76%,N327*O327*P327*F!$B$76,IF(Q327=77%,N327*O327*P327*F!$B$77,IF(Q327=78%,N327*O327*P327*F!$B$78,IF(Q327=79%,N327*O327*P327*F!$B$79,IF(Q327=80%,N327*O327*P327*F!$B$80,IF(Q327=81%,N327*O327*P327*F!$B$81,IF(Q327=82%,N327*O327*P327*F!$B$82,IF(Q327=83%,N327*O327*P327*F!$B$83,IF(Q327=84%,N327*O327*P327*F!$B$84,IF(Q327=85%,N327*O327*P327*F!$B$85,IF(Q327=86%,N327*O327*P327*F!$B$86,IF(Q327=87%,N327*O327*P327*F!$B$87,IF(Q327=88%,N327*O327*P327*F!$B$88,IF(Q327=89%,N327*O327*P327*F!$B$89,IF(Q327=90%,N327*O327*P327*F!$B$90,IF(Q327=91%,N327*O327*P327*F!$B$91,IF(Q327=92%,N327*O327*P327*F!$B$92,IF(Q327=93%,N327*O327*P327*F!$B$93,IF(Q327=94%,N327*O327*P327*F!$B$94,IF(Q327=95%,N327*O327*P327*F!$B$95,IF(Q327=96%,N327*O327*P327*F!$B$96,IF(Q327=97%,N327*O327*P327*F!$B$97,IF(Q327=98%,N327*O327*P327*F!$B$98,IF(Q327=99%,N327*O327*P327*F!$B$99,IF(Q327&gt;99%,N327*O327*P327*F!$B$100,))))))))))))))))))))))))))))))))))))))))))))))))))))))))+IF(U327&lt;30%,0,IF(U327&lt;35%,R327*S327*T327*F!$B$33,IF(U327&lt;40%,R327*S327*T327*F!$B$38,IF(U327&lt;45%,R327*S327*T327*F!$B$43,IF(U327&lt;50%,R327*S327*T327*F!$B$48,IF(U327=50%,R327*S327*T327*F!$B$50,IF(U327=51%,R327*S327*T327*F!$B$51,IF(U327=52%,R327*S327*T327*F!$B$52,IF(U327=53%,R327*S327*T327*F!$B$53,IF(U327=54%,R327*S327*T327*F!$B$54,IF(U327=55%,R327*S327*T327*F!$B$55,IF(U327=56%,R327*S327*T327*F!$B$56,IF(U327=57%,R327*S327*T327*F!$B$57,IF(U327=58%,R327*S327*T327*F!$B$58,IF(U327=59%,R327*S327*T327*F!$B$59,IF(U327=60%,R327*S327*T327*F!$B$60,IF(U327=61%,R327*S327*T327*F!$B$61,IF(U327=62%,R327*S327*T327*F!$B$62,IF(U327=63%,R327*S327*T327*F!$B$63,IF(U327=64%,R327*S327*T327*F!$B$64,IF(U327=65%,R327*S327*T327*F!$B$65,IF(U327=66%,R327*S327*T327*F!$B$66,IF(U327=67%,R327*S327*T327*F!$B$67,IF(U327=68%,R327*S327*T327*F!$B$68,IF(U327=69%,R327*S327*T327*F!$B$69,IF(U327=70%,R327*S327*T327*F!$B$70,IF(U327=71%,R327*S327*T327*F!$B$71,IF(U327=72%,R327*S327*T327*F!$B$72,IF(U327=73%,R327*S327*T327*F!$B$73,IF(U327=74%,R327*S327*T327*F!$B$74,IF(U327=75%,R327*S327*T327*F!$B$75,IF(U327=76%,R327*S327*T327*F!$B$76,IF(U327=77%,R327*S327*T327*F!$B$77,IF(U327=78%,R327*S327*T327*F!$B$78,IF(U327=79%,R327*S327*T327*F!$B$79,IF(U327=80%,R327*S327*T327*F!$B$80,IF(U327=81%,R327*S327*T327*F!$B$81,IF(U327=82%,R327*S327*T327*F!$B$82,IF(U327=83%,R327*S327*T327*F!$B$83,IF(U327=84%,R327*S327*T327*F!$B$84,IF(U327=85%,R327*S327*T327*F!$B$85,IF(U327=86%,R327*S327*T327*F!$B$86,IF(U327=87%,R327*S327*T327*F!$B$87,IF(U327=88%,R327*S327*T327*F!$B$88,IF(U327=89%,R327*S327*T327*F!$B$89,IF(U327=90%,R327*S327*T327*F!$B$90,IF(U327=91%,R327*S327*T327*F!$B$91,IF(U327=92%,R327*S327*T327*F!$B$92,IF(U327=93%,R327*S327*T327*F!$B$93,IF(U327=94%,R327*S327*T327*F!$B$94,IF(U327=95%,R327*S327*T327*F!$B$95,IF(U327=96%,R327*S327*T327*F!$B$96,IF(U327=97%,R327*S327*T327*F!$B$97,IF(U327=98%,R327*S327*T327*F!$B$98,IF(U327=99%,R327*S327*T327*F!$B$99,IF(U327&gt;99%,R327*S327*T327*F!$B$100)))))))))))))))))))))))))))))))))))))))))))))))))))))))))*IF(ISNUMBER(E327),E327,1)*IF(ISNUMBER(D327),D327,1)</f>
        <v>2221.6799999999998</v>
      </c>
      <c r="AA327" s="50">
        <f t="shared" ref="AA327:AA332" si="511">G327*H327+K327*L327+O327*P327+S327*T327</f>
        <v>36</v>
      </c>
      <c r="AB327" s="51">
        <f t="shared" ref="AB327:AB332" si="512">(H327*(IF(I327&lt;45%,0.5,IF(I327&lt;55%,0.8,IF(I327&lt;65%,0.9,IF(I327&lt;75%,1,IF(I327&lt;85%,1.1,1.2))))))+L327*(IF(M327&lt;45%,0.5,IF(M327&lt;55%,0.8,IF(M327&lt;65%,0.9,IF(M327&lt;75%,1,IF(M327&lt;85%,1.1,1.2))))))+P327*(IF(Q327&lt;45%,0.5,IF(Q327&lt;55%,0.8,IF(Q327&lt;65%,0.9,IF(Q327&lt;75%,1,IF(Q327&lt;85%,1.1,1.2))))))+T327*(IF(U327&lt;45%,0.5,IF(U327&lt;55%,0.8,IF(U327&lt;65%,0.9,IF(U327&lt;75%,1,IF(U327&lt;85%,1.1,1.2)))))))*IF(D327&gt;=0.8,6,IF(D327&lt;=0.4,1.5,3))</f>
        <v>31.200000000000003</v>
      </c>
    </row>
    <row r="328" spans="1:28" ht="15" customHeight="1" x14ac:dyDescent="0.25">
      <c r="A328" s="325">
        <f>A321+1</f>
        <v>42266</v>
      </c>
      <c r="B328" s="165" t="str">
        <f t="shared" si="495"/>
        <v>Легкая</v>
      </c>
      <c r="C328" s="166" t="str">
        <f t="shared" si="495"/>
        <v>Уступающая тяга</v>
      </c>
      <c r="D328" s="167">
        <f t="shared" ref="D328:D332" si="513">D291</f>
        <v>1.3</v>
      </c>
      <c r="E328" s="168" t="str">
        <f t="shared" si="495"/>
        <v/>
      </c>
      <c r="F328" s="303">
        <f>IF(I328&lt;&gt;0,(IFERROR(IF($Y328&gt;50,MROUND($Y328*I328,2.5),IF($Y328&lt;15,MROUND($Y328*I328,0.1),MROUND($Y328*I328,1))),)),"")</f>
        <v>75</v>
      </c>
      <c r="G328" s="170">
        <v>3</v>
      </c>
      <c r="H328" s="170">
        <v>4</v>
      </c>
      <c r="I328" s="171">
        <v>0.3</v>
      </c>
      <c r="J328" s="303">
        <f>IF(M328&lt;&gt;0,(IFERROR(IF($Y328&gt;50,MROUND($Y328*M328,2.5),IF($Y328&lt;15,MROUND($Y328*M328,0.1),MROUND($Y328*M328,1))),)),"")</f>
        <v>95</v>
      </c>
      <c r="K328" s="170">
        <v>2</v>
      </c>
      <c r="L328" s="170">
        <v>4</v>
      </c>
      <c r="M328" s="171">
        <v>0.38</v>
      </c>
      <c r="N328" s="303" t="str">
        <f>IF(Q328&lt;&gt;0,(IFERROR(IF($Y328&gt;50,MROUND($Y328*Q328,2.5),IF($Y328&lt;15,MROUND($Y328*Q328,0.1),MROUND($Y328*Q328,1))),)),"")</f>
        <v/>
      </c>
      <c r="O328" s="170"/>
      <c r="P328" s="170"/>
      <c r="Q328" s="171">
        <v>0</v>
      </c>
      <c r="R328" s="303" t="str">
        <f>IF(U328&lt;&gt;0,(IFERROR(IF($Y328&gt;50,MROUND($Y328*U328,2.5),IF($Y328&lt;15,MROUND($Y328*U328,0.1),MROUND($Y328*U328,1))),)),"")</f>
        <v/>
      </c>
      <c r="S328" s="170"/>
      <c r="T328" s="170"/>
      <c r="U328" s="172">
        <v>0</v>
      </c>
      <c r="V328" s="121">
        <f t="shared" si="479"/>
        <v>1660</v>
      </c>
      <c r="W328" s="60">
        <f t="shared" ref="W328:W332" si="514">IFERROR((IF(ISNUMBER(F328),F328,1)*G328*H328+IF(ISNUMBER(J328),J328,1)*K328*L328+IF(ISNUMBER(N328),N328,1)*O328*P328+IF(ISNUMBER(R328),R328,1)*S328*T328)*IF(ISNUMBER(E328),E328,1)/(G328*H328+K328*L328+O328*P328+S328*T328),0)</f>
        <v>83</v>
      </c>
      <c r="X328" s="61">
        <f t="shared" ref="X328:X329" si="515">ROUND(IFERROR((W328/(Y328*IF(ISNUMBER(E328),E328,1))),0),2)</f>
        <v>0.33</v>
      </c>
      <c r="Y328" s="203">
        <f t="shared" si="469"/>
        <v>249.76969054210511</v>
      </c>
      <c r="Z328" s="17">
        <f>(IF(I328&lt;30%,0,IF(I328&lt;35%,F328*G328*H328*F!$B$33,IF(I328&lt;40%,F328*G328*H328*F!$B$38,IF(I328&lt;45%,F328*G328*H328*F!$B$43,IF(I328&lt;50%,F328*G328*H328*F!$B$48,IF(I328=50%,F328*G328*H328*F!$B$50,IF(I328=51%,F328*G328*H328*F!$B$51,IF(I328=52%,F328*G328*H328*F!$B$52,IF(I328=53%,F328*G328*H328*F!$B$53,IF(I328=54%,F328*G328*H328*F!$B$54,IF(I328=55%,F328*G328*H328*F!$B$55,IF(I328=56%,F328*G328*H328*F!$B$56,IF(I328=57%,F328*G328*H328*F!$B$57,IF(I328=58%,F328*G328*H328*F!$B$58,IF(I328=59%,F328*G328*H328*F!$B$59,IF(I328=60%,F328*G328*H328*F!$B$60,IF(I328=61%,F328*G328*H328*F!$B$61,IF(I328=62%,F328*G328*H328*F!$B$62,IF(I328=63%,F328*G328*H328*F!$B$63,IF(I328=64%,F328*G328*H328*F!$B$64,IF(I328=65%,F328*G328*H328*F!$B$65,IF(I328=66%,F328*G328*H328*F!$B$66,IF(I328=67%,F328*G328*H328*F!$B$67,IF(I328=68%,F328*G328*H328*F!$B$68,IF(I328=69%,F328*G328*H328*F!$B$69,IF(I328=70%,F328*G328*H328*F!$B$70,IF(I328=71%,F328*G328*H328*F!$B$71,IF(I328=72%,F328*G328*H328*F!$B$72,IF(I328=73%,F328*G328*H328*F!$B$73,IF(I328=74%,F328*G328*H328*F!$B$74,IF(I328=75%,F328*G328*H328*F!$B$75,IF(I328=76%,F328*G328*H328*F!$B$76,IF(I328=77%,F328*G328*H328*F!$B$77,IF(I328=78%,F328*G328*H328*F!$B$78,IF(I328=79%,F328*G328*H328*F!$B$79,IF(I328=80%,F328*G328*H328*F!$B$80,IF(I328=81%,F328*G328*H328*F!$B$81,IF(I328=82%,F328*G328*H328*F!$B$82,IF(I328=83%,F328*G328*H328*F!$B$83,IF(I328=84%,F328*G328*H328*F!$B$84,IF(I328=85%,F328*G328*H328*F!$B$85,IF(I328=86%,F328*G328*H328*F!$B$86,IF(I328=87%,F328*G328*H328*F!$B$87,IF(I328=88%,F328*G328*H328*F!$B$88,IF(I328=89%,F328*G328*H328*F!$B$89,IF(I328=90%,F328*G328*H328*F!$B$90,IF(I328=91%,F328*G328*H328*F!$B$91,IF(I328=92%,F328*G328*H328*F!$B$92,IF(I328=93%,F328*G328*H328*F!$B$93,IF(I328=94%,F328*G328*H328*F!$B$94,IF(I328=95%,F328*G328*H328*F!$B$95,IF(I328=96%,F328*G328*H328*F!$B$96,IF(I328=97%,F328*G328*H328*F!$B$97,IF(I328=98%,F328*G328*H328*F!$B$98,IF(I328=99%,F328*G328*H328*F!$B$99,IF(I328&gt;99%,F328*G328*H328*F!$B$100,))))))))))))))))))))))))))))))))))))))))))))))))))))))))+IF(M328&lt;30%,0,IF(M328&lt;35%,J328*K328*L328*F!$B$33,IF(M328&lt;40%,J328*K328*L328*F!$B$38,IF(M328&lt;45%,J328*K328*L328*F!$B$43,IF(M328&lt;50%,J328*K328*L328*F!$B$48,IF(M328=50%,J328*K328*L328*F!$B$50,IF(M328=51%,J328*K328*L328*F!$B$51,IF(M328=52%,J328*K328*L328*F!$B$52,IF(M328=53%,J328*K328*L328*F!$B$53,IF(M328=54%,J328*K328*L328*F!$B$54,IF(M328=55%,J328*K328*L328*F!$B$55,IF(M328=56%,J328*K328*L328*F!$B$56,IF(M328=57%,J328*K328*L328*F!$B$57,IF(M328=58%,J328*K328*L328*F!$B$58,IF(M328=59%,J328*K328*L328*F!$B$59,IF(M328=60%,J328*K328*L328*F!$B$60,IF(M328=61%,J328*K328*L328*F!$B$61,IF(M328=62%,J328*K328*L328*F!$B$62,IF(M328=63%,J328*K328*L328*F!$B$63,IF(M328=64%,J328*K328*L328*F!$B$64,IF(M328=65%,J328*K328*L328*F!$B$65,IF(M328=66%,J328*K328*L328*F!$B$66,IF(M328=67%,J328*K328*L328*F!$B$67,IF(M328=68%,J328*K328*L328*F!$B$68,IF(M328=69%,J328*K328*L328*F!$B$69,IF(M328=70%,J328*K328*L328*F!$B$70,IF(M328=71%,J328*K328*L328*F!$B$71,IF(M328=72%,J328*K328*L328*F!$B$72,IF(M328=73%,J328*K328*L328*F!$B$73,IF(M328=74%,J328*K328*L328*F!$B$74,IF(M328=75%,J328*K328*L328*F!$B$75,IF(M328=76%,J328*K328*L328*F!$B$76,IF(M328=77%,J328*K328*L328*F!$B$77,IF(M328=78%,J328*K328*L328*F!$B$78,IF(M328=79%,J328*K328*L328*F!$B$79,IF(M328=80%,J328*K328*L328*F!$B$80,IF(M328=81%,J328*K328*L328*F!$B$81,IF(M328=82%,J328*K328*L328*F!$B$82,IF(M328=83%,J328*K328*L328*F!$B$83,IF(M328=84%,J328*K328*L328*F!$B$84,IF(M328=85%,J328*K328*L328*F!$B$85,IF(M328=86%,J328*K328*L328*F!$B$86,IF(M328=87%,J328*K328*L328*F!$B$87,IF(M328=88%,J328*K328*L328*F!$B$88,IF(M328=89%,J328*K328*L328*F!$B$89,IF(M328=90%,J328*K328*L328*F!$B$90,IF(M328=91%,J328*K328*L328*F!$B$91,IF(M328=92%,J328*K328*L328*F!$B$92,IF(M328=93%,J328*K328*L328*F!$B$93,IF(M328=94%,J328*K328*L328*F!$B$94,IF(M328=95%,J328*K328*L328*F!$B$95,IF(M328=96%,J328*K328*L328*F!$B$96,IF(M328=97%,J328*K328*L328*F!$B$97,IF(M328=98%,J328*K328*L328*F!$B$98,IF(M328=99%,J328*K328*L328*F!$B$99,IF(M328&gt;99%,J328*K328*L328*F!$B$100,))))))))))))))))))))))))))))))))))))))))))))))))))))))))+IF(Q328&lt;30%,0,IF(Q328&lt;35%,N328*O328*P328*F!$B$33,IF(Q328&lt;40%,N328*O328*P328*F!$B$38,IF(Q328&lt;45%,N328*O328*P328*F!$B$43,IF(Q328&lt;50%,N328*O328*P328*F!$B$48,IF(Q328=50%,N328*O328*P328*F!$B$50,IF(Q328=51%,N328*O328*P328*F!$B$51,IF(Q328=52%,N328*O328*P328*F!$B$52,IF(Q328=53%,N328*O328*P328*F!$B$53,IF(Q328=54%,N328*O328*P328*F!$B$54,IF(Q328=55%,N328*O328*P328*F!$B$55,IF(Q328=56%,N328*O328*P328*F!$B$56,IF(Q328=57%,N328*O328*P328*F!$B$57,IF(Q328=58%,N328*O328*P328*F!$B$58,IF(Q328=59%,N328*O328*P328*F!$B$59,IF(Q328=60%,N328*O328*P328*F!$B$60,IF(Q328=61%,N328*O328*P328*F!$B$61,IF(Q328=62%,N328*O328*P328*F!$B$62,IF(Q328=63%,N328*O328*P328*F!$B$63,IF(Q328=64%,N328*O328*P328*F!$B$64,IF(Q328=65%,N328*O328*P328*F!$B$65,IF(Q328=66%,N328*O328*P328*F!$B$66,IF(Q328=67%,N328*O328*P328*F!$B$67,IF(Q328=68%,N328*O328*P328*F!$B$68,IF(Q328=69%,N328*O328*P328*F!$B$69,IF(Q328=70%,N328*O328*P328*F!$B$70,IF(Q328=71%,N328*O328*P328*F!$B$71,IF(Q328=72%,N328*O328*P328*F!$B$72,IF(Q328=73%,N328*O328*P328*F!$B$73,IF(Q328=74%,N328*O328*P328*F!$B$74,IF(Q328=75%,N328*O328*P328*F!$B$75,IF(Q328=76%,N328*O328*P328*F!$B$76,IF(Q328=77%,N328*O328*P328*F!$B$77,IF(Q328=78%,N328*O328*P328*F!$B$78,IF(Q328=79%,N328*O328*P328*F!$B$79,IF(Q328=80%,N328*O328*P328*F!$B$80,IF(Q328=81%,N328*O328*P328*F!$B$81,IF(Q328=82%,N328*O328*P328*F!$B$82,IF(Q328=83%,N328*O328*P328*F!$B$83,IF(Q328=84%,N328*O328*P328*F!$B$84,IF(Q328=85%,N328*O328*P328*F!$B$85,IF(Q328=86%,N328*O328*P328*F!$B$86,IF(Q328=87%,N328*O328*P328*F!$B$87,IF(Q328=88%,N328*O328*P328*F!$B$88,IF(Q328=89%,N328*O328*P328*F!$B$89,IF(Q328=90%,N328*O328*P328*F!$B$90,IF(Q328=91%,N328*O328*P328*F!$B$91,IF(Q328=92%,N328*O328*P328*F!$B$92,IF(Q328=93%,N328*O328*P328*F!$B$93,IF(Q328=94%,N328*O328*P328*F!$B$94,IF(Q328=95%,N328*O328*P328*F!$B$95,IF(Q328=96%,N328*O328*P328*F!$B$96,IF(Q328=97%,N328*O328*P328*F!$B$97,IF(Q328=98%,N328*O328*P328*F!$B$98,IF(Q328=99%,N328*O328*P328*F!$B$99,IF(Q328&gt;99%,N328*O328*P328*F!$B$100,))))))))))))))))))))))))))))))))))))))))))))))))))))))))+IF(U328&lt;30%,0,IF(U328&lt;35%,R328*S328*T328*F!$B$33,IF(U328&lt;40%,R328*S328*T328*F!$B$38,IF(U328&lt;45%,R328*S328*T328*F!$B$43,IF(U328&lt;50%,R328*S328*T328*F!$B$48,IF(U328=50%,R328*S328*T328*F!$B$50,IF(U328=51%,R328*S328*T328*F!$B$51,IF(U328=52%,R328*S328*T328*F!$B$52,IF(U328=53%,R328*S328*T328*F!$B$53,IF(U328=54%,R328*S328*T328*F!$B$54,IF(U328=55%,R328*S328*T328*F!$B$55,IF(U328=56%,R328*S328*T328*F!$B$56,IF(U328=57%,R328*S328*T328*F!$B$57,IF(U328=58%,R328*S328*T328*F!$B$58,IF(U328=59%,R328*S328*T328*F!$B$59,IF(U328=60%,R328*S328*T328*F!$B$60,IF(U328=61%,R328*S328*T328*F!$B$61,IF(U328=62%,R328*S328*T328*F!$B$62,IF(U328=63%,R328*S328*T328*F!$B$63,IF(U328=64%,R328*S328*T328*F!$B$64,IF(U328=65%,R328*S328*T328*F!$B$65,IF(U328=66%,R328*S328*T328*F!$B$66,IF(U328=67%,R328*S328*T328*F!$B$67,IF(U328=68%,R328*S328*T328*F!$B$68,IF(U328=69%,R328*S328*T328*F!$B$69,IF(U328=70%,R328*S328*T328*F!$B$70,IF(U328=71%,R328*S328*T328*F!$B$71,IF(U328=72%,R328*S328*T328*F!$B$72,IF(U328=73%,R328*S328*T328*F!$B$73,IF(U328=74%,R328*S328*T328*F!$B$74,IF(U328=75%,R328*S328*T328*F!$B$75,IF(U328=76%,R328*S328*T328*F!$B$76,IF(U328=77%,R328*S328*T328*F!$B$77,IF(U328=78%,R328*S328*T328*F!$B$78,IF(U328=79%,R328*S328*T328*F!$B$79,IF(U328=80%,R328*S328*T328*F!$B$80,IF(U328=81%,R328*S328*T328*F!$B$81,IF(U328=82%,R328*S328*T328*F!$B$82,IF(U328=83%,R328*S328*T328*F!$B$83,IF(U328=84%,R328*S328*T328*F!$B$84,IF(U328=85%,R328*S328*T328*F!$B$85,IF(U328=86%,R328*S328*T328*F!$B$86,IF(U328=87%,R328*S328*T328*F!$B$87,IF(U328=88%,R328*S328*T328*F!$B$88,IF(U328=89%,R328*S328*T328*F!$B$89,IF(U328=90%,R328*S328*T328*F!$B$90,IF(U328=91%,R328*S328*T328*F!$B$91,IF(U328=92%,R328*S328*T328*F!$B$92,IF(U328=93%,R328*S328*T328*F!$B$93,IF(U328=94%,R328*S328*T328*F!$B$94,IF(U328=95%,R328*S328*T328*F!$B$95,IF(U328=96%,R328*S328*T328*F!$B$96,IF(U328=97%,R328*S328*T328*F!$B$97,IF(U328=98%,R328*S328*T328*F!$B$98,IF(U328=99%,R328*S328*T328*F!$B$99,IF(U328&gt;99%,R328*S328*T328*F!$B$100)))))))))))))))))))))))))))))))))))))))))))))))))))))))))*IF(ISNUMBER(E328),E328,1)*IF(ISNUMBER(D328),D328,1)</f>
        <v>487.24</v>
      </c>
      <c r="AA328" s="62">
        <f t="shared" si="511"/>
        <v>20</v>
      </c>
      <c r="AB328" s="63">
        <f t="shared" si="512"/>
        <v>24</v>
      </c>
    </row>
    <row r="329" spans="1:28" x14ac:dyDescent="0.25">
      <c r="A329" s="325"/>
      <c r="B329" s="165" t="str">
        <f t="shared" si="495"/>
        <v>Легкая</v>
      </c>
      <c r="C329" s="166" t="str">
        <f t="shared" si="495"/>
        <v>Присед на груди</v>
      </c>
      <c r="D329" s="167">
        <f t="shared" si="513"/>
        <v>1.2</v>
      </c>
      <c r="E329" s="168" t="str">
        <f t="shared" si="495"/>
        <v/>
      </c>
      <c r="F329" s="304">
        <f>IF(I329&lt;&gt;0,(IFERROR(IF($Y329&gt;50,MROUND($Y329*I329,2.5),IF($Y329&lt;15,MROUND($Y329*I329,0.1),MROUND($Y329*I329,1))),)),"")</f>
        <v>97.5</v>
      </c>
      <c r="G329" s="173">
        <v>6</v>
      </c>
      <c r="H329" s="173">
        <v>6</v>
      </c>
      <c r="I329" s="174">
        <v>0.45</v>
      </c>
      <c r="J329" s="304" t="str">
        <f>IF(M329&lt;&gt;0,(IFERROR(IF($Y329&gt;50,MROUND($Y329*M329,2.5),IF($Y329&lt;15,MROUND($Y329*M329,0.1),MROUND($Y329*M329,1))),)),"")</f>
        <v/>
      </c>
      <c r="K329" s="173"/>
      <c r="L329" s="173"/>
      <c r="M329" s="174">
        <v>0</v>
      </c>
      <c r="N329" s="304" t="str">
        <f>IF(Q329&lt;&gt;0,(IFERROR(IF($Y329&gt;50,MROUND($Y329*Q329,2.5),IF($Y329&lt;15,MROUND($Y329*Q329,0.1),MROUND($Y329*Q329,1))),)),"")</f>
        <v/>
      </c>
      <c r="O329" s="173"/>
      <c r="P329" s="173"/>
      <c r="Q329" s="174">
        <v>0</v>
      </c>
      <c r="R329" s="304" t="str">
        <f>IF(U329&lt;&gt;0,(IFERROR(IF($Y329&gt;50,MROUND($Y329*U329,2.5),IF($Y329&lt;15,MROUND($Y329*U329,0.1),MROUND($Y329*U329,1))),)),"")</f>
        <v/>
      </c>
      <c r="S329" s="173"/>
      <c r="T329" s="173"/>
      <c r="U329" s="175">
        <v>0</v>
      </c>
      <c r="V329" s="98">
        <f t="shared" si="479"/>
        <v>3510</v>
      </c>
      <c r="W329" s="67">
        <f t="shared" si="514"/>
        <v>97.5</v>
      </c>
      <c r="X329" s="68">
        <f t="shared" si="515"/>
        <v>0.45</v>
      </c>
      <c r="Y329" s="203">
        <f t="shared" si="469"/>
        <v>216.46706513649107</v>
      </c>
      <c r="Z329" s="18">
        <f>(IF(I329&lt;30%,0,IF(I329&lt;35%,F329*G329*H329*F!$B$33,IF(I329&lt;40%,F329*G329*H329*F!$B$38,IF(I329&lt;45%,F329*G329*H329*F!$B$43,IF(I329&lt;50%,F329*G329*H329*F!$B$48,IF(I329=50%,F329*G329*H329*F!$B$50,IF(I329=51%,F329*G329*H329*F!$B$51,IF(I329=52%,F329*G329*H329*F!$B$52,IF(I329=53%,F329*G329*H329*F!$B$53,IF(I329=54%,F329*G329*H329*F!$B$54,IF(I329=55%,F329*G329*H329*F!$B$55,IF(I329=56%,F329*G329*H329*F!$B$56,IF(I329=57%,F329*G329*H329*F!$B$57,IF(I329=58%,F329*G329*H329*F!$B$58,IF(I329=59%,F329*G329*H329*F!$B$59,IF(I329=60%,F329*G329*H329*F!$B$60,IF(I329=61%,F329*G329*H329*F!$B$61,IF(I329=62%,F329*G329*H329*F!$B$62,IF(I329=63%,F329*G329*H329*F!$B$63,IF(I329=64%,F329*G329*H329*F!$B$64,IF(I329=65%,F329*G329*H329*F!$B$65,IF(I329=66%,F329*G329*H329*F!$B$66,IF(I329=67%,F329*G329*H329*F!$B$67,IF(I329=68%,F329*G329*H329*F!$B$68,IF(I329=69%,F329*G329*H329*F!$B$69,IF(I329=70%,F329*G329*H329*F!$B$70,IF(I329=71%,F329*G329*H329*F!$B$71,IF(I329=72%,F329*G329*H329*F!$B$72,IF(I329=73%,F329*G329*H329*F!$B$73,IF(I329=74%,F329*G329*H329*F!$B$74,IF(I329=75%,F329*G329*H329*F!$B$75,IF(I329=76%,F329*G329*H329*F!$B$76,IF(I329=77%,F329*G329*H329*F!$B$77,IF(I329=78%,F329*G329*H329*F!$B$78,IF(I329=79%,F329*G329*H329*F!$B$79,IF(I329=80%,F329*G329*H329*F!$B$80,IF(I329=81%,F329*G329*H329*F!$B$81,IF(I329=82%,F329*G329*H329*F!$B$82,IF(I329=83%,F329*G329*H329*F!$B$83,IF(I329=84%,F329*G329*H329*F!$B$84,IF(I329=85%,F329*G329*H329*F!$B$85,IF(I329=86%,F329*G329*H329*F!$B$86,IF(I329=87%,F329*G329*H329*F!$B$87,IF(I329=88%,F329*G329*H329*F!$B$88,IF(I329=89%,F329*G329*H329*F!$B$89,IF(I329=90%,F329*G329*H329*F!$B$90,IF(I329=91%,F329*G329*H329*F!$B$91,IF(I329=92%,F329*G329*H329*F!$B$92,IF(I329=93%,F329*G329*H329*F!$B$93,IF(I329=94%,F329*G329*H329*F!$B$94,IF(I329=95%,F329*G329*H329*F!$B$95,IF(I329=96%,F329*G329*H329*F!$B$96,IF(I329=97%,F329*G329*H329*F!$B$97,IF(I329=98%,F329*G329*H329*F!$B$98,IF(I329=99%,F329*G329*H329*F!$B$99,IF(I329&gt;99%,F329*G329*H329*F!$B$100,))))))))))))))))))))))))))))))))))))))))))))))))))))))))+IF(M329&lt;30%,0,IF(M329&lt;35%,J329*K329*L329*F!$B$33,IF(M329&lt;40%,J329*K329*L329*F!$B$38,IF(M329&lt;45%,J329*K329*L329*F!$B$43,IF(M329&lt;50%,J329*K329*L329*F!$B$48,IF(M329=50%,J329*K329*L329*F!$B$50,IF(M329=51%,J329*K329*L329*F!$B$51,IF(M329=52%,J329*K329*L329*F!$B$52,IF(M329=53%,J329*K329*L329*F!$B$53,IF(M329=54%,J329*K329*L329*F!$B$54,IF(M329=55%,J329*K329*L329*F!$B$55,IF(M329=56%,J329*K329*L329*F!$B$56,IF(M329=57%,J329*K329*L329*F!$B$57,IF(M329=58%,J329*K329*L329*F!$B$58,IF(M329=59%,J329*K329*L329*F!$B$59,IF(M329=60%,J329*K329*L329*F!$B$60,IF(M329=61%,J329*K329*L329*F!$B$61,IF(M329=62%,J329*K329*L329*F!$B$62,IF(M329=63%,J329*K329*L329*F!$B$63,IF(M329=64%,J329*K329*L329*F!$B$64,IF(M329=65%,J329*K329*L329*F!$B$65,IF(M329=66%,J329*K329*L329*F!$B$66,IF(M329=67%,J329*K329*L329*F!$B$67,IF(M329=68%,J329*K329*L329*F!$B$68,IF(M329=69%,J329*K329*L329*F!$B$69,IF(M329=70%,J329*K329*L329*F!$B$70,IF(M329=71%,J329*K329*L329*F!$B$71,IF(M329=72%,J329*K329*L329*F!$B$72,IF(M329=73%,J329*K329*L329*F!$B$73,IF(M329=74%,J329*K329*L329*F!$B$74,IF(M329=75%,J329*K329*L329*F!$B$75,IF(M329=76%,J329*K329*L329*F!$B$76,IF(M329=77%,J329*K329*L329*F!$B$77,IF(M329=78%,J329*K329*L329*F!$B$78,IF(M329=79%,J329*K329*L329*F!$B$79,IF(M329=80%,J329*K329*L329*F!$B$80,IF(M329=81%,J329*K329*L329*F!$B$81,IF(M329=82%,J329*K329*L329*F!$B$82,IF(M329=83%,J329*K329*L329*F!$B$83,IF(M329=84%,J329*K329*L329*F!$B$84,IF(M329=85%,J329*K329*L329*F!$B$85,IF(M329=86%,J329*K329*L329*F!$B$86,IF(M329=87%,J329*K329*L329*F!$B$87,IF(M329=88%,J329*K329*L329*F!$B$88,IF(M329=89%,J329*K329*L329*F!$B$89,IF(M329=90%,J329*K329*L329*F!$B$90,IF(M329=91%,J329*K329*L329*F!$B$91,IF(M329=92%,J329*K329*L329*F!$B$92,IF(M329=93%,J329*K329*L329*F!$B$93,IF(M329=94%,J329*K329*L329*F!$B$94,IF(M329=95%,J329*K329*L329*F!$B$95,IF(M329=96%,J329*K329*L329*F!$B$96,IF(M329=97%,J329*K329*L329*F!$B$97,IF(M329=98%,J329*K329*L329*F!$B$98,IF(M329=99%,J329*K329*L329*F!$B$99,IF(M329&gt;99%,J329*K329*L329*F!$B$100,))))))))))))))))))))))))))))))))))))))))))))))))))))))))+IF(Q329&lt;30%,0,IF(Q329&lt;35%,N329*O329*P329*F!$B$33,IF(Q329&lt;40%,N329*O329*P329*F!$B$38,IF(Q329&lt;45%,N329*O329*P329*F!$B$43,IF(Q329&lt;50%,N329*O329*P329*F!$B$48,IF(Q329=50%,N329*O329*P329*F!$B$50,IF(Q329=51%,N329*O329*P329*F!$B$51,IF(Q329=52%,N329*O329*P329*F!$B$52,IF(Q329=53%,N329*O329*P329*F!$B$53,IF(Q329=54%,N329*O329*P329*F!$B$54,IF(Q329=55%,N329*O329*P329*F!$B$55,IF(Q329=56%,N329*O329*P329*F!$B$56,IF(Q329=57%,N329*O329*P329*F!$B$57,IF(Q329=58%,N329*O329*P329*F!$B$58,IF(Q329=59%,N329*O329*P329*F!$B$59,IF(Q329=60%,N329*O329*P329*F!$B$60,IF(Q329=61%,N329*O329*P329*F!$B$61,IF(Q329=62%,N329*O329*P329*F!$B$62,IF(Q329=63%,N329*O329*P329*F!$B$63,IF(Q329=64%,N329*O329*P329*F!$B$64,IF(Q329=65%,N329*O329*P329*F!$B$65,IF(Q329=66%,N329*O329*P329*F!$B$66,IF(Q329=67%,N329*O329*P329*F!$B$67,IF(Q329=68%,N329*O329*P329*F!$B$68,IF(Q329=69%,N329*O329*P329*F!$B$69,IF(Q329=70%,N329*O329*P329*F!$B$70,IF(Q329=71%,N329*O329*P329*F!$B$71,IF(Q329=72%,N329*O329*P329*F!$B$72,IF(Q329=73%,N329*O329*P329*F!$B$73,IF(Q329=74%,N329*O329*P329*F!$B$74,IF(Q329=75%,N329*O329*P329*F!$B$75,IF(Q329=76%,N329*O329*P329*F!$B$76,IF(Q329=77%,N329*O329*P329*F!$B$77,IF(Q329=78%,N329*O329*P329*F!$B$78,IF(Q329=79%,N329*O329*P329*F!$B$79,IF(Q329=80%,N329*O329*P329*F!$B$80,IF(Q329=81%,N329*O329*P329*F!$B$81,IF(Q329=82%,N329*O329*P329*F!$B$82,IF(Q329=83%,N329*O329*P329*F!$B$83,IF(Q329=84%,N329*O329*P329*F!$B$84,IF(Q329=85%,N329*O329*P329*F!$B$85,IF(Q329=86%,N329*O329*P329*F!$B$86,IF(Q329=87%,N329*O329*P329*F!$B$87,IF(Q329=88%,N329*O329*P329*F!$B$88,IF(Q329=89%,N329*O329*P329*F!$B$89,IF(Q329=90%,N329*O329*P329*F!$B$90,IF(Q329=91%,N329*O329*P329*F!$B$91,IF(Q329=92%,N329*O329*P329*F!$B$92,IF(Q329=93%,N329*O329*P329*F!$B$93,IF(Q329=94%,N329*O329*P329*F!$B$94,IF(Q329=95%,N329*O329*P329*F!$B$95,IF(Q329=96%,N329*O329*P329*F!$B$96,IF(Q329=97%,N329*O329*P329*F!$B$97,IF(Q329=98%,N329*O329*P329*F!$B$98,IF(Q329=99%,N329*O329*P329*F!$B$99,IF(Q329&gt;99%,N329*O329*P329*F!$B$100,))))))))))))))))))))))))))))))))))))))))))))))))))))))))+IF(U329&lt;30%,0,IF(U329&lt;35%,R329*S329*T329*F!$B$33,IF(U329&lt;40%,R329*S329*T329*F!$B$38,IF(U329&lt;45%,R329*S329*T329*F!$B$43,IF(U329&lt;50%,R329*S329*T329*F!$B$48,IF(U329=50%,R329*S329*T329*F!$B$50,IF(U329=51%,R329*S329*T329*F!$B$51,IF(U329=52%,R329*S329*T329*F!$B$52,IF(U329=53%,R329*S329*T329*F!$B$53,IF(U329=54%,R329*S329*T329*F!$B$54,IF(U329=55%,R329*S329*T329*F!$B$55,IF(U329=56%,R329*S329*T329*F!$B$56,IF(U329=57%,R329*S329*T329*F!$B$57,IF(U329=58%,R329*S329*T329*F!$B$58,IF(U329=59%,R329*S329*T329*F!$B$59,IF(U329=60%,R329*S329*T329*F!$B$60,IF(U329=61%,R329*S329*T329*F!$B$61,IF(U329=62%,R329*S329*T329*F!$B$62,IF(U329=63%,R329*S329*T329*F!$B$63,IF(U329=64%,R329*S329*T329*F!$B$64,IF(U329=65%,R329*S329*T329*F!$B$65,IF(U329=66%,R329*S329*T329*F!$B$66,IF(U329=67%,R329*S329*T329*F!$B$67,IF(U329=68%,R329*S329*T329*F!$B$68,IF(U329=69%,R329*S329*T329*F!$B$69,IF(U329=70%,R329*S329*T329*F!$B$70,IF(U329=71%,R329*S329*T329*F!$B$71,IF(U329=72%,R329*S329*T329*F!$B$72,IF(U329=73%,R329*S329*T329*F!$B$73,IF(U329=74%,R329*S329*T329*F!$B$74,IF(U329=75%,R329*S329*T329*F!$B$75,IF(U329=76%,R329*S329*T329*F!$B$76,IF(U329=77%,R329*S329*T329*F!$B$77,IF(U329=78%,R329*S329*T329*F!$B$78,IF(U329=79%,R329*S329*T329*F!$B$79,IF(U329=80%,R329*S329*T329*F!$B$80,IF(U329=81%,R329*S329*T329*F!$B$81,IF(U329=82%,R329*S329*T329*F!$B$82,IF(U329=83%,R329*S329*T329*F!$B$83,IF(U329=84%,R329*S329*T329*F!$B$84,IF(U329=85%,R329*S329*T329*F!$B$85,IF(U329=86%,R329*S329*T329*F!$B$86,IF(U329=87%,R329*S329*T329*F!$B$87,IF(U329=88%,R329*S329*T329*F!$B$88,IF(U329=89%,R329*S329*T329*F!$B$89,IF(U329=90%,R329*S329*T329*F!$B$90,IF(U329=91%,R329*S329*T329*F!$B$91,IF(U329=92%,R329*S329*T329*F!$B$92,IF(U329=93%,R329*S329*T329*F!$B$93,IF(U329=94%,R329*S329*T329*F!$B$94,IF(U329=95%,R329*S329*T329*F!$B$95,IF(U329=96%,R329*S329*T329*F!$B$96,IF(U329=97%,R329*S329*T329*F!$B$97,IF(U329=98%,R329*S329*T329*F!$B$98,IF(U329=99%,R329*S329*T329*F!$B$99,IF(U329&gt;99%,R329*S329*T329*F!$B$100)))))))))))))))))))))))))))))))))))))))))))))))))))))))))*IF(ISNUMBER(E329),E329,1)*IF(ISNUMBER(D329),D329,1)</f>
        <v>1979.6399999999996</v>
      </c>
      <c r="AA329" s="69">
        <f t="shared" si="511"/>
        <v>36</v>
      </c>
      <c r="AB329" s="70">
        <f t="shared" si="512"/>
        <v>28.800000000000004</v>
      </c>
    </row>
    <row r="330" spans="1:28" x14ac:dyDescent="0.25">
      <c r="A330" s="325"/>
      <c r="B330" s="165" t="str">
        <f t="shared" si="495"/>
        <v>Легкая</v>
      </c>
      <c r="C330" s="166" t="str">
        <f t="shared" si="495"/>
        <v>Наклоны</v>
      </c>
      <c r="D330" s="167">
        <f t="shared" si="513"/>
        <v>1</v>
      </c>
      <c r="E330" s="168" t="str">
        <f t="shared" si="495"/>
        <v/>
      </c>
      <c r="F330" s="305">
        <f>IF(I330&lt;&gt;0,(IFERROR(IF($Y330&gt;50,MROUND($Y330*I330,2.5),IF($Y330&lt;15,MROUND($Y330*I330,0.1),MROUND($Y330*I330,1))),)),"")</f>
        <v>55</v>
      </c>
      <c r="G330" s="170">
        <v>6</v>
      </c>
      <c r="H330" s="170">
        <v>5</v>
      </c>
      <c r="I330" s="171">
        <v>0.4</v>
      </c>
      <c r="J330" s="305" t="str">
        <f>IF(M330&lt;&gt;0,(IFERROR(IF($Y330&gt;50,MROUND($Y330*M330,2.5),IF($Y330&lt;15,MROUND($Y330*M330,0.1),MROUND($Y330*M330,1))),)),"")</f>
        <v/>
      </c>
      <c r="K330" s="170"/>
      <c r="L330" s="170"/>
      <c r="M330" s="171">
        <v>0</v>
      </c>
      <c r="N330" s="305" t="str">
        <f>IF(Q330&lt;&gt;0,(IFERROR(IF($Y330&gt;50,MROUND($Y330*Q330,2.5),IF($Y330&lt;15,MROUND($Y330*Q330,0.1),MROUND($Y330*Q330,1))),)),"")</f>
        <v/>
      </c>
      <c r="O330" s="170"/>
      <c r="P330" s="170"/>
      <c r="Q330" s="171">
        <v>0</v>
      </c>
      <c r="R330" s="305" t="str">
        <f>IF(U330&lt;&gt;0,(IFERROR(IF($Y330&gt;50,MROUND($Y330*U330,2.5),IF($Y330&lt;15,MROUND($Y330*U330,0.1),MROUND($Y330*U330,1))),)),"")</f>
        <v/>
      </c>
      <c r="S330" s="170"/>
      <c r="T330" s="170"/>
      <c r="U330" s="172">
        <v>0</v>
      </c>
      <c r="V330" s="121">
        <f t="shared" si="479"/>
        <v>1650</v>
      </c>
      <c r="W330" s="60">
        <f t="shared" si="514"/>
        <v>55</v>
      </c>
      <c r="X330" s="61">
        <f>ROUND(IFERROR((W330/(Y330*IF(ISNUMBER(E330),E330,1))),0),2)</f>
        <v>0.4</v>
      </c>
      <c r="Y330" s="203">
        <f t="shared" si="469"/>
        <v>137.37332979815784</v>
      </c>
      <c r="Z330" s="17">
        <f>(IF(I330&lt;30%,0,IF(I330&lt;35%,F330*G330*H330*F!$B$33,IF(I330&lt;40%,F330*G330*H330*F!$B$38,IF(I330&lt;45%,F330*G330*H330*F!$B$43,IF(I330&lt;50%,F330*G330*H330*F!$B$48,IF(I330=50%,F330*G330*H330*F!$B$50,IF(I330=51%,F330*G330*H330*F!$B$51,IF(I330=52%,F330*G330*H330*F!$B$52,IF(I330=53%,F330*G330*H330*F!$B$53,IF(I330=54%,F330*G330*H330*F!$B$54,IF(I330=55%,F330*G330*H330*F!$B$55,IF(I330=56%,F330*G330*H330*F!$B$56,IF(I330=57%,F330*G330*H330*F!$B$57,IF(I330=58%,F330*G330*H330*F!$B$58,IF(I330=59%,F330*G330*H330*F!$B$59,IF(I330=60%,F330*G330*H330*F!$B$60,IF(I330=61%,F330*G330*H330*F!$B$61,IF(I330=62%,F330*G330*H330*F!$B$62,IF(I330=63%,F330*G330*H330*F!$B$63,IF(I330=64%,F330*G330*H330*F!$B$64,IF(I330=65%,F330*G330*H330*F!$B$65,IF(I330=66%,F330*G330*H330*F!$B$66,IF(I330=67%,F330*G330*H330*F!$B$67,IF(I330=68%,F330*G330*H330*F!$B$68,IF(I330=69%,F330*G330*H330*F!$B$69,IF(I330=70%,F330*G330*H330*F!$B$70,IF(I330=71%,F330*G330*H330*F!$B$71,IF(I330=72%,F330*G330*H330*F!$B$72,IF(I330=73%,F330*G330*H330*F!$B$73,IF(I330=74%,F330*G330*H330*F!$B$74,IF(I330=75%,F330*G330*H330*F!$B$75,IF(I330=76%,F330*G330*H330*F!$B$76,IF(I330=77%,F330*G330*H330*F!$B$77,IF(I330=78%,F330*G330*H330*F!$B$78,IF(I330=79%,F330*G330*H330*F!$B$79,IF(I330=80%,F330*G330*H330*F!$B$80,IF(I330=81%,F330*G330*H330*F!$B$81,IF(I330=82%,F330*G330*H330*F!$B$82,IF(I330=83%,F330*G330*H330*F!$B$83,IF(I330=84%,F330*G330*H330*F!$B$84,IF(I330=85%,F330*G330*H330*F!$B$85,IF(I330=86%,F330*G330*H330*F!$B$86,IF(I330=87%,F330*G330*H330*F!$B$87,IF(I330=88%,F330*G330*H330*F!$B$88,IF(I330=89%,F330*G330*H330*F!$B$89,IF(I330=90%,F330*G330*H330*F!$B$90,IF(I330=91%,F330*G330*H330*F!$B$91,IF(I330=92%,F330*G330*H330*F!$B$92,IF(I330=93%,F330*G330*H330*F!$B$93,IF(I330=94%,F330*G330*H330*F!$B$94,IF(I330=95%,F330*G330*H330*F!$B$95,IF(I330=96%,F330*G330*H330*F!$B$96,IF(I330=97%,F330*G330*H330*F!$B$97,IF(I330=98%,F330*G330*H330*F!$B$98,IF(I330=99%,F330*G330*H330*F!$B$99,IF(I330&gt;99%,F330*G330*H330*F!$B$100,))))))))))))))))))))))))))))))))))))))))))))))))))))))))+IF(M330&lt;30%,0,IF(M330&lt;35%,J330*K330*L330*F!$B$33,IF(M330&lt;40%,J330*K330*L330*F!$B$38,IF(M330&lt;45%,J330*K330*L330*F!$B$43,IF(M330&lt;50%,J330*K330*L330*F!$B$48,IF(M330=50%,J330*K330*L330*F!$B$50,IF(M330=51%,J330*K330*L330*F!$B$51,IF(M330=52%,J330*K330*L330*F!$B$52,IF(M330=53%,J330*K330*L330*F!$B$53,IF(M330=54%,J330*K330*L330*F!$B$54,IF(M330=55%,J330*K330*L330*F!$B$55,IF(M330=56%,J330*K330*L330*F!$B$56,IF(M330=57%,J330*K330*L330*F!$B$57,IF(M330=58%,J330*K330*L330*F!$B$58,IF(M330=59%,J330*K330*L330*F!$B$59,IF(M330=60%,J330*K330*L330*F!$B$60,IF(M330=61%,J330*K330*L330*F!$B$61,IF(M330=62%,J330*K330*L330*F!$B$62,IF(M330=63%,J330*K330*L330*F!$B$63,IF(M330=64%,J330*K330*L330*F!$B$64,IF(M330=65%,J330*K330*L330*F!$B$65,IF(M330=66%,J330*K330*L330*F!$B$66,IF(M330=67%,J330*K330*L330*F!$B$67,IF(M330=68%,J330*K330*L330*F!$B$68,IF(M330=69%,J330*K330*L330*F!$B$69,IF(M330=70%,J330*K330*L330*F!$B$70,IF(M330=71%,J330*K330*L330*F!$B$71,IF(M330=72%,J330*K330*L330*F!$B$72,IF(M330=73%,J330*K330*L330*F!$B$73,IF(M330=74%,J330*K330*L330*F!$B$74,IF(M330=75%,J330*K330*L330*F!$B$75,IF(M330=76%,J330*K330*L330*F!$B$76,IF(M330=77%,J330*K330*L330*F!$B$77,IF(M330=78%,J330*K330*L330*F!$B$78,IF(M330=79%,J330*K330*L330*F!$B$79,IF(M330=80%,J330*K330*L330*F!$B$80,IF(M330=81%,J330*K330*L330*F!$B$81,IF(M330=82%,J330*K330*L330*F!$B$82,IF(M330=83%,J330*K330*L330*F!$B$83,IF(M330=84%,J330*K330*L330*F!$B$84,IF(M330=85%,J330*K330*L330*F!$B$85,IF(M330=86%,J330*K330*L330*F!$B$86,IF(M330=87%,J330*K330*L330*F!$B$87,IF(M330=88%,J330*K330*L330*F!$B$88,IF(M330=89%,J330*K330*L330*F!$B$89,IF(M330=90%,J330*K330*L330*F!$B$90,IF(M330=91%,J330*K330*L330*F!$B$91,IF(M330=92%,J330*K330*L330*F!$B$92,IF(M330=93%,J330*K330*L330*F!$B$93,IF(M330=94%,J330*K330*L330*F!$B$94,IF(M330=95%,J330*K330*L330*F!$B$95,IF(M330=96%,J330*K330*L330*F!$B$96,IF(M330=97%,J330*K330*L330*F!$B$97,IF(M330=98%,J330*K330*L330*F!$B$98,IF(M330=99%,J330*K330*L330*F!$B$99,IF(M330&gt;99%,J330*K330*L330*F!$B$100,))))))))))))))))))))))))))))))))))))))))))))))))))))))))+IF(Q330&lt;30%,0,IF(Q330&lt;35%,N330*O330*P330*F!$B$33,IF(Q330&lt;40%,N330*O330*P330*F!$B$38,IF(Q330&lt;45%,N330*O330*P330*F!$B$43,IF(Q330&lt;50%,N330*O330*P330*F!$B$48,IF(Q330=50%,N330*O330*P330*F!$B$50,IF(Q330=51%,N330*O330*P330*F!$B$51,IF(Q330=52%,N330*O330*P330*F!$B$52,IF(Q330=53%,N330*O330*P330*F!$B$53,IF(Q330=54%,N330*O330*P330*F!$B$54,IF(Q330=55%,N330*O330*P330*F!$B$55,IF(Q330=56%,N330*O330*P330*F!$B$56,IF(Q330=57%,N330*O330*P330*F!$B$57,IF(Q330=58%,N330*O330*P330*F!$B$58,IF(Q330=59%,N330*O330*P330*F!$B$59,IF(Q330=60%,N330*O330*P330*F!$B$60,IF(Q330=61%,N330*O330*P330*F!$B$61,IF(Q330=62%,N330*O330*P330*F!$B$62,IF(Q330=63%,N330*O330*P330*F!$B$63,IF(Q330=64%,N330*O330*P330*F!$B$64,IF(Q330=65%,N330*O330*P330*F!$B$65,IF(Q330=66%,N330*O330*P330*F!$B$66,IF(Q330=67%,N330*O330*P330*F!$B$67,IF(Q330=68%,N330*O330*P330*F!$B$68,IF(Q330=69%,N330*O330*P330*F!$B$69,IF(Q330=70%,N330*O330*P330*F!$B$70,IF(Q330=71%,N330*O330*P330*F!$B$71,IF(Q330=72%,N330*O330*P330*F!$B$72,IF(Q330=73%,N330*O330*P330*F!$B$73,IF(Q330=74%,N330*O330*P330*F!$B$74,IF(Q330=75%,N330*O330*P330*F!$B$75,IF(Q330=76%,N330*O330*P330*F!$B$76,IF(Q330=77%,N330*O330*P330*F!$B$77,IF(Q330=78%,N330*O330*P330*F!$B$78,IF(Q330=79%,N330*O330*P330*F!$B$79,IF(Q330=80%,N330*O330*P330*F!$B$80,IF(Q330=81%,N330*O330*P330*F!$B$81,IF(Q330=82%,N330*O330*P330*F!$B$82,IF(Q330=83%,N330*O330*P330*F!$B$83,IF(Q330=84%,N330*O330*P330*F!$B$84,IF(Q330=85%,N330*O330*P330*F!$B$85,IF(Q330=86%,N330*O330*P330*F!$B$86,IF(Q330=87%,N330*O330*P330*F!$B$87,IF(Q330=88%,N330*O330*P330*F!$B$88,IF(Q330=89%,N330*O330*P330*F!$B$89,IF(Q330=90%,N330*O330*P330*F!$B$90,IF(Q330=91%,N330*O330*P330*F!$B$91,IF(Q330=92%,N330*O330*P330*F!$B$92,IF(Q330=93%,N330*O330*P330*F!$B$93,IF(Q330=94%,N330*O330*P330*F!$B$94,IF(Q330=95%,N330*O330*P330*F!$B$95,IF(Q330=96%,N330*O330*P330*F!$B$96,IF(Q330=97%,N330*O330*P330*F!$B$97,IF(Q330=98%,N330*O330*P330*F!$B$98,IF(Q330=99%,N330*O330*P330*F!$B$99,IF(Q330&gt;99%,N330*O330*P330*F!$B$100,))))))))))))))))))))))))))))))))))))))))))))))))))))))))+IF(U330&lt;30%,0,IF(U330&lt;35%,R330*S330*T330*F!$B$33,IF(U330&lt;40%,R330*S330*T330*F!$B$38,IF(U330&lt;45%,R330*S330*T330*F!$B$43,IF(U330&lt;50%,R330*S330*T330*F!$B$48,IF(U330=50%,R330*S330*T330*F!$B$50,IF(U330=51%,R330*S330*T330*F!$B$51,IF(U330=52%,R330*S330*T330*F!$B$52,IF(U330=53%,R330*S330*T330*F!$B$53,IF(U330=54%,R330*S330*T330*F!$B$54,IF(U330=55%,R330*S330*T330*F!$B$55,IF(U330=56%,R330*S330*T330*F!$B$56,IF(U330=57%,R330*S330*T330*F!$B$57,IF(U330=58%,R330*S330*T330*F!$B$58,IF(U330=59%,R330*S330*T330*F!$B$59,IF(U330=60%,R330*S330*T330*F!$B$60,IF(U330=61%,R330*S330*T330*F!$B$61,IF(U330=62%,R330*S330*T330*F!$B$62,IF(U330=63%,R330*S330*T330*F!$B$63,IF(U330=64%,R330*S330*T330*F!$B$64,IF(U330=65%,R330*S330*T330*F!$B$65,IF(U330=66%,R330*S330*T330*F!$B$66,IF(U330=67%,R330*S330*T330*F!$B$67,IF(U330=68%,R330*S330*T330*F!$B$68,IF(U330=69%,R330*S330*T330*F!$B$69,IF(U330=70%,R330*S330*T330*F!$B$70,IF(U330=71%,R330*S330*T330*F!$B$71,IF(U330=72%,R330*S330*T330*F!$B$72,IF(U330=73%,R330*S330*T330*F!$B$73,IF(U330=74%,R330*S330*T330*F!$B$74,IF(U330=75%,R330*S330*T330*F!$B$75,IF(U330=76%,R330*S330*T330*F!$B$76,IF(U330=77%,R330*S330*T330*F!$B$77,IF(U330=78%,R330*S330*T330*F!$B$78,IF(U330=79%,R330*S330*T330*F!$B$79,IF(U330=80%,R330*S330*T330*F!$B$80,IF(U330=81%,R330*S330*T330*F!$B$81,IF(U330=82%,R330*S330*T330*F!$B$82,IF(U330=83%,R330*S330*T330*F!$B$83,IF(U330=84%,R330*S330*T330*F!$B$84,IF(U330=85%,R330*S330*T330*F!$B$85,IF(U330=86%,R330*S330*T330*F!$B$86,IF(U330=87%,R330*S330*T330*F!$B$87,IF(U330=88%,R330*S330*T330*F!$B$88,IF(U330=89%,R330*S330*T330*F!$B$89,IF(U330=90%,R330*S330*T330*F!$B$90,IF(U330=91%,R330*S330*T330*F!$B$91,IF(U330=92%,R330*S330*T330*F!$B$92,IF(U330=93%,R330*S330*T330*F!$B$93,IF(U330=94%,R330*S330*T330*F!$B$94,IF(U330=95%,R330*S330*T330*F!$B$95,IF(U330=96%,R330*S330*T330*F!$B$96,IF(U330=97%,R330*S330*T330*F!$B$97,IF(U330=98%,R330*S330*T330*F!$B$98,IF(U330=99%,R330*S330*T330*F!$B$99,IF(U330&gt;99%,R330*S330*T330*F!$B$100)))))))))))))))))))))))))))))))))))))))))))))))))))))))))*IF(ISNUMBER(E330),E330,1)*IF(ISNUMBER(D330),D330,1)</f>
        <v>627</v>
      </c>
      <c r="AA330" s="62">
        <f t="shared" si="511"/>
        <v>30</v>
      </c>
      <c r="AB330" s="63">
        <f t="shared" si="512"/>
        <v>15</v>
      </c>
    </row>
    <row r="331" spans="1:28" x14ac:dyDescent="0.25">
      <c r="A331" s="325"/>
      <c r="B331" s="165" t="str">
        <f t="shared" si="495"/>
        <v>Средняя</v>
      </c>
      <c r="C331" s="166" t="str">
        <f t="shared" si="495"/>
        <v>Разгибания ног</v>
      </c>
      <c r="D331" s="167">
        <f t="shared" si="513"/>
        <v>0.4</v>
      </c>
      <c r="E331" s="168">
        <f t="shared" si="495"/>
        <v>5</v>
      </c>
      <c r="F331" s="304">
        <f>IF(I331&lt;&gt;0,(IFERROR(IF($Y331&gt;50,MROUND($Y331*I331,2.5),IF($Y331&lt;15,MROUND($Y331*I331,0.1),MROUND($Y331*I331,1))),)),"")</f>
        <v>14</v>
      </c>
      <c r="G331" s="173">
        <v>6</v>
      </c>
      <c r="H331" s="173">
        <v>3</v>
      </c>
      <c r="I331" s="174">
        <v>0.55000000000000004</v>
      </c>
      <c r="J331" s="304">
        <f>IF(M331&lt;&gt;0,(IFERROR(IF($Y331&gt;50,MROUND($Y331*M331,2.5),IF($Y331&lt;15,MROUND($Y331*M331,0.1),MROUND($Y331*M331,1))),)),"")</f>
        <v>16</v>
      </c>
      <c r="K331" s="173">
        <v>5</v>
      </c>
      <c r="L331" s="173">
        <v>3</v>
      </c>
      <c r="M331" s="174">
        <v>0.63</v>
      </c>
      <c r="N331" s="304" t="str">
        <f>IF(Q331&lt;&gt;0,(IFERROR(IF($Y331&gt;50,MROUND($Y331*Q331,2.5),IF($Y331&lt;15,MROUND($Y331*Q331,0.1),MROUND($Y331*Q331,1))),)),"")</f>
        <v/>
      </c>
      <c r="O331" s="173"/>
      <c r="P331" s="173"/>
      <c r="Q331" s="174">
        <v>0</v>
      </c>
      <c r="R331" s="304" t="str">
        <f>IF(U331&lt;&gt;0,(IFERROR(IF($Y331&gt;50,MROUND($Y331*U331,2.5),IF($Y331&lt;15,MROUND($Y331*U331,0.1),MROUND($Y331*U331,1))),)),"")</f>
        <v/>
      </c>
      <c r="S331" s="173"/>
      <c r="T331" s="173"/>
      <c r="U331" s="175">
        <v>0</v>
      </c>
      <c r="V331" s="98">
        <f t="shared" si="479"/>
        <v>2460</v>
      </c>
      <c r="W331" s="67">
        <f t="shared" si="514"/>
        <v>74.545454545454547</v>
      </c>
      <c r="X331" s="72">
        <f t="shared" ref="X331:X332" si="516">ROUND(IFERROR((W331/(Y331*IF(ISNUMBER(E331),E331,1))),0),2)</f>
        <v>0.56999999999999995</v>
      </c>
      <c r="Y331" s="203">
        <f t="shared" si="469"/>
        <v>26.017676098135954</v>
      </c>
      <c r="Z331" s="18">
        <f>(IF(I331&lt;30%,0,IF(I331&lt;35%,F331*G331*H331*F!$B$33,IF(I331&lt;40%,F331*G331*H331*F!$B$38,IF(I331&lt;45%,F331*G331*H331*F!$B$43,IF(I331&lt;50%,F331*G331*H331*F!$B$48,IF(I331=50%,F331*G331*H331*F!$B$50,IF(I331=51%,F331*G331*H331*F!$B$51,IF(I331=52%,F331*G331*H331*F!$B$52,IF(I331=53%,F331*G331*H331*F!$B$53,IF(I331=54%,F331*G331*H331*F!$B$54,IF(I331=55%,F331*G331*H331*F!$B$55,IF(I331=56%,F331*G331*H331*F!$B$56,IF(I331=57%,F331*G331*H331*F!$B$57,IF(I331=58%,F331*G331*H331*F!$B$58,IF(I331=59%,F331*G331*H331*F!$B$59,IF(I331=60%,F331*G331*H331*F!$B$60,IF(I331=61%,F331*G331*H331*F!$B$61,IF(I331=62%,F331*G331*H331*F!$B$62,IF(I331=63%,F331*G331*H331*F!$B$63,IF(I331=64%,F331*G331*H331*F!$B$64,IF(I331=65%,F331*G331*H331*F!$B$65,IF(I331=66%,F331*G331*H331*F!$B$66,IF(I331=67%,F331*G331*H331*F!$B$67,IF(I331=68%,F331*G331*H331*F!$B$68,IF(I331=69%,F331*G331*H331*F!$B$69,IF(I331=70%,F331*G331*H331*F!$B$70,IF(I331=71%,F331*G331*H331*F!$B$71,IF(I331=72%,F331*G331*H331*F!$B$72,IF(I331=73%,F331*G331*H331*F!$B$73,IF(I331=74%,F331*G331*H331*F!$B$74,IF(I331=75%,F331*G331*H331*F!$B$75,IF(I331=76%,F331*G331*H331*F!$B$76,IF(I331=77%,F331*G331*H331*F!$B$77,IF(I331=78%,F331*G331*H331*F!$B$78,IF(I331=79%,F331*G331*H331*F!$B$79,IF(I331=80%,F331*G331*H331*F!$B$80,IF(I331=81%,F331*G331*H331*F!$B$81,IF(I331=82%,F331*G331*H331*F!$B$82,IF(I331=83%,F331*G331*H331*F!$B$83,IF(I331=84%,F331*G331*H331*F!$B$84,IF(I331=85%,F331*G331*H331*F!$B$85,IF(I331=86%,F331*G331*H331*F!$B$86,IF(I331=87%,F331*G331*H331*F!$B$87,IF(I331=88%,F331*G331*H331*F!$B$88,IF(I331=89%,F331*G331*H331*F!$B$89,IF(I331=90%,F331*G331*H331*F!$B$90,IF(I331=91%,F331*G331*H331*F!$B$91,IF(I331=92%,F331*G331*H331*F!$B$92,IF(I331=93%,F331*G331*H331*F!$B$93,IF(I331=94%,F331*G331*H331*F!$B$94,IF(I331=95%,F331*G331*H331*F!$B$95,IF(I331=96%,F331*G331*H331*F!$B$96,IF(I331=97%,F331*G331*H331*F!$B$97,IF(I331=98%,F331*G331*H331*F!$B$98,IF(I331=99%,F331*G331*H331*F!$B$99,IF(I331&gt;99%,F331*G331*H331*F!$B$100,))))))))))))))))))))))))))))))))))))))))))))))))))))))))+IF(M331&lt;30%,0,IF(M331&lt;35%,J331*K331*L331*F!$B$33,IF(M331&lt;40%,J331*K331*L331*F!$B$38,IF(M331&lt;45%,J331*K331*L331*F!$B$43,IF(M331&lt;50%,J331*K331*L331*F!$B$48,IF(M331=50%,J331*K331*L331*F!$B$50,IF(M331=51%,J331*K331*L331*F!$B$51,IF(M331=52%,J331*K331*L331*F!$B$52,IF(M331=53%,J331*K331*L331*F!$B$53,IF(M331=54%,J331*K331*L331*F!$B$54,IF(M331=55%,J331*K331*L331*F!$B$55,IF(M331=56%,J331*K331*L331*F!$B$56,IF(M331=57%,J331*K331*L331*F!$B$57,IF(M331=58%,J331*K331*L331*F!$B$58,IF(M331=59%,J331*K331*L331*F!$B$59,IF(M331=60%,J331*K331*L331*F!$B$60,IF(M331=61%,J331*K331*L331*F!$B$61,IF(M331=62%,J331*K331*L331*F!$B$62,IF(M331=63%,J331*K331*L331*F!$B$63,IF(M331=64%,J331*K331*L331*F!$B$64,IF(M331=65%,J331*K331*L331*F!$B$65,IF(M331=66%,J331*K331*L331*F!$B$66,IF(M331=67%,J331*K331*L331*F!$B$67,IF(M331=68%,J331*K331*L331*F!$B$68,IF(M331=69%,J331*K331*L331*F!$B$69,IF(M331=70%,J331*K331*L331*F!$B$70,IF(M331=71%,J331*K331*L331*F!$B$71,IF(M331=72%,J331*K331*L331*F!$B$72,IF(M331=73%,J331*K331*L331*F!$B$73,IF(M331=74%,J331*K331*L331*F!$B$74,IF(M331=75%,J331*K331*L331*F!$B$75,IF(M331=76%,J331*K331*L331*F!$B$76,IF(M331=77%,J331*K331*L331*F!$B$77,IF(M331=78%,J331*K331*L331*F!$B$78,IF(M331=79%,J331*K331*L331*F!$B$79,IF(M331=80%,J331*K331*L331*F!$B$80,IF(M331=81%,J331*K331*L331*F!$B$81,IF(M331=82%,J331*K331*L331*F!$B$82,IF(M331=83%,J331*K331*L331*F!$B$83,IF(M331=84%,J331*K331*L331*F!$B$84,IF(M331=85%,J331*K331*L331*F!$B$85,IF(M331=86%,J331*K331*L331*F!$B$86,IF(M331=87%,J331*K331*L331*F!$B$87,IF(M331=88%,J331*K331*L331*F!$B$88,IF(M331=89%,J331*K331*L331*F!$B$89,IF(M331=90%,J331*K331*L331*F!$B$90,IF(M331=91%,J331*K331*L331*F!$B$91,IF(M331=92%,J331*K331*L331*F!$B$92,IF(M331=93%,J331*K331*L331*F!$B$93,IF(M331=94%,J331*K331*L331*F!$B$94,IF(M331=95%,J331*K331*L331*F!$B$95,IF(M331=96%,J331*K331*L331*F!$B$96,IF(M331=97%,J331*K331*L331*F!$B$97,IF(M331=98%,J331*K331*L331*F!$B$98,IF(M331=99%,J331*K331*L331*F!$B$99,IF(M331&gt;99%,J331*K331*L331*F!$B$100,))))))))))))))))))))))))))))))))))))))))))))))))))))))))+IF(Q331&lt;30%,0,IF(Q331&lt;35%,N331*O331*P331*F!$B$33,IF(Q331&lt;40%,N331*O331*P331*F!$B$38,IF(Q331&lt;45%,N331*O331*P331*F!$B$43,IF(Q331&lt;50%,N331*O331*P331*F!$B$48,IF(Q331=50%,N331*O331*P331*F!$B$50,IF(Q331=51%,N331*O331*P331*F!$B$51,IF(Q331=52%,N331*O331*P331*F!$B$52,IF(Q331=53%,N331*O331*P331*F!$B$53,IF(Q331=54%,N331*O331*P331*F!$B$54,IF(Q331=55%,N331*O331*P331*F!$B$55,IF(Q331=56%,N331*O331*P331*F!$B$56,IF(Q331=57%,N331*O331*P331*F!$B$57,IF(Q331=58%,N331*O331*P331*F!$B$58,IF(Q331=59%,N331*O331*P331*F!$B$59,IF(Q331=60%,N331*O331*P331*F!$B$60,IF(Q331=61%,N331*O331*P331*F!$B$61,IF(Q331=62%,N331*O331*P331*F!$B$62,IF(Q331=63%,N331*O331*P331*F!$B$63,IF(Q331=64%,N331*O331*P331*F!$B$64,IF(Q331=65%,N331*O331*P331*F!$B$65,IF(Q331=66%,N331*O331*P331*F!$B$66,IF(Q331=67%,N331*O331*P331*F!$B$67,IF(Q331=68%,N331*O331*P331*F!$B$68,IF(Q331=69%,N331*O331*P331*F!$B$69,IF(Q331=70%,N331*O331*P331*F!$B$70,IF(Q331=71%,N331*O331*P331*F!$B$71,IF(Q331=72%,N331*O331*P331*F!$B$72,IF(Q331=73%,N331*O331*P331*F!$B$73,IF(Q331=74%,N331*O331*P331*F!$B$74,IF(Q331=75%,N331*O331*P331*F!$B$75,IF(Q331=76%,N331*O331*P331*F!$B$76,IF(Q331=77%,N331*O331*P331*F!$B$77,IF(Q331=78%,N331*O331*P331*F!$B$78,IF(Q331=79%,N331*O331*P331*F!$B$79,IF(Q331=80%,N331*O331*P331*F!$B$80,IF(Q331=81%,N331*O331*P331*F!$B$81,IF(Q331=82%,N331*O331*P331*F!$B$82,IF(Q331=83%,N331*O331*P331*F!$B$83,IF(Q331=84%,N331*O331*P331*F!$B$84,IF(Q331=85%,N331*O331*P331*F!$B$85,IF(Q331=86%,N331*O331*P331*F!$B$86,IF(Q331=87%,N331*O331*P331*F!$B$87,IF(Q331=88%,N331*O331*P331*F!$B$88,IF(Q331=89%,N331*O331*P331*F!$B$89,IF(Q331=90%,N331*O331*P331*F!$B$90,IF(Q331=91%,N331*O331*P331*F!$B$91,IF(Q331=92%,N331*O331*P331*F!$B$92,IF(Q331=93%,N331*O331*P331*F!$B$93,IF(Q331=94%,N331*O331*P331*F!$B$94,IF(Q331=95%,N331*O331*P331*F!$B$95,IF(Q331=96%,N331*O331*P331*F!$B$96,IF(Q331=97%,N331*O331*P331*F!$B$97,IF(Q331=98%,N331*O331*P331*F!$B$98,IF(Q331=99%,N331*O331*P331*F!$B$99,IF(Q331&gt;99%,N331*O331*P331*F!$B$100,))))))))))))))))))))))))))))))))))))))))))))))))))))))))+IF(U331&lt;30%,0,IF(U331&lt;35%,R331*S331*T331*F!$B$33,IF(U331&lt;40%,R331*S331*T331*F!$B$38,IF(U331&lt;45%,R331*S331*T331*F!$B$43,IF(U331&lt;50%,R331*S331*T331*F!$B$48,IF(U331=50%,R331*S331*T331*F!$B$50,IF(U331=51%,R331*S331*T331*F!$B$51,IF(U331=52%,R331*S331*T331*F!$B$52,IF(U331=53%,R331*S331*T331*F!$B$53,IF(U331=54%,R331*S331*T331*F!$B$54,IF(U331=55%,R331*S331*T331*F!$B$55,IF(U331=56%,R331*S331*T331*F!$B$56,IF(U331=57%,R331*S331*T331*F!$B$57,IF(U331=58%,R331*S331*T331*F!$B$58,IF(U331=59%,R331*S331*T331*F!$B$59,IF(U331=60%,R331*S331*T331*F!$B$60,IF(U331=61%,R331*S331*T331*F!$B$61,IF(U331=62%,R331*S331*T331*F!$B$62,IF(U331=63%,R331*S331*T331*F!$B$63,IF(U331=64%,R331*S331*T331*F!$B$64,IF(U331=65%,R331*S331*T331*F!$B$65,IF(U331=66%,R331*S331*T331*F!$B$66,IF(U331=67%,R331*S331*T331*F!$B$67,IF(U331=68%,R331*S331*T331*F!$B$68,IF(U331=69%,R331*S331*T331*F!$B$69,IF(U331=70%,R331*S331*T331*F!$B$70,IF(U331=71%,R331*S331*T331*F!$B$71,IF(U331=72%,R331*S331*T331*F!$B$72,IF(U331=73%,R331*S331*T331*F!$B$73,IF(U331=74%,R331*S331*T331*F!$B$74,IF(U331=75%,R331*S331*T331*F!$B$75,IF(U331=76%,R331*S331*T331*F!$B$76,IF(U331=77%,R331*S331*T331*F!$B$77,IF(U331=78%,R331*S331*T331*F!$B$78,IF(U331=79%,R331*S331*T331*F!$B$79,IF(U331=80%,R331*S331*T331*F!$B$80,IF(U331=81%,R331*S331*T331*F!$B$81,IF(U331=82%,R331*S331*T331*F!$B$82,IF(U331=83%,R331*S331*T331*F!$B$83,IF(U331=84%,R331*S331*T331*F!$B$84,IF(U331=85%,R331*S331*T331*F!$B$85,IF(U331=86%,R331*S331*T331*F!$B$86,IF(U331=87%,R331*S331*T331*F!$B$87,IF(U331=88%,R331*S331*T331*F!$B$88,IF(U331=89%,R331*S331*T331*F!$B$89,IF(U331=90%,R331*S331*T331*F!$B$90,IF(U331=91%,R331*S331*T331*F!$B$91,IF(U331=92%,R331*S331*T331*F!$B$92,IF(U331=93%,R331*S331*T331*F!$B$93,IF(U331=94%,R331*S331*T331*F!$B$94,IF(U331=95%,R331*S331*T331*F!$B$95,IF(U331=96%,R331*S331*T331*F!$B$96,IF(U331=97%,R331*S331*T331*F!$B$97,IF(U331=98%,R331*S331*T331*F!$B$98,IF(U331=99%,R331*S331*T331*F!$B$99,IF(U331&gt;99%,R331*S331*T331*F!$B$100)))))))))))))))))))))))))))))))))))))))))))))))))))))))))*IF(ISNUMBER(E331),E331,1)*IF(ISNUMBER(D331),D331,1)</f>
        <v>652.31999999999994</v>
      </c>
      <c r="AA331" s="69">
        <f t="shared" si="511"/>
        <v>33</v>
      </c>
      <c r="AB331" s="70">
        <f t="shared" si="512"/>
        <v>8.1000000000000014</v>
      </c>
    </row>
    <row r="332" spans="1:28" x14ac:dyDescent="0.25">
      <c r="A332" s="325"/>
      <c r="B332" s="165" t="str">
        <f t="shared" ref="B332:E333" si="517">IF(B295="","",B295)</f>
        <v/>
      </c>
      <c r="C332" s="166" t="str">
        <f t="shared" si="517"/>
        <v/>
      </c>
      <c r="D332" s="167">
        <f t="shared" si="513"/>
        <v>0</v>
      </c>
      <c r="E332" s="168" t="str">
        <f t="shared" si="517"/>
        <v/>
      </c>
      <c r="F332" s="303"/>
      <c r="G332" s="170"/>
      <c r="H332" s="170"/>
      <c r="I332" s="171">
        <f t="shared" ref="I332" si="518">IFERROR(ROUND(F332/$Y332,2),)</f>
        <v>0</v>
      </c>
      <c r="J332" s="169"/>
      <c r="K332" s="170"/>
      <c r="L332" s="170"/>
      <c r="M332" s="171">
        <f t="shared" ref="M332" si="519">IFERROR(ROUND(J332/$Y332,2),)</f>
        <v>0</v>
      </c>
      <c r="N332" s="169"/>
      <c r="O332" s="170"/>
      <c r="P332" s="170"/>
      <c r="Q332" s="171">
        <f t="shared" ref="Q332" si="520">IFERROR(ROUND(N332/$Y332,2),)</f>
        <v>0</v>
      </c>
      <c r="R332" s="169"/>
      <c r="S332" s="170"/>
      <c r="T332" s="170"/>
      <c r="U332" s="171">
        <f t="shared" ref="U332" si="521">IFERROR(ROUND(R332/$Y332,2),)</f>
        <v>0</v>
      </c>
      <c r="V332" s="121">
        <f t="shared" si="479"/>
        <v>0</v>
      </c>
      <c r="W332" s="60">
        <f t="shared" si="514"/>
        <v>0</v>
      </c>
      <c r="X332" s="61">
        <f t="shared" si="516"/>
        <v>0</v>
      </c>
      <c r="Y332" s="203" t="str">
        <f t="shared" si="469"/>
        <v/>
      </c>
      <c r="Z332" s="17">
        <f>(IF(I332&lt;30%,0,IF(I332&lt;35%,F332*G332*H332*F!$B$33,IF(I332&lt;40%,F332*G332*H332*F!$B$38,IF(I332&lt;45%,F332*G332*H332*F!$B$43,IF(I332&lt;50%,F332*G332*H332*F!$B$48,IF(I332=50%,F332*G332*H332*F!$B$50,IF(I332=51%,F332*G332*H332*F!$B$51,IF(I332=52%,F332*G332*H332*F!$B$52,IF(I332=53%,F332*G332*H332*F!$B$53,IF(I332=54%,F332*G332*H332*F!$B$54,IF(I332=55%,F332*G332*H332*F!$B$55,IF(I332=56%,F332*G332*H332*F!$B$56,IF(I332=57%,F332*G332*H332*F!$B$57,IF(I332=58%,F332*G332*H332*F!$B$58,IF(I332=59%,F332*G332*H332*F!$B$59,IF(I332=60%,F332*G332*H332*F!$B$60,IF(I332=61%,F332*G332*H332*F!$B$61,IF(I332=62%,F332*G332*H332*F!$B$62,IF(I332=63%,F332*G332*H332*F!$B$63,IF(I332=64%,F332*G332*H332*F!$B$64,IF(I332=65%,F332*G332*H332*F!$B$65,IF(I332=66%,F332*G332*H332*F!$B$66,IF(I332=67%,F332*G332*H332*F!$B$67,IF(I332=68%,F332*G332*H332*F!$B$68,IF(I332=69%,F332*G332*H332*F!$B$69,IF(I332=70%,F332*G332*H332*F!$B$70,IF(I332=71%,F332*G332*H332*F!$B$71,IF(I332=72%,F332*G332*H332*F!$B$72,IF(I332=73%,F332*G332*H332*F!$B$73,IF(I332=74%,F332*G332*H332*F!$B$74,IF(I332=75%,F332*G332*H332*F!$B$75,IF(I332=76%,F332*G332*H332*F!$B$76,IF(I332=77%,F332*G332*H332*F!$B$77,IF(I332=78%,F332*G332*H332*F!$B$78,IF(I332=79%,F332*G332*H332*F!$B$79,IF(I332=80%,F332*G332*H332*F!$B$80,IF(I332=81%,F332*G332*H332*F!$B$81,IF(I332=82%,F332*G332*H332*F!$B$82,IF(I332=83%,F332*G332*H332*F!$B$83,IF(I332=84%,F332*G332*H332*F!$B$84,IF(I332=85%,F332*G332*H332*F!$B$85,IF(I332=86%,F332*G332*H332*F!$B$86,IF(I332=87%,F332*G332*H332*F!$B$87,IF(I332=88%,F332*G332*H332*F!$B$88,IF(I332=89%,F332*G332*H332*F!$B$89,IF(I332=90%,F332*G332*H332*F!$B$90,IF(I332=91%,F332*G332*H332*F!$B$91,IF(I332=92%,F332*G332*H332*F!$B$92,IF(I332=93%,F332*G332*H332*F!$B$93,IF(I332=94%,F332*G332*H332*F!$B$94,IF(I332=95%,F332*G332*H332*F!$B$95,IF(I332=96%,F332*G332*H332*F!$B$96,IF(I332=97%,F332*G332*H332*F!$B$97,IF(I332=98%,F332*G332*H332*F!$B$98,IF(I332=99%,F332*G332*H332*F!$B$99,IF(I332&gt;99%,F332*G332*H332*F!$B$100,))))))))))))))))))))))))))))))))))))))))))))))))))))))))+IF(M332&lt;30%,0,IF(M332&lt;35%,J332*K332*L332*F!$B$33,IF(M332&lt;40%,J332*K332*L332*F!$B$38,IF(M332&lt;45%,J332*K332*L332*F!$B$43,IF(M332&lt;50%,J332*K332*L332*F!$B$48,IF(M332=50%,J332*K332*L332*F!$B$50,IF(M332=51%,J332*K332*L332*F!$B$51,IF(M332=52%,J332*K332*L332*F!$B$52,IF(M332=53%,J332*K332*L332*F!$B$53,IF(M332=54%,J332*K332*L332*F!$B$54,IF(M332=55%,J332*K332*L332*F!$B$55,IF(M332=56%,J332*K332*L332*F!$B$56,IF(M332=57%,J332*K332*L332*F!$B$57,IF(M332=58%,J332*K332*L332*F!$B$58,IF(M332=59%,J332*K332*L332*F!$B$59,IF(M332=60%,J332*K332*L332*F!$B$60,IF(M332=61%,J332*K332*L332*F!$B$61,IF(M332=62%,J332*K332*L332*F!$B$62,IF(M332=63%,J332*K332*L332*F!$B$63,IF(M332=64%,J332*K332*L332*F!$B$64,IF(M332=65%,J332*K332*L332*F!$B$65,IF(M332=66%,J332*K332*L332*F!$B$66,IF(M332=67%,J332*K332*L332*F!$B$67,IF(M332=68%,J332*K332*L332*F!$B$68,IF(M332=69%,J332*K332*L332*F!$B$69,IF(M332=70%,J332*K332*L332*F!$B$70,IF(M332=71%,J332*K332*L332*F!$B$71,IF(M332=72%,J332*K332*L332*F!$B$72,IF(M332=73%,J332*K332*L332*F!$B$73,IF(M332=74%,J332*K332*L332*F!$B$74,IF(M332=75%,J332*K332*L332*F!$B$75,IF(M332=76%,J332*K332*L332*F!$B$76,IF(M332=77%,J332*K332*L332*F!$B$77,IF(M332=78%,J332*K332*L332*F!$B$78,IF(M332=79%,J332*K332*L332*F!$B$79,IF(M332=80%,J332*K332*L332*F!$B$80,IF(M332=81%,J332*K332*L332*F!$B$81,IF(M332=82%,J332*K332*L332*F!$B$82,IF(M332=83%,J332*K332*L332*F!$B$83,IF(M332=84%,J332*K332*L332*F!$B$84,IF(M332=85%,J332*K332*L332*F!$B$85,IF(M332=86%,J332*K332*L332*F!$B$86,IF(M332=87%,J332*K332*L332*F!$B$87,IF(M332=88%,J332*K332*L332*F!$B$88,IF(M332=89%,J332*K332*L332*F!$B$89,IF(M332=90%,J332*K332*L332*F!$B$90,IF(M332=91%,J332*K332*L332*F!$B$91,IF(M332=92%,J332*K332*L332*F!$B$92,IF(M332=93%,J332*K332*L332*F!$B$93,IF(M332=94%,J332*K332*L332*F!$B$94,IF(M332=95%,J332*K332*L332*F!$B$95,IF(M332=96%,J332*K332*L332*F!$B$96,IF(M332=97%,J332*K332*L332*F!$B$97,IF(M332=98%,J332*K332*L332*F!$B$98,IF(M332=99%,J332*K332*L332*F!$B$99,IF(M332&gt;99%,J332*K332*L332*F!$B$100,))))))))))))))))))))))))))))))))))))))))))))))))))))))))+IF(Q332&lt;30%,0,IF(Q332&lt;35%,N332*O332*P332*F!$B$33,IF(Q332&lt;40%,N332*O332*P332*F!$B$38,IF(Q332&lt;45%,N332*O332*P332*F!$B$43,IF(Q332&lt;50%,N332*O332*P332*F!$B$48,IF(Q332=50%,N332*O332*P332*F!$B$50,IF(Q332=51%,N332*O332*P332*F!$B$51,IF(Q332=52%,N332*O332*P332*F!$B$52,IF(Q332=53%,N332*O332*P332*F!$B$53,IF(Q332=54%,N332*O332*P332*F!$B$54,IF(Q332=55%,N332*O332*P332*F!$B$55,IF(Q332=56%,N332*O332*P332*F!$B$56,IF(Q332=57%,N332*O332*P332*F!$B$57,IF(Q332=58%,N332*O332*P332*F!$B$58,IF(Q332=59%,N332*O332*P332*F!$B$59,IF(Q332=60%,N332*O332*P332*F!$B$60,IF(Q332=61%,N332*O332*P332*F!$B$61,IF(Q332=62%,N332*O332*P332*F!$B$62,IF(Q332=63%,N332*O332*P332*F!$B$63,IF(Q332=64%,N332*O332*P332*F!$B$64,IF(Q332=65%,N332*O332*P332*F!$B$65,IF(Q332=66%,N332*O332*P332*F!$B$66,IF(Q332=67%,N332*O332*P332*F!$B$67,IF(Q332=68%,N332*O332*P332*F!$B$68,IF(Q332=69%,N332*O332*P332*F!$B$69,IF(Q332=70%,N332*O332*P332*F!$B$70,IF(Q332=71%,N332*O332*P332*F!$B$71,IF(Q332=72%,N332*O332*P332*F!$B$72,IF(Q332=73%,N332*O332*P332*F!$B$73,IF(Q332=74%,N332*O332*P332*F!$B$74,IF(Q332=75%,N332*O332*P332*F!$B$75,IF(Q332=76%,N332*O332*P332*F!$B$76,IF(Q332=77%,N332*O332*P332*F!$B$77,IF(Q332=78%,N332*O332*P332*F!$B$78,IF(Q332=79%,N332*O332*P332*F!$B$79,IF(Q332=80%,N332*O332*P332*F!$B$80,IF(Q332=81%,N332*O332*P332*F!$B$81,IF(Q332=82%,N332*O332*P332*F!$B$82,IF(Q332=83%,N332*O332*P332*F!$B$83,IF(Q332=84%,N332*O332*P332*F!$B$84,IF(Q332=85%,N332*O332*P332*F!$B$85,IF(Q332=86%,N332*O332*P332*F!$B$86,IF(Q332=87%,N332*O332*P332*F!$B$87,IF(Q332=88%,N332*O332*P332*F!$B$88,IF(Q332=89%,N332*O332*P332*F!$B$89,IF(Q332=90%,N332*O332*P332*F!$B$90,IF(Q332=91%,N332*O332*P332*F!$B$91,IF(Q332=92%,N332*O332*P332*F!$B$92,IF(Q332=93%,N332*O332*P332*F!$B$93,IF(Q332=94%,N332*O332*P332*F!$B$94,IF(Q332=95%,N332*O332*P332*F!$B$95,IF(Q332=96%,N332*O332*P332*F!$B$96,IF(Q332=97%,N332*O332*P332*F!$B$97,IF(Q332=98%,N332*O332*P332*F!$B$98,IF(Q332=99%,N332*O332*P332*F!$B$99,IF(Q332&gt;99%,N332*O332*P332*F!$B$100,))))))))))))))))))))))))))))))))))))))))))))))))))))))))+IF(U332&lt;30%,0,IF(U332&lt;35%,R332*S332*T332*F!$B$33,IF(U332&lt;40%,R332*S332*T332*F!$B$38,IF(U332&lt;45%,R332*S332*T332*F!$B$43,IF(U332&lt;50%,R332*S332*T332*F!$B$48,IF(U332=50%,R332*S332*T332*F!$B$50,IF(U332=51%,R332*S332*T332*F!$B$51,IF(U332=52%,R332*S332*T332*F!$B$52,IF(U332=53%,R332*S332*T332*F!$B$53,IF(U332=54%,R332*S332*T332*F!$B$54,IF(U332=55%,R332*S332*T332*F!$B$55,IF(U332=56%,R332*S332*T332*F!$B$56,IF(U332=57%,R332*S332*T332*F!$B$57,IF(U332=58%,R332*S332*T332*F!$B$58,IF(U332=59%,R332*S332*T332*F!$B$59,IF(U332=60%,R332*S332*T332*F!$B$60,IF(U332=61%,R332*S332*T332*F!$B$61,IF(U332=62%,R332*S332*T332*F!$B$62,IF(U332=63%,R332*S332*T332*F!$B$63,IF(U332=64%,R332*S332*T332*F!$B$64,IF(U332=65%,R332*S332*T332*F!$B$65,IF(U332=66%,R332*S332*T332*F!$B$66,IF(U332=67%,R332*S332*T332*F!$B$67,IF(U332=68%,R332*S332*T332*F!$B$68,IF(U332=69%,R332*S332*T332*F!$B$69,IF(U332=70%,R332*S332*T332*F!$B$70,IF(U332=71%,R332*S332*T332*F!$B$71,IF(U332=72%,R332*S332*T332*F!$B$72,IF(U332=73%,R332*S332*T332*F!$B$73,IF(U332=74%,R332*S332*T332*F!$B$74,IF(U332=75%,R332*S332*T332*F!$B$75,IF(U332=76%,R332*S332*T332*F!$B$76,IF(U332=77%,R332*S332*T332*F!$B$77,IF(U332=78%,R332*S332*T332*F!$B$78,IF(U332=79%,R332*S332*T332*F!$B$79,IF(U332=80%,R332*S332*T332*F!$B$80,IF(U332=81%,R332*S332*T332*F!$B$81,IF(U332=82%,R332*S332*T332*F!$B$82,IF(U332=83%,R332*S332*T332*F!$B$83,IF(U332=84%,R332*S332*T332*F!$B$84,IF(U332=85%,R332*S332*T332*F!$B$85,IF(U332=86%,R332*S332*T332*F!$B$86,IF(U332=87%,R332*S332*T332*F!$B$87,IF(U332=88%,R332*S332*T332*F!$B$88,IF(U332=89%,R332*S332*T332*F!$B$89,IF(U332=90%,R332*S332*T332*F!$B$90,IF(U332=91%,R332*S332*T332*F!$B$91,IF(U332=92%,R332*S332*T332*F!$B$92,IF(U332=93%,R332*S332*T332*F!$B$93,IF(U332=94%,R332*S332*T332*F!$B$94,IF(U332=95%,R332*S332*T332*F!$B$95,IF(U332=96%,R332*S332*T332*F!$B$96,IF(U332=97%,R332*S332*T332*F!$B$97,IF(U332=98%,R332*S332*T332*F!$B$98,IF(U332=99%,R332*S332*T332*F!$B$99,IF(U332&gt;99%,R332*S332*T332*F!$B$100)))))))))))))))))))))))))))))))))))))))))))))))))))))))))*IF(ISNUMBER(E332),E332,1)*IF(ISNUMBER(D332),D332,1)</f>
        <v>0</v>
      </c>
      <c r="AA332" s="62">
        <f t="shared" si="511"/>
        <v>0</v>
      </c>
      <c r="AB332" s="63">
        <f t="shared" si="512"/>
        <v>0</v>
      </c>
    </row>
    <row r="333" spans="1:28" ht="15.75" thickBot="1" x14ac:dyDescent="0.3">
      <c r="A333" s="326"/>
      <c r="B333" s="216" t="str">
        <f t="shared" si="517"/>
        <v/>
      </c>
      <c r="C333" s="231" t="str">
        <f t="shared" si="517"/>
        <v/>
      </c>
      <c r="D333" s="299">
        <f>ROUND(IFERROR((D327*(G327*H327+K327*L327+O327*P327+S327*T327)+D328*(G328*H328+K328*L328+O328*P328+S328*T328)+D329*(G329*H329+K329*L329+O329*P329+S329*T329)+D330*(G330*H330+K330*L330+O330*P330+S330*T330)+D331*(G331*H331+K331*L331+O331*P331+S331*T331)+D332*(G332*H332+K332*L332+O332*P332+S332*T332))/((G327*H327+K327*L327+O327*P327+S327*T327)+(G328*H328+K328*L328+O328*P328+S328*T328)+(G329*H329+K329*L329+O329*P329+S329*T329)+(G330*H330+K330*L330+O330*P330+S330*T330)+(G331*H331+K331*L331+O331*P331+S331*T331)+(G332*H332+K332*L332+O332*P332+S332*T332)),0),2)</f>
        <v>1</v>
      </c>
      <c r="E333" s="220" t="str">
        <f t="shared" si="517"/>
        <v/>
      </c>
      <c r="F333" s="306" t="s">
        <v>67</v>
      </c>
      <c r="G333" s="316">
        <f>V299+V300+V302+V315+V327+V329+V331</f>
        <v>25817.5</v>
      </c>
      <c r="H333" s="316">
        <f>AA299+AA300+AA302+AA315+AA327+AA329+AA331</f>
        <v>223</v>
      </c>
      <c r="I333" s="317">
        <f>Z299+Z300+Z302+Z315+Z327+Z329+Z331</f>
        <v>20306.929999999997</v>
      </c>
      <c r="J333" s="306" t="s">
        <v>99</v>
      </c>
      <c r="K333" s="316">
        <f>V306+V307+V308+V309+V320+V321+V322+V323</f>
        <v>20105</v>
      </c>
      <c r="L333" s="227">
        <f>AA306+AA307+AA308+AA309+AA320+AA321+AA322+AA323</f>
        <v>223</v>
      </c>
      <c r="M333" s="317">
        <f>Z306+Z307+Z308+Z309+Z320+Z321+Z322+Z323</f>
        <v>15261.05</v>
      </c>
      <c r="N333" s="306" t="s">
        <v>100</v>
      </c>
      <c r="O333" s="316">
        <f>V301+V313+V314+V316+V317+V328+V330</f>
        <v>14592.5</v>
      </c>
      <c r="P333" s="227">
        <f>AA301+AA313+AA314+AA316+AA317+AA328+AA330</f>
        <v>176</v>
      </c>
      <c r="Q333" s="317">
        <f>Z301+Z313+Z314+Z316+Z317+Z328+Z330</f>
        <v>9837.8849999999984</v>
      </c>
      <c r="R333" s="306" t="s">
        <v>101</v>
      </c>
      <c r="S333" s="316">
        <f>G333+O333</f>
        <v>40410</v>
      </c>
      <c r="T333" s="316">
        <f>H333+P333</f>
        <v>399</v>
      </c>
      <c r="U333" s="316">
        <f>I333+Q333</f>
        <v>30144.814999999995</v>
      </c>
      <c r="V333" s="79">
        <f>SUM(V327:V332)</f>
        <v>13650</v>
      </c>
      <c r="W333" s="21">
        <f>IFERROR(V333/AA333,0)</f>
        <v>88.064516129032256</v>
      </c>
      <c r="X333" s="80">
        <f>ROUND(IFERROR(((I327*G327*H327+M327*K327*L327+Q327*O327*P327+U327*S327*T327)+(I328*G328*H328+M328*K328*L328+Q328*O328*P328+U328*S328*T328)+(I329*G329*H329+M329*K329*L329+Q329*O329*P329+U329*S329*T329)+(I330*G330*H330+M330*K330*L330+Q330*O330*P330+U330*S330*T330)+(I331*G331*H331+M331*K331*L331+Q331*O331*P331+U331*S331*T331)+(I332*G332*H332+M332*K332*L332+Q332*O332*P332+U332*S332*T332))/((G327*H327+K327*L327+O327*P327+S327*T327)+(G328*H328+K328*L328+O328*P328+S328*T328)+(G329*H329+K329*L329+O329*P329+S329*T329)+(G330*H330+K330*L330+O330*P330+S330*T330)+(G331*H331+K331*L331+O331*P331+S331*T331)+(G332*H332+K332*L332+O332*P332+S332*T332)),0),3)</f>
        <v>0.45400000000000001</v>
      </c>
      <c r="Y333" s="81"/>
      <c r="Z333" s="21">
        <f>SUM(Z327:Z332)</f>
        <v>5967.8799999999992</v>
      </c>
      <c r="AA333" s="82">
        <f>SUM(AA327:AA332)</f>
        <v>155</v>
      </c>
      <c r="AB333" s="83">
        <f>IF(SUM(AB327:AB332)=0,TIME(,0,),TIME(,SUM(AB327:AB332)+30,))</f>
        <v>9.5138888888888884E-2</v>
      </c>
    </row>
    <row r="334" spans="1:28" ht="15.75" x14ac:dyDescent="0.25">
      <c r="A334" s="300"/>
      <c r="B334" s="301"/>
      <c r="C334" s="301"/>
      <c r="D334" s="297">
        <f>IFERROR((D342*AA342+D349*AA349+D356*AA356+D363*AA363+D370*AA370)/AA334,"")</f>
        <v>0.98501014198782966</v>
      </c>
      <c r="E334" s="301"/>
      <c r="F334" s="301"/>
      <c r="G334" s="301" t="s">
        <v>94</v>
      </c>
      <c r="H334" s="301"/>
      <c r="I334" s="301"/>
      <c r="J334" s="301"/>
      <c r="K334" s="301"/>
      <c r="L334" s="301"/>
      <c r="M334" s="301"/>
      <c r="N334" s="301"/>
      <c r="O334" s="301"/>
      <c r="P334" s="301"/>
      <c r="Q334" s="301"/>
      <c r="R334" s="301"/>
      <c r="S334" s="301"/>
      <c r="T334" s="301"/>
      <c r="U334" s="301"/>
      <c r="V334" s="128">
        <f>V342+V349+V356+V363+V370</f>
        <v>52487.5</v>
      </c>
      <c r="W334" s="294">
        <f>IFERROR(V334/AA334,0)</f>
        <v>106.46551724137932</v>
      </c>
      <c r="X334" s="130"/>
      <c r="Y334" s="215">
        <v>5.0000000000000001E-3</v>
      </c>
      <c r="Z334" s="129">
        <f>Z342+Z349+Z356+Z363+Z370</f>
        <v>44895.977500000001</v>
      </c>
      <c r="AA334" s="131">
        <f>AA342+AA349+AA356+AA363+AA370</f>
        <v>493</v>
      </c>
      <c r="AB334" s="132">
        <f>AB342+AB349+AB356+AB363+AB370</f>
        <v>0.55486111111111114</v>
      </c>
    </row>
    <row r="335" spans="1:28" ht="15.75" thickBot="1" x14ac:dyDescent="0.3">
      <c r="A335" s="39" t="s">
        <v>1</v>
      </c>
      <c r="B335" s="133" t="s">
        <v>6</v>
      </c>
      <c r="C335" s="134" t="s">
        <v>7</v>
      </c>
      <c r="D335" s="135" t="s">
        <v>8</v>
      </c>
      <c r="E335" s="42" t="s">
        <v>48</v>
      </c>
      <c r="F335" s="133" t="s">
        <v>9</v>
      </c>
      <c r="G335" s="133" t="s">
        <v>10</v>
      </c>
      <c r="H335" s="133" t="s">
        <v>11</v>
      </c>
      <c r="I335" s="133" t="s">
        <v>2</v>
      </c>
      <c r="J335" s="133" t="s">
        <v>9</v>
      </c>
      <c r="K335" s="133" t="s">
        <v>10</v>
      </c>
      <c r="L335" s="133" t="s">
        <v>11</v>
      </c>
      <c r="M335" s="133" t="s">
        <v>2</v>
      </c>
      <c r="N335" s="133" t="s">
        <v>9</v>
      </c>
      <c r="O335" s="133" t="s">
        <v>10</v>
      </c>
      <c r="P335" s="133" t="s">
        <v>11</v>
      </c>
      <c r="Q335" s="133" t="s">
        <v>2</v>
      </c>
      <c r="R335" s="133" t="s">
        <v>9</v>
      </c>
      <c r="S335" s="133" t="s">
        <v>10</v>
      </c>
      <c r="T335" s="133" t="s">
        <v>11</v>
      </c>
      <c r="U335" s="133" t="s">
        <v>2</v>
      </c>
      <c r="V335" s="133" t="s">
        <v>3</v>
      </c>
      <c r="W335" s="135" t="s">
        <v>12</v>
      </c>
      <c r="X335" s="135" t="s">
        <v>23</v>
      </c>
      <c r="Y335" s="136" t="s">
        <v>4</v>
      </c>
      <c r="Z335" s="137" t="s">
        <v>15</v>
      </c>
      <c r="AA335" s="133" t="s">
        <v>5</v>
      </c>
      <c r="AB335" s="138" t="s">
        <v>13</v>
      </c>
    </row>
    <row r="336" spans="1:28" x14ac:dyDescent="0.25">
      <c r="A336" s="318">
        <f>A337</f>
        <v>42268</v>
      </c>
      <c r="B336" s="158" t="str">
        <f>IF(B299="","",B299)</f>
        <v>Тяжелая</v>
      </c>
      <c r="C336" s="159" t="str">
        <f>IF(C299="","",C299)</f>
        <v>Присед</v>
      </c>
      <c r="D336" s="160">
        <f>D299</f>
        <v>1.2</v>
      </c>
      <c r="E336" s="161" t="str">
        <f>IF(E299="","",E299)</f>
        <v/>
      </c>
      <c r="F336" s="302">
        <f>IF(I336&lt;&gt;0,(IFERROR(IF($Y336&gt;50,MROUND($Y336*I336,2.5),IF($Y336&lt;15,MROUND($Y336*I336,0.1),MROUND($Y336*I336,1))),)),"")</f>
        <v>152.5</v>
      </c>
      <c r="G336" s="162">
        <v>5</v>
      </c>
      <c r="H336" s="162">
        <v>1</v>
      </c>
      <c r="I336" s="163">
        <v>0.56000000000000005</v>
      </c>
      <c r="J336" s="302">
        <f>IF(M336&lt;&gt;0,(IFERROR(IF($Y336&gt;50,MROUND($Y336*M336,2.5),IF($Y336&lt;15,MROUND($Y336*M336,0.1),MROUND($Y336*M336,1))),)),"")</f>
        <v>175</v>
      </c>
      <c r="K336" s="162">
        <v>4</v>
      </c>
      <c r="L336" s="162">
        <v>1</v>
      </c>
      <c r="M336" s="163">
        <v>0.64</v>
      </c>
      <c r="N336" s="302">
        <f>IF(Q336&lt;&gt;0,(IFERROR(IF($Y336&gt;50,MROUND($Y336*Q336,2.5),IF($Y336&lt;15,MROUND($Y336*Q336,0.1),MROUND($Y336*Q336,1))),)),"")</f>
        <v>192.5</v>
      </c>
      <c r="O336" s="162">
        <v>3</v>
      </c>
      <c r="P336" s="162">
        <v>5</v>
      </c>
      <c r="Q336" s="163">
        <v>0.71</v>
      </c>
      <c r="R336" s="302">
        <f>IF(U336&lt;&gt;0,(IFERROR(IF($Y336&gt;50,MROUND($Y336*U336,2.5),IF($Y336&lt;15,MROUND($Y336*U336,0.1),MROUND($Y336*U336,1))),)),"")</f>
        <v>205</v>
      </c>
      <c r="S336" s="162">
        <v>2</v>
      </c>
      <c r="T336" s="162">
        <v>5</v>
      </c>
      <c r="U336" s="164">
        <v>0.75</v>
      </c>
      <c r="V336" s="47">
        <f t="shared" ref="V336:V341" si="522">(IF(ISNUMBER(F336),F336,1)*G336*H336+IF(ISNUMBER(J336),J336,1)*K336*L336+IF(ISNUMBER(N336),N336,1)*O336*P336+IF(ISNUMBER(R336),R336,1)*S336*T336)*IF(ISNUMBER(E336),E336,1)</f>
        <v>6400</v>
      </c>
      <c r="W336" s="48">
        <f>IFERROR((IF(ISNUMBER(F336),F336,1)*G336*H336+IF(ISNUMBER(J336),J336,1)*K336*L336+IF(ISNUMBER(N336),N336,1)*O336*P336+IF(ISNUMBER(R336),R336,1)*S336*T336)*IF(ISNUMBER(E336),E336,1)/(G336*H336+K336*L336+O336*P336+S336*T336),0)</f>
        <v>188.23529411764707</v>
      </c>
      <c r="X336" s="213">
        <f>ROUND(IFERROR((W336/(Y336*IF(ISNUMBER(E336),E336,1))),0),2)</f>
        <v>0.69</v>
      </c>
      <c r="Y336" s="202">
        <f>IF(ISNUMBER(Y299), Y299+(Y299*$Y$334),"")</f>
        <v>271.93675057771702</v>
      </c>
      <c r="Z336" s="16">
        <f>(IF(I336&lt;30%,0,IF(I336&lt;35%,F336*G336*H336*F!$B$33,IF(I336&lt;40%,F336*G336*H336*F!$B$38,IF(I336&lt;45%,F336*G336*H336*F!$B$43,IF(I336&lt;50%,F336*G336*H336*F!$B$48,IF(I336=50%,F336*G336*H336*F!$B$50,IF(I336=51%,F336*G336*H336*F!$B$51,IF(I336=52%,F336*G336*H336*F!$B$52,IF(I336=53%,F336*G336*H336*F!$B$53,IF(I336=54%,F336*G336*H336*F!$B$54,IF(I336=55%,F336*G336*H336*F!$B$55,IF(I336=56%,F336*G336*H336*F!$B$56,IF(I336=57%,F336*G336*H336*F!$B$57,IF(I336=58%,F336*G336*H336*F!$B$58,IF(I336=59%,F336*G336*H336*F!$B$59,IF(I336=60%,F336*G336*H336*F!$B$60,IF(I336=61%,F336*G336*H336*F!$B$61,IF(I336=62%,F336*G336*H336*F!$B$62,IF(I336=63%,F336*G336*H336*F!$B$63,IF(I336=64%,F336*G336*H336*F!$B$64,IF(I336=65%,F336*G336*H336*F!$B$65,IF(I336=66%,F336*G336*H336*F!$B$66,IF(I336=67%,F336*G336*H336*F!$B$67,IF(I336=68%,F336*G336*H336*F!$B$68,IF(I336=69%,F336*G336*H336*F!$B$69,IF(I336=70%,F336*G336*H336*F!$B$70,IF(I336=71%,F336*G336*H336*F!$B$71,IF(I336=72%,F336*G336*H336*F!$B$72,IF(I336=73%,F336*G336*H336*F!$B$73,IF(I336=74%,F336*G336*H336*F!$B$74,IF(I336=75%,F336*G336*H336*F!$B$75,IF(I336=76%,F336*G336*H336*F!$B$76,IF(I336=77%,F336*G336*H336*F!$B$77,IF(I336=78%,F336*G336*H336*F!$B$78,IF(I336=79%,F336*G336*H336*F!$B$79,IF(I336=80%,F336*G336*H336*F!$B$80,IF(I336=81%,F336*G336*H336*F!$B$81,IF(I336=82%,F336*G336*H336*F!$B$82,IF(I336=83%,F336*G336*H336*F!$B$83,IF(I336=84%,F336*G336*H336*F!$B$84,IF(I336=85%,F336*G336*H336*F!$B$85,IF(I336=86%,F336*G336*H336*F!$B$86,IF(I336=87%,F336*G336*H336*F!$B$87,IF(I336=88%,F336*G336*H336*F!$B$88,IF(I336=89%,F336*G336*H336*F!$B$89,IF(I336=90%,F336*G336*H336*F!$B$90,IF(I336=91%,F336*G336*H336*F!$B$91,IF(I336=92%,F336*G336*H336*F!$B$92,IF(I336=93%,F336*G336*H336*F!$B$93,IF(I336=94%,F336*G336*H336*F!$B$94,IF(I336=95%,F336*G336*H336*F!$B$95,IF(I336=96%,F336*G336*H336*F!$B$96,IF(I336=97%,F336*G336*H336*F!$B$97,IF(I336=98%,F336*G336*H336*F!$B$98,IF(I336=99%,F336*G336*H336*F!$B$99,IF(I336&gt;99%,F336*G336*H336*F!$B$100,))))))))))))))))))))))))))))))))))))))))))))))))))))))))+IF(M336&lt;30%,0,IF(M336&lt;35%,J336*K336*L336*F!$B$33,IF(M336&lt;40%,J336*K336*L336*F!$B$38,IF(M336&lt;45%,J336*K336*L336*F!$B$43,IF(M336&lt;50%,J336*K336*L336*F!$B$48,IF(M336=50%,J336*K336*L336*F!$B$50,IF(M336=51%,J336*K336*L336*F!$B$51,IF(M336=52%,J336*K336*L336*F!$B$52,IF(M336=53%,J336*K336*L336*F!$B$53,IF(M336=54%,J336*K336*L336*F!$B$54,IF(M336=55%,J336*K336*L336*F!$B$55,IF(M336=56%,J336*K336*L336*F!$B$56,IF(M336=57%,J336*K336*L336*F!$B$57,IF(M336=58%,J336*K336*L336*F!$B$58,IF(M336=59%,J336*K336*L336*F!$B$59,IF(M336=60%,J336*K336*L336*F!$B$60,IF(M336=61%,J336*K336*L336*F!$B$61,IF(M336=62%,J336*K336*L336*F!$B$62,IF(M336=63%,J336*K336*L336*F!$B$63,IF(M336=64%,J336*K336*L336*F!$B$64,IF(M336=65%,J336*K336*L336*F!$B$65,IF(M336=66%,J336*K336*L336*F!$B$66,IF(M336=67%,J336*K336*L336*F!$B$67,IF(M336=68%,J336*K336*L336*F!$B$68,IF(M336=69%,J336*K336*L336*F!$B$69,IF(M336=70%,J336*K336*L336*F!$B$70,IF(M336=71%,J336*K336*L336*F!$B$71,IF(M336=72%,J336*K336*L336*F!$B$72,IF(M336=73%,J336*K336*L336*F!$B$73,IF(M336=74%,J336*K336*L336*F!$B$74,IF(M336=75%,J336*K336*L336*F!$B$75,IF(M336=76%,J336*K336*L336*F!$B$76,IF(M336=77%,J336*K336*L336*F!$B$77,IF(M336=78%,J336*K336*L336*F!$B$78,IF(M336=79%,J336*K336*L336*F!$B$79,IF(M336=80%,J336*K336*L336*F!$B$80,IF(M336=81%,J336*K336*L336*F!$B$81,IF(M336=82%,J336*K336*L336*F!$B$82,IF(M336=83%,J336*K336*L336*F!$B$83,IF(M336=84%,J336*K336*L336*F!$B$84,IF(M336=85%,J336*K336*L336*F!$B$85,IF(M336=86%,J336*K336*L336*F!$B$86,IF(M336=87%,J336*K336*L336*F!$B$87,IF(M336=88%,J336*K336*L336*F!$B$88,IF(M336=89%,J336*K336*L336*F!$B$89,IF(M336=90%,J336*K336*L336*F!$B$90,IF(M336=91%,J336*K336*L336*F!$B$91,IF(M336=92%,J336*K336*L336*F!$B$92,IF(M336=93%,J336*K336*L336*F!$B$93,IF(M336=94%,J336*K336*L336*F!$B$94,IF(M336=95%,J336*K336*L336*F!$B$95,IF(M336=96%,J336*K336*L336*F!$B$96,IF(M336=97%,J336*K336*L336*F!$B$97,IF(M336=98%,J336*K336*L336*F!$B$98,IF(M336=99%,J336*K336*L336*F!$B$99,IF(M336&gt;99%,J336*K336*L336*F!$B$100,))))))))))))))))))))))))))))))))))))))))))))))))))))))))+IF(Q336&lt;30%,0,IF(Q336&lt;35%,N336*O336*P336*F!$B$33,IF(Q336&lt;40%,N336*O336*P336*F!$B$38,IF(Q336&lt;45%,N336*O336*P336*F!$B$43,IF(Q336&lt;50%,N336*O336*P336*F!$B$48,IF(Q336=50%,N336*O336*P336*F!$B$50,IF(Q336=51%,N336*O336*P336*F!$B$51,IF(Q336=52%,N336*O336*P336*F!$B$52,IF(Q336=53%,N336*O336*P336*F!$B$53,IF(Q336=54%,N336*O336*P336*F!$B$54,IF(Q336=55%,N336*O336*P336*F!$B$55,IF(Q336=56%,N336*O336*P336*F!$B$56,IF(Q336=57%,N336*O336*P336*F!$B$57,IF(Q336=58%,N336*O336*P336*F!$B$58,IF(Q336=59%,N336*O336*P336*F!$B$59,IF(Q336=60%,N336*O336*P336*F!$B$60,IF(Q336=61%,N336*O336*P336*F!$B$61,IF(Q336=62%,N336*O336*P336*F!$B$62,IF(Q336=63%,N336*O336*P336*F!$B$63,IF(Q336=64%,N336*O336*P336*F!$B$64,IF(Q336=65%,N336*O336*P336*F!$B$65,IF(Q336=66%,N336*O336*P336*F!$B$66,IF(Q336=67%,N336*O336*P336*F!$B$67,IF(Q336=68%,N336*O336*P336*F!$B$68,IF(Q336=69%,N336*O336*P336*F!$B$69,IF(Q336=70%,N336*O336*P336*F!$B$70,IF(Q336=71%,N336*O336*P336*F!$B$71,IF(Q336=72%,N336*O336*P336*F!$B$72,IF(Q336=73%,N336*O336*P336*F!$B$73,IF(Q336=74%,N336*O336*P336*F!$B$74,IF(Q336=75%,N336*O336*P336*F!$B$75,IF(Q336=76%,N336*O336*P336*F!$B$76,IF(Q336=77%,N336*O336*P336*F!$B$77,IF(Q336=78%,N336*O336*P336*F!$B$78,IF(Q336=79%,N336*O336*P336*F!$B$79,IF(Q336=80%,N336*O336*P336*F!$B$80,IF(Q336=81%,N336*O336*P336*F!$B$81,IF(Q336=82%,N336*O336*P336*F!$B$82,IF(Q336=83%,N336*O336*P336*F!$B$83,IF(Q336=84%,N336*O336*P336*F!$B$84,IF(Q336=85%,N336*O336*P336*F!$B$85,IF(Q336=86%,N336*O336*P336*F!$B$86,IF(Q336=87%,N336*O336*P336*F!$B$87,IF(Q336=88%,N336*O336*P336*F!$B$88,IF(Q336=89%,N336*O336*P336*F!$B$89,IF(Q336=90%,N336*O336*P336*F!$B$90,IF(Q336=91%,N336*O336*P336*F!$B$91,IF(Q336=92%,N336*O336*P336*F!$B$92,IF(Q336=93%,N336*O336*P336*F!$B$93,IF(Q336=94%,N336*O336*P336*F!$B$94,IF(Q336=95%,N336*O336*P336*F!$B$95,IF(Q336=96%,N336*O336*P336*F!$B$96,IF(Q336=97%,N336*O336*P336*F!$B$97,IF(Q336=98%,N336*O336*P336*F!$B$98,IF(Q336=99%,N336*O336*P336*F!$B$99,IF(Q336&gt;99%,N336*O336*P336*F!$B$100,))))))))))))))))))))))))))))))))))))))))))))))))))))))))+IF(U336&lt;30%,0,IF(U336&lt;35%,R336*S336*T336*F!$B$33,IF(U336&lt;40%,R336*S336*T336*F!$B$38,IF(U336&lt;45%,R336*S336*T336*F!$B$43,IF(U336&lt;50%,R336*S336*T336*F!$B$48,IF(U336=50%,R336*S336*T336*F!$B$50,IF(U336=51%,R336*S336*T336*F!$B$51,IF(U336=52%,R336*S336*T336*F!$B$52,IF(U336=53%,R336*S336*T336*F!$B$53,IF(U336=54%,R336*S336*T336*F!$B$54,IF(U336=55%,R336*S336*T336*F!$B$55,IF(U336=56%,R336*S336*T336*F!$B$56,IF(U336=57%,R336*S336*T336*F!$B$57,IF(U336=58%,R336*S336*T336*F!$B$58,IF(U336=59%,R336*S336*T336*F!$B$59,IF(U336=60%,R336*S336*T336*F!$B$60,IF(U336=61%,R336*S336*T336*F!$B$61,IF(U336=62%,R336*S336*T336*F!$B$62,IF(U336=63%,R336*S336*T336*F!$B$63,IF(U336=64%,R336*S336*T336*F!$B$64,IF(U336=65%,R336*S336*T336*F!$B$65,IF(U336=66%,R336*S336*T336*F!$B$66,IF(U336=67%,R336*S336*T336*F!$B$67,IF(U336=68%,R336*S336*T336*F!$B$68,IF(U336=69%,R336*S336*T336*F!$B$69,IF(U336=70%,R336*S336*T336*F!$B$70,IF(U336=71%,R336*S336*T336*F!$B$71,IF(U336=72%,R336*S336*T336*F!$B$72,IF(U336=73%,R336*S336*T336*F!$B$73,IF(U336=74%,R336*S336*T336*F!$B$74,IF(U336=75%,R336*S336*T336*F!$B$75,IF(U336=76%,R336*S336*T336*F!$B$76,IF(U336=77%,R336*S336*T336*F!$B$77,IF(U336=78%,R336*S336*T336*F!$B$78,IF(U336=79%,R336*S336*T336*F!$B$79,IF(U336=80%,R336*S336*T336*F!$B$80,IF(U336=81%,R336*S336*T336*F!$B$81,IF(U336=82%,R336*S336*T336*F!$B$82,IF(U336=83%,R336*S336*T336*F!$B$83,IF(U336=84%,R336*S336*T336*F!$B$84,IF(U336=85%,R336*S336*T336*F!$B$85,IF(U336=86%,R336*S336*T336*F!$B$86,IF(U336=87%,R336*S336*T336*F!$B$87,IF(U336=88%,R336*S336*T336*F!$B$88,IF(U336=89%,R336*S336*T336*F!$B$89,IF(U336=90%,R336*S336*T336*F!$B$90,IF(U336=91%,R336*S336*T336*F!$B$91,IF(U336=92%,R336*S336*T336*F!$B$92,IF(U336=93%,R336*S336*T336*F!$B$93,IF(U336=94%,R336*S336*T336*F!$B$94,IF(U336=95%,R336*S336*T336*F!$B$95,IF(U336=96%,R336*S336*T336*F!$B$96,IF(U336=97%,R336*S336*T336*F!$B$97,IF(U336=98%,R336*S336*T336*F!$B$98,IF(U336=99%,R336*S336*T336*F!$B$99,IF(U336&gt;99%,R336*S336*T336*F!$B$100)))))))))))))))))))))))))))))))))))))))))))))))))))))))))*IF(ISNUMBER(E336),E336,1)*IF(ISNUMBER(D336),D336,1)</f>
        <v>7447.95</v>
      </c>
      <c r="AA336" s="50">
        <f t="shared" ref="AA336:AA341" si="523">G336*H336+K336*L336+O336*P336+S336*T336</f>
        <v>34</v>
      </c>
      <c r="AB336" s="51">
        <f t="shared" ref="AB336:AB341" si="524">(H336*(IF(I336&lt;45%,0.5,IF(I336&lt;55%,0.8,IF(I336&lt;65%,0.9,IF(I336&lt;75%,1,IF(I336&lt;85%,1.1,1.2))))))+L336*(IF(M336&lt;45%,0.5,IF(M336&lt;55%,0.8,IF(M336&lt;65%,0.9,IF(M336&lt;75%,1,IF(M336&lt;85%,1.1,1.2))))))+P336*(IF(Q336&lt;45%,0.5,IF(Q336&lt;55%,0.8,IF(Q336&lt;65%,0.9,IF(Q336&lt;75%,1,IF(Q336&lt;85%,1.1,1.2))))))+T336*(IF(U336&lt;45%,0.5,IF(U336&lt;55%,0.8,IF(U336&lt;65%,0.9,IF(U336&lt;75%,1,IF(U336&lt;85%,1.1,1.2)))))))*IF(D336&gt;=0.8,6,IF(D336&lt;=0.4,1.5,3))</f>
        <v>73.800000000000011</v>
      </c>
    </row>
    <row r="337" spans="1:49" ht="15" customHeight="1" x14ac:dyDescent="0.25">
      <c r="A337" s="325">
        <f>A300+7</f>
        <v>42268</v>
      </c>
      <c r="B337" s="165" t="str">
        <f t="shared" ref="B337:E352" si="525">IF(B300="","",B300)</f>
        <v>Средняя</v>
      </c>
      <c r="C337" s="166" t="str">
        <f t="shared" si="525"/>
        <v>Присед на груди</v>
      </c>
      <c r="D337" s="167">
        <f t="shared" ref="D337" si="526">D300</f>
        <v>1.2</v>
      </c>
      <c r="E337" s="168" t="str">
        <f t="shared" si="525"/>
        <v/>
      </c>
      <c r="F337" s="303">
        <f>IF(I337&lt;&gt;0,(IFERROR(IF($Y337&gt;50,MROUND($Y337*I337,2.5),IF($Y337&lt;15,MROUND($Y337*I337,0.1),MROUND($Y337*I337,1))),)),"")</f>
        <v>112.5</v>
      </c>
      <c r="G337" s="170">
        <v>4</v>
      </c>
      <c r="H337" s="170">
        <v>1</v>
      </c>
      <c r="I337" s="171">
        <v>0.52</v>
      </c>
      <c r="J337" s="303">
        <f>IF(M337&lt;&gt;0,(IFERROR(IF($Y337&gt;50,MROUND($Y337*M337,2.5),IF($Y337&lt;15,MROUND($Y337*M337,0.1),MROUND($Y337*M337,1))),)),"")</f>
        <v>142.5</v>
      </c>
      <c r="K337" s="170">
        <v>3</v>
      </c>
      <c r="L337" s="170">
        <v>1</v>
      </c>
      <c r="M337" s="171">
        <v>0.65</v>
      </c>
      <c r="N337" s="303">
        <f>IF(Q337&lt;&gt;0,(IFERROR(IF($Y337&gt;50,MROUND($Y337*Q337,2.5),IF($Y337&lt;15,MROUND($Y337*Q337,0.1),MROUND($Y337*Q337,1))),)),"")</f>
        <v>152.5</v>
      </c>
      <c r="O337" s="170">
        <v>2</v>
      </c>
      <c r="P337" s="170">
        <v>5</v>
      </c>
      <c r="Q337" s="171">
        <v>0.7</v>
      </c>
      <c r="R337" s="303" t="str">
        <f>IF(U337&lt;&gt;0,(IFERROR(IF($Y337&gt;50,MROUND($Y337*U337,2.5),IF($Y337&lt;15,MROUND($Y337*U337,0.1),MROUND($Y337*U337,1))),)),"")</f>
        <v/>
      </c>
      <c r="S337" s="170"/>
      <c r="T337" s="170"/>
      <c r="U337" s="172">
        <v>0</v>
      </c>
      <c r="V337" s="59">
        <f t="shared" si="522"/>
        <v>2402.5</v>
      </c>
      <c r="W337" s="60">
        <f t="shared" ref="W337:W340" si="527">IFERROR((IF(ISNUMBER(F337),F337,1)*G337*H337+IF(ISNUMBER(J337),J337,1)*K337*L337+IF(ISNUMBER(N337),N337,1)*O337*P337+IF(ISNUMBER(R337),R337,1)*S337*T337)*IF(ISNUMBER(E337),E337,1)/(G337*H337+K337*L337+O337*P337+S337*T337),0)</f>
        <v>141.3235294117647</v>
      </c>
      <c r="X337" s="61">
        <f t="shared" ref="X337:X338" si="528">ROUND(IFERROR((W337/(Y337*IF(ISNUMBER(E337),E337,1))),0),2)</f>
        <v>0.65</v>
      </c>
      <c r="Y337" s="203">
        <f t="shared" ref="Y337:Y369" si="529">IF(ISNUMBER(Y300), Y300+(Y300*$Y$334),"")</f>
        <v>217.54940046217354</v>
      </c>
      <c r="Z337" s="17">
        <f>(IF(I337&lt;30%,0,IF(I337&lt;35%,F337*G337*H337*F!$B$33,IF(I337&lt;40%,F337*G337*H337*F!$B$38,IF(I337&lt;45%,F337*G337*H337*F!$B$43,IF(I337&lt;50%,F337*G337*H337*F!$B$48,IF(I337=50%,F337*G337*H337*F!$B$50,IF(I337=51%,F337*G337*H337*F!$B$51,IF(I337=52%,F337*G337*H337*F!$B$52,IF(I337=53%,F337*G337*H337*F!$B$53,IF(I337=54%,F337*G337*H337*F!$B$54,IF(I337=55%,F337*G337*H337*F!$B$55,IF(I337=56%,F337*G337*H337*F!$B$56,IF(I337=57%,F337*G337*H337*F!$B$57,IF(I337=58%,F337*G337*H337*F!$B$58,IF(I337=59%,F337*G337*H337*F!$B$59,IF(I337=60%,F337*G337*H337*F!$B$60,IF(I337=61%,F337*G337*H337*F!$B$61,IF(I337=62%,F337*G337*H337*F!$B$62,IF(I337=63%,F337*G337*H337*F!$B$63,IF(I337=64%,F337*G337*H337*F!$B$64,IF(I337=65%,F337*G337*H337*F!$B$65,IF(I337=66%,F337*G337*H337*F!$B$66,IF(I337=67%,F337*G337*H337*F!$B$67,IF(I337=68%,F337*G337*H337*F!$B$68,IF(I337=69%,F337*G337*H337*F!$B$69,IF(I337=70%,F337*G337*H337*F!$B$70,IF(I337=71%,F337*G337*H337*F!$B$71,IF(I337=72%,F337*G337*H337*F!$B$72,IF(I337=73%,F337*G337*H337*F!$B$73,IF(I337=74%,F337*G337*H337*F!$B$74,IF(I337=75%,F337*G337*H337*F!$B$75,IF(I337=76%,F337*G337*H337*F!$B$76,IF(I337=77%,F337*G337*H337*F!$B$77,IF(I337=78%,F337*G337*H337*F!$B$78,IF(I337=79%,F337*G337*H337*F!$B$79,IF(I337=80%,F337*G337*H337*F!$B$80,IF(I337=81%,F337*G337*H337*F!$B$81,IF(I337=82%,F337*G337*H337*F!$B$82,IF(I337=83%,F337*G337*H337*F!$B$83,IF(I337=84%,F337*G337*H337*F!$B$84,IF(I337=85%,F337*G337*H337*F!$B$85,IF(I337=86%,F337*G337*H337*F!$B$86,IF(I337=87%,F337*G337*H337*F!$B$87,IF(I337=88%,F337*G337*H337*F!$B$88,IF(I337=89%,F337*G337*H337*F!$B$89,IF(I337=90%,F337*G337*H337*F!$B$90,IF(I337=91%,F337*G337*H337*F!$B$91,IF(I337=92%,F337*G337*H337*F!$B$92,IF(I337=93%,F337*G337*H337*F!$B$93,IF(I337=94%,F337*G337*H337*F!$B$94,IF(I337=95%,F337*G337*H337*F!$B$95,IF(I337=96%,F337*G337*H337*F!$B$96,IF(I337=97%,F337*G337*H337*F!$B$97,IF(I337=98%,F337*G337*H337*F!$B$98,IF(I337=99%,F337*G337*H337*F!$B$99,IF(I337&gt;99%,F337*G337*H337*F!$B$100,))))))))))))))))))))))))))))))))))))))))))))))))))))))))+IF(M337&lt;30%,0,IF(M337&lt;35%,J337*K337*L337*F!$B$33,IF(M337&lt;40%,J337*K337*L337*F!$B$38,IF(M337&lt;45%,J337*K337*L337*F!$B$43,IF(M337&lt;50%,J337*K337*L337*F!$B$48,IF(M337=50%,J337*K337*L337*F!$B$50,IF(M337=51%,J337*K337*L337*F!$B$51,IF(M337=52%,J337*K337*L337*F!$B$52,IF(M337=53%,J337*K337*L337*F!$B$53,IF(M337=54%,J337*K337*L337*F!$B$54,IF(M337=55%,J337*K337*L337*F!$B$55,IF(M337=56%,J337*K337*L337*F!$B$56,IF(M337=57%,J337*K337*L337*F!$B$57,IF(M337=58%,J337*K337*L337*F!$B$58,IF(M337=59%,J337*K337*L337*F!$B$59,IF(M337=60%,J337*K337*L337*F!$B$60,IF(M337=61%,J337*K337*L337*F!$B$61,IF(M337=62%,J337*K337*L337*F!$B$62,IF(M337=63%,J337*K337*L337*F!$B$63,IF(M337=64%,J337*K337*L337*F!$B$64,IF(M337=65%,J337*K337*L337*F!$B$65,IF(M337=66%,J337*K337*L337*F!$B$66,IF(M337=67%,J337*K337*L337*F!$B$67,IF(M337=68%,J337*K337*L337*F!$B$68,IF(M337=69%,J337*K337*L337*F!$B$69,IF(M337=70%,J337*K337*L337*F!$B$70,IF(M337=71%,J337*K337*L337*F!$B$71,IF(M337=72%,J337*K337*L337*F!$B$72,IF(M337=73%,J337*K337*L337*F!$B$73,IF(M337=74%,J337*K337*L337*F!$B$74,IF(M337=75%,J337*K337*L337*F!$B$75,IF(M337=76%,J337*K337*L337*F!$B$76,IF(M337=77%,J337*K337*L337*F!$B$77,IF(M337=78%,J337*K337*L337*F!$B$78,IF(M337=79%,J337*K337*L337*F!$B$79,IF(M337=80%,J337*K337*L337*F!$B$80,IF(M337=81%,J337*K337*L337*F!$B$81,IF(M337=82%,J337*K337*L337*F!$B$82,IF(M337=83%,J337*K337*L337*F!$B$83,IF(M337=84%,J337*K337*L337*F!$B$84,IF(M337=85%,J337*K337*L337*F!$B$85,IF(M337=86%,J337*K337*L337*F!$B$86,IF(M337=87%,J337*K337*L337*F!$B$87,IF(M337=88%,J337*K337*L337*F!$B$88,IF(M337=89%,J337*K337*L337*F!$B$89,IF(M337=90%,J337*K337*L337*F!$B$90,IF(M337=91%,J337*K337*L337*F!$B$91,IF(M337=92%,J337*K337*L337*F!$B$92,IF(M337=93%,J337*K337*L337*F!$B$93,IF(M337=94%,J337*K337*L337*F!$B$94,IF(M337=95%,J337*K337*L337*F!$B$95,IF(M337=96%,J337*K337*L337*F!$B$96,IF(M337=97%,J337*K337*L337*F!$B$97,IF(M337=98%,J337*K337*L337*F!$B$98,IF(M337=99%,J337*K337*L337*F!$B$99,IF(M337&gt;99%,J337*K337*L337*F!$B$100,))))))))))))))))))))))))))))))))))))))))))))))))))))))))+IF(Q337&lt;30%,0,IF(Q337&lt;35%,N337*O337*P337*F!$B$33,IF(Q337&lt;40%,N337*O337*P337*F!$B$38,IF(Q337&lt;45%,N337*O337*P337*F!$B$43,IF(Q337&lt;50%,N337*O337*P337*F!$B$48,IF(Q337=50%,N337*O337*P337*F!$B$50,IF(Q337=51%,N337*O337*P337*F!$B$51,IF(Q337=52%,N337*O337*P337*F!$B$52,IF(Q337=53%,N337*O337*P337*F!$B$53,IF(Q337=54%,N337*O337*P337*F!$B$54,IF(Q337=55%,N337*O337*P337*F!$B$55,IF(Q337=56%,N337*O337*P337*F!$B$56,IF(Q337=57%,N337*O337*P337*F!$B$57,IF(Q337=58%,N337*O337*P337*F!$B$58,IF(Q337=59%,N337*O337*P337*F!$B$59,IF(Q337=60%,N337*O337*P337*F!$B$60,IF(Q337=61%,N337*O337*P337*F!$B$61,IF(Q337=62%,N337*O337*P337*F!$B$62,IF(Q337=63%,N337*O337*P337*F!$B$63,IF(Q337=64%,N337*O337*P337*F!$B$64,IF(Q337=65%,N337*O337*P337*F!$B$65,IF(Q337=66%,N337*O337*P337*F!$B$66,IF(Q337=67%,N337*O337*P337*F!$B$67,IF(Q337=68%,N337*O337*P337*F!$B$68,IF(Q337=69%,N337*O337*P337*F!$B$69,IF(Q337=70%,N337*O337*P337*F!$B$70,IF(Q337=71%,N337*O337*P337*F!$B$71,IF(Q337=72%,N337*O337*P337*F!$B$72,IF(Q337=73%,N337*O337*P337*F!$B$73,IF(Q337=74%,N337*O337*P337*F!$B$74,IF(Q337=75%,N337*O337*P337*F!$B$75,IF(Q337=76%,N337*O337*P337*F!$B$76,IF(Q337=77%,N337*O337*P337*F!$B$77,IF(Q337=78%,N337*O337*P337*F!$B$78,IF(Q337=79%,N337*O337*P337*F!$B$79,IF(Q337=80%,N337*O337*P337*F!$B$80,IF(Q337=81%,N337*O337*P337*F!$B$81,IF(Q337=82%,N337*O337*P337*F!$B$82,IF(Q337=83%,N337*O337*P337*F!$B$83,IF(Q337=84%,N337*O337*P337*F!$B$84,IF(Q337=85%,N337*O337*P337*F!$B$85,IF(Q337=86%,N337*O337*P337*F!$B$86,IF(Q337=87%,N337*O337*P337*F!$B$87,IF(Q337=88%,N337*O337*P337*F!$B$88,IF(Q337=89%,N337*O337*P337*F!$B$89,IF(Q337=90%,N337*O337*P337*F!$B$90,IF(Q337=91%,N337*O337*P337*F!$B$91,IF(Q337=92%,N337*O337*P337*F!$B$92,IF(Q337=93%,N337*O337*P337*F!$B$93,IF(Q337=94%,N337*O337*P337*F!$B$94,IF(Q337=95%,N337*O337*P337*F!$B$95,IF(Q337=96%,N337*O337*P337*F!$B$96,IF(Q337=97%,N337*O337*P337*F!$B$97,IF(Q337=98%,N337*O337*P337*F!$B$98,IF(Q337=99%,N337*O337*P337*F!$B$99,IF(Q337&gt;99%,N337*O337*P337*F!$B$100,))))))))))))))))))))))))))))))))))))))))))))))))))))))))+IF(U337&lt;30%,0,IF(U337&lt;35%,R337*S337*T337*F!$B$33,IF(U337&lt;40%,R337*S337*T337*F!$B$38,IF(U337&lt;45%,R337*S337*T337*F!$B$43,IF(U337&lt;50%,R337*S337*T337*F!$B$48,IF(U337=50%,R337*S337*T337*F!$B$50,IF(U337=51%,R337*S337*T337*F!$B$51,IF(U337=52%,R337*S337*T337*F!$B$52,IF(U337=53%,R337*S337*T337*F!$B$53,IF(U337=54%,R337*S337*T337*F!$B$54,IF(U337=55%,R337*S337*T337*F!$B$55,IF(U337=56%,R337*S337*T337*F!$B$56,IF(U337=57%,R337*S337*T337*F!$B$57,IF(U337=58%,R337*S337*T337*F!$B$58,IF(U337=59%,R337*S337*T337*F!$B$59,IF(U337=60%,R337*S337*T337*F!$B$60,IF(U337=61%,R337*S337*T337*F!$B$61,IF(U337=62%,R337*S337*T337*F!$B$62,IF(U337=63%,R337*S337*T337*F!$B$63,IF(U337=64%,R337*S337*T337*F!$B$64,IF(U337=65%,R337*S337*T337*F!$B$65,IF(U337=66%,R337*S337*T337*F!$B$66,IF(U337=67%,R337*S337*T337*F!$B$67,IF(U337=68%,R337*S337*T337*F!$B$68,IF(U337=69%,R337*S337*T337*F!$B$69,IF(U337=70%,R337*S337*T337*F!$B$70,IF(U337=71%,R337*S337*T337*F!$B$71,IF(U337=72%,R337*S337*T337*F!$B$72,IF(U337=73%,R337*S337*T337*F!$B$73,IF(U337=74%,R337*S337*T337*F!$B$74,IF(U337=75%,R337*S337*T337*F!$B$75,IF(U337=76%,R337*S337*T337*F!$B$76,IF(U337=77%,R337*S337*T337*F!$B$77,IF(U337=78%,R337*S337*T337*F!$B$78,IF(U337=79%,R337*S337*T337*F!$B$79,IF(U337=80%,R337*S337*T337*F!$B$80,IF(U337=81%,R337*S337*T337*F!$B$81,IF(U337=82%,R337*S337*T337*F!$B$82,IF(U337=83%,R337*S337*T337*F!$B$83,IF(U337=84%,R337*S337*T337*F!$B$84,IF(U337=85%,R337*S337*T337*F!$B$85,IF(U337=86%,R337*S337*T337*F!$B$86,IF(U337=87%,R337*S337*T337*F!$B$87,IF(U337=88%,R337*S337*T337*F!$B$88,IF(U337=89%,R337*S337*T337*F!$B$89,IF(U337=90%,R337*S337*T337*F!$B$90,IF(U337=91%,R337*S337*T337*F!$B$91,IF(U337=92%,R337*S337*T337*F!$B$92,IF(U337=93%,R337*S337*T337*F!$B$93,IF(U337=94%,R337*S337*T337*F!$B$94,IF(U337=95%,R337*S337*T337*F!$B$95,IF(U337=96%,R337*S337*T337*F!$B$96,IF(U337=97%,R337*S337*T337*F!$B$97,IF(U337=98%,R337*S337*T337*F!$B$98,IF(U337=99%,R337*S337*T337*F!$B$99,IF(U337&gt;99%,R337*S337*T337*F!$B$100)))))))))))))))))))))))))))))))))))))))))))))))))))))))))*IF(ISNUMBER(E337),E337,1)*IF(ISNUMBER(D337),D337,1)</f>
        <v>2343.6</v>
      </c>
      <c r="AA337" s="62">
        <f t="shared" si="523"/>
        <v>17</v>
      </c>
      <c r="AB337" s="63">
        <f t="shared" si="524"/>
        <v>40.799999999999997</v>
      </c>
      <c r="AV337" s="157"/>
      <c r="AW337" s="157"/>
    </row>
    <row r="338" spans="1:49" x14ac:dyDescent="0.25">
      <c r="A338" s="325"/>
      <c r="B338" s="165" t="str">
        <f t="shared" si="525"/>
        <v>Легкая</v>
      </c>
      <c r="C338" s="166" t="str">
        <f t="shared" si="525"/>
        <v>Наклоны</v>
      </c>
      <c r="D338" s="167">
        <f t="shared" ref="D338" si="530">D301</f>
        <v>1</v>
      </c>
      <c r="E338" s="168" t="str">
        <f t="shared" si="525"/>
        <v/>
      </c>
      <c r="F338" s="304">
        <f>IF(I338&lt;&gt;0,(IFERROR(IF($Y338&gt;50,MROUND($Y338*I338,2.5),IF($Y338&lt;15,MROUND($Y338*I338,0.1),MROUND($Y338*I338,1))),)),"")</f>
        <v>65</v>
      </c>
      <c r="G338" s="173">
        <v>6</v>
      </c>
      <c r="H338" s="173">
        <v>4</v>
      </c>
      <c r="I338" s="174">
        <v>0.47</v>
      </c>
      <c r="J338" s="304" t="str">
        <f>IF(M338&lt;&gt;0,(IFERROR(IF($Y338&gt;50,MROUND($Y338*M338,2.5),IF($Y338&lt;15,MROUND($Y338*M338,0.1),MROUND($Y338*M338,1))),)),"")</f>
        <v/>
      </c>
      <c r="K338" s="173"/>
      <c r="L338" s="173"/>
      <c r="M338" s="174">
        <v>0</v>
      </c>
      <c r="N338" s="304" t="str">
        <f>IF(Q338&lt;&gt;0,(IFERROR(IF($Y338&gt;50,MROUND($Y338*Q338,2.5),IF($Y338&lt;15,MROUND($Y338*Q338,0.1),MROUND($Y338*Q338,1))),)),"")</f>
        <v/>
      </c>
      <c r="O338" s="173"/>
      <c r="P338" s="173"/>
      <c r="Q338" s="174">
        <v>0</v>
      </c>
      <c r="R338" s="304" t="str">
        <f>IF(U338&lt;&gt;0,(IFERROR(IF($Y338&gt;50,MROUND($Y338*U338,2.5),IF($Y338&lt;15,MROUND($Y338*U338,0.1),MROUND($Y338*U338,1))),)),"")</f>
        <v/>
      </c>
      <c r="S338" s="173"/>
      <c r="T338" s="173"/>
      <c r="U338" s="175">
        <v>0</v>
      </c>
      <c r="V338" s="66">
        <f t="shared" si="522"/>
        <v>1560</v>
      </c>
      <c r="W338" s="67">
        <f t="shared" si="527"/>
        <v>65</v>
      </c>
      <c r="X338" s="68">
        <f t="shared" si="528"/>
        <v>0.47</v>
      </c>
      <c r="Y338" s="203">
        <f t="shared" si="529"/>
        <v>138.06019644714863</v>
      </c>
      <c r="Z338" s="18">
        <f>(IF(I338&lt;30%,0,IF(I338&lt;35%,F338*G338*H338*F!$B$33,IF(I338&lt;40%,F338*G338*H338*F!$B$38,IF(I338&lt;45%,F338*G338*H338*F!$B$43,IF(I338&lt;50%,F338*G338*H338*F!$B$48,IF(I338=50%,F338*G338*H338*F!$B$50,IF(I338=51%,F338*G338*H338*F!$B$51,IF(I338=52%,F338*G338*H338*F!$B$52,IF(I338=53%,F338*G338*H338*F!$B$53,IF(I338=54%,F338*G338*H338*F!$B$54,IF(I338=55%,F338*G338*H338*F!$B$55,IF(I338=56%,F338*G338*H338*F!$B$56,IF(I338=57%,F338*G338*H338*F!$B$57,IF(I338=58%,F338*G338*H338*F!$B$58,IF(I338=59%,F338*G338*H338*F!$B$59,IF(I338=60%,F338*G338*H338*F!$B$60,IF(I338=61%,F338*G338*H338*F!$B$61,IF(I338=62%,F338*G338*H338*F!$B$62,IF(I338=63%,F338*G338*H338*F!$B$63,IF(I338=64%,F338*G338*H338*F!$B$64,IF(I338=65%,F338*G338*H338*F!$B$65,IF(I338=66%,F338*G338*H338*F!$B$66,IF(I338=67%,F338*G338*H338*F!$B$67,IF(I338=68%,F338*G338*H338*F!$B$68,IF(I338=69%,F338*G338*H338*F!$B$69,IF(I338=70%,F338*G338*H338*F!$B$70,IF(I338=71%,F338*G338*H338*F!$B$71,IF(I338=72%,F338*G338*H338*F!$B$72,IF(I338=73%,F338*G338*H338*F!$B$73,IF(I338=74%,F338*G338*H338*F!$B$74,IF(I338=75%,F338*G338*H338*F!$B$75,IF(I338=76%,F338*G338*H338*F!$B$76,IF(I338=77%,F338*G338*H338*F!$B$77,IF(I338=78%,F338*G338*H338*F!$B$78,IF(I338=79%,F338*G338*H338*F!$B$79,IF(I338=80%,F338*G338*H338*F!$B$80,IF(I338=81%,F338*G338*H338*F!$B$81,IF(I338=82%,F338*G338*H338*F!$B$82,IF(I338=83%,F338*G338*H338*F!$B$83,IF(I338=84%,F338*G338*H338*F!$B$84,IF(I338=85%,F338*G338*H338*F!$B$85,IF(I338=86%,F338*G338*H338*F!$B$86,IF(I338=87%,F338*G338*H338*F!$B$87,IF(I338=88%,F338*G338*H338*F!$B$88,IF(I338=89%,F338*G338*H338*F!$B$89,IF(I338=90%,F338*G338*H338*F!$B$90,IF(I338=91%,F338*G338*H338*F!$B$91,IF(I338=92%,F338*G338*H338*F!$B$92,IF(I338=93%,F338*G338*H338*F!$B$93,IF(I338=94%,F338*G338*H338*F!$B$94,IF(I338=95%,F338*G338*H338*F!$B$95,IF(I338=96%,F338*G338*H338*F!$B$96,IF(I338=97%,F338*G338*H338*F!$B$97,IF(I338=98%,F338*G338*H338*F!$B$98,IF(I338=99%,F338*G338*H338*F!$B$99,IF(I338&gt;99%,F338*G338*H338*F!$B$100,))))))))))))))))))))))))))))))))))))))))))))))))))))))))+IF(M338&lt;30%,0,IF(M338&lt;35%,J338*K338*L338*F!$B$33,IF(M338&lt;40%,J338*K338*L338*F!$B$38,IF(M338&lt;45%,J338*K338*L338*F!$B$43,IF(M338&lt;50%,J338*K338*L338*F!$B$48,IF(M338=50%,J338*K338*L338*F!$B$50,IF(M338=51%,J338*K338*L338*F!$B$51,IF(M338=52%,J338*K338*L338*F!$B$52,IF(M338=53%,J338*K338*L338*F!$B$53,IF(M338=54%,J338*K338*L338*F!$B$54,IF(M338=55%,J338*K338*L338*F!$B$55,IF(M338=56%,J338*K338*L338*F!$B$56,IF(M338=57%,J338*K338*L338*F!$B$57,IF(M338=58%,J338*K338*L338*F!$B$58,IF(M338=59%,J338*K338*L338*F!$B$59,IF(M338=60%,J338*K338*L338*F!$B$60,IF(M338=61%,J338*K338*L338*F!$B$61,IF(M338=62%,J338*K338*L338*F!$B$62,IF(M338=63%,J338*K338*L338*F!$B$63,IF(M338=64%,J338*K338*L338*F!$B$64,IF(M338=65%,J338*K338*L338*F!$B$65,IF(M338=66%,J338*K338*L338*F!$B$66,IF(M338=67%,J338*K338*L338*F!$B$67,IF(M338=68%,J338*K338*L338*F!$B$68,IF(M338=69%,J338*K338*L338*F!$B$69,IF(M338=70%,J338*K338*L338*F!$B$70,IF(M338=71%,J338*K338*L338*F!$B$71,IF(M338=72%,J338*K338*L338*F!$B$72,IF(M338=73%,J338*K338*L338*F!$B$73,IF(M338=74%,J338*K338*L338*F!$B$74,IF(M338=75%,J338*K338*L338*F!$B$75,IF(M338=76%,J338*K338*L338*F!$B$76,IF(M338=77%,J338*K338*L338*F!$B$77,IF(M338=78%,J338*K338*L338*F!$B$78,IF(M338=79%,J338*K338*L338*F!$B$79,IF(M338=80%,J338*K338*L338*F!$B$80,IF(M338=81%,J338*K338*L338*F!$B$81,IF(M338=82%,J338*K338*L338*F!$B$82,IF(M338=83%,J338*K338*L338*F!$B$83,IF(M338=84%,J338*K338*L338*F!$B$84,IF(M338=85%,J338*K338*L338*F!$B$85,IF(M338=86%,J338*K338*L338*F!$B$86,IF(M338=87%,J338*K338*L338*F!$B$87,IF(M338=88%,J338*K338*L338*F!$B$88,IF(M338=89%,J338*K338*L338*F!$B$89,IF(M338=90%,J338*K338*L338*F!$B$90,IF(M338=91%,J338*K338*L338*F!$B$91,IF(M338=92%,J338*K338*L338*F!$B$92,IF(M338=93%,J338*K338*L338*F!$B$93,IF(M338=94%,J338*K338*L338*F!$B$94,IF(M338=95%,J338*K338*L338*F!$B$95,IF(M338=96%,J338*K338*L338*F!$B$96,IF(M338=97%,J338*K338*L338*F!$B$97,IF(M338=98%,J338*K338*L338*F!$B$98,IF(M338=99%,J338*K338*L338*F!$B$99,IF(M338&gt;99%,J338*K338*L338*F!$B$100,))))))))))))))))))))))))))))))))))))))))))))))))))))))))+IF(Q338&lt;30%,0,IF(Q338&lt;35%,N338*O338*P338*F!$B$33,IF(Q338&lt;40%,N338*O338*P338*F!$B$38,IF(Q338&lt;45%,N338*O338*P338*F!$B$43,IF(Q338&lt;50%,N338*O338*P338*F!$B$48,IF(Q338=50%,N338*O338*P338*F!$B$50,IF(Q338=51%,N338*O338*P338*F!$B$51,IF(Q338=52%,N338*O338*P338*F!$B$52,IF(Q338=53%,N338*O338*P338*F!$B$53,IF(Q338=54%,N338*O338*P338*F!$B$54,IF(Q338=55%,N338*O338*P338*F!$B$55,IF(Q338=56%,N338*O338*P338*F!$B$56,IF(Q338=57%,N338*O338*P338*F!$B$57,IF(Q338=58%,N338*O338*P338*F!$B$58,IF(Q338=59%,N338*O338*P338*F!$B$59,IF(Q338=60%,N338*O338*P338*F!$B$60,IF(Q338=61%,N338*O338*P338*F!$B$61,IF(Q338=62%,N338*O338*P338*F!$B$62,IF(Q338=63%,N338*O338*P338*F!$B$63,IF(Q338=64%,N338*O338*P338*F!$B$64,IF(Q338=65%,N338*O338*P338*F!$B$65,IF(Q338=66%,N338*O338*P338*F!$B$66,IF(Q338=67%,N338*O338*P338*F!$B$67,IF(Q338=68%,N338*O338*P338*F!$B$68,IF(Q338=69%,N338*O338*P338*F!$B$69,IF(Q338=70%,N338*O338*P338*F!$B$70,IF(Q338=71%,N338*O338*P338*F!$B$71,IF(Q338=72%,N338*O338*P338*F!$B$72,IF(Q338=73%,N338*O338*P338*F!$B$73,IF(Q338=74%,N338*O338*P338*F!$B$74,IF(Q338=75%,N338*O338*P338*F!$B$75,IF(Q338=76%,N338*O338*P338*F!$B$76,IF(Q338=77%,N338*O338*P338*F!$B$77,IF(Q338=78%,N338*O338*P338*F!$B$78,IF(Q338=79%,N338*O338*P338*F!$B$79,IF(Q338=80%,N338*O338*P338*F!$B$80,IF(Q338=81%,N338*O338*P338*F!$B$81,IF(Q338=82%,N338*O338*P338*F!$B$82,IF(Q338=83%,N338*O338*P338*F!$B$83,IF(Q338=84%,N338*O338*P338*F!$B$84,IF(Q338=85%,N338*O338*P338*F!$B$85,IF(Q338=86%,N338*O338*P338*F!$B$86,IF(Q338=87%,N338*O338*P338*F!$B$87,IF(Q338=88%,N338*O338*P338*F!$B$88,IF(Q338=89%,N338*O338*P338*F!$B$89,IF(Q338=90%,N338*O338*P338*F!$B$90,IF(Q338=91%,N338*O338*P338*F!$B$91,IF(Q338=92%,N338*O338*P338*F!$B$92,IF(Q338=93%,N338*O338*P338*F!$B$93,IF(Q338=94%,N338*O338*P338*F!$B$94,IF(Q338=95%,N338*O338*P338*F!$B$95,IF(Q338=96%,N338*O338*P338*F!$B$96,IF(Q338=97%,N338*O338*P338*F!$B$97,IF(Q338=98%,N338*O338*P338*F!$B$98,IF(Q338=99%,N338*O338*P338*F!$B$99,IF(Q338&gt;99%,N338*O338*P338*F!$B$100,))))))))))))))))))))))))))))))))))))))))))))))))))))))))+IF(U338&lt;30%,0,IF(U338&lt;35%,R338*S338*T338*F!$B$33,IF(U338&lt;40%,R338*S338*T338*F!$B$38,IF(U338&lt;45%,R338*S338*T338*F!$B$43,IF(U338&lt;50%,R338*S338*T338*F!$B$48,IF(U338=50%,R338*S338*T338*F!$B$50,IF(U338=51%,R338*S338*T338*F!$B$51,IF(U338=52%,R338*S338*T338*F!$B$52,IF(U338=53%,R338*S338*T338*F!$B$53,IF(U338=54%,R338*S338*T338*F!$B$54,IF(U338=55%,R338*S338*T338*F!$B$55,IF(U338=56%,R338*S338*T338*F!$B$56,IF(U338=57%,R338*S338*T338*F!$B$57,IF(U338=58%,R338*S338*T338*F!$B$58,IF(U338=59%,R338*S338*T338*F!$B$59,IF(U338=60%,R338*S338*T338*F!$B$60,IF(U338=61%,R338*S338*T338*F!$B$61,IF(U338=62%,R338*S338*T338*F!$B$62,IF(U338=63%,R338*S338*T338*F!$B$63,IF(U338=64%,R338*S338*T338*F!$B$64,IF(U338=65%,R338*S338*T338*F!$B$65,IF(U338=66%,R338*S338*T338*F!$B$66,IF(U338=67%,R338*S338*T338*F!$B$67,IF(U338=68%,R338*S338*T338*F!$B$68,IF(U338=69%,R338*S338*T338*F!$B$69,IF(U338=70%,R338*S338*T338*F!$B$70,IF(U338=71%,R338*S338*T338*F!$B$71,IF(U338=72%,R338*S338*T338*F!$B$72,IF(U338=73%,R338*S338*T338*F!$B$73,IF(U338=74%,R338*S338*T338*F!$B$74,IF(U338=75%,R338*S338*T338*F!$B$75,IF(U338=76%,R338*S338*T338*F!$B$76,IF(U338=77%,R338*S338*T338*F!$B$77,IF(U338=78%,R338*S338*T338*F!$B$78,IF(U338=79%,R338*S338*T338*F!$B$79,IF(U338=80%,R338*S338*T338*F!$B$80,IF(U338=81%,R338*S338*T338*F!$B$81,IF(U338=82%,R338*S338*T338*F!$B$82,IF(U338=83%,R338*S338*T338*F!$B$83,IF(U338=84%,R338*S338*T338*F!$B$84,IF(U338=85%,R338*S338*T338*F!$B$85,IF(U338=86%,R338*S338*T338*F!$B$86,IF(U338=87%,R338*S338*T338*F!$B$87,IF(U338=88%,R338*S338*T338*F!$B$88,IF(U338=89%,R338*S338*T338*F!$B$89,IF(U338=90%,R338*S338*T338*F!$B$90,IF(U338=91%,R338*S338*T338*F!$B$91,IF(U338=92%,R338*S338*T338*F!$B$92,IF(U338=93%,R338*S338*T338*F!$B$93,IF(U338=94%,R338*S338*T338*F!$B$94,IF(U338=95%,R338*S338*T338*F!$B$95,IF(U338=96%,R338*S338*T338*F!$B$96,IF(U338=97%,R338*S338*T338*F!$B$97,IF(U338=98%,R338*S338*T338*F!$B$98,IF(U338=99%,R338*S338*T338*F!$B$99,IF(U338&gt;99%,R338*S338*T338*F!$B$100)))))))))))))))))))))))))))))))))))))))))))))))))))))))))*IF(ISNUMBER(E338),E338,1)*IF(ISNUMBER(D338),D338,1)</f>
        <v>733.19999999999993</v>
      </c>
      <c r="AA338" s="69">
        <f t="shared" si="523"/>
        <v>24</v>
      </c>
      <c r="AB338" s="70">
        <f t="shared" si="524"/>
        <v>19.200000000000003</v>
      </c>
    </row>
    <row r="339" spans="1:49" x14ac:dyDescent="0.25">
      <c r="A339" s="325"/>
      <c r="B339" s="165" t="str">
        <f t="shared" si="525"/>
        <v>Средняя</v>
      </c>
      <c r="C339" s="166" t="str">
        <f t="shared" si="525"/>
        <v>Разгибания ног</v>
      </c>
      <c r="D339" s="167">
        <f t="shared" ref="D339" si="531">D302</f>
        <v>0.4</v>
      </c>
      <c r="E339" s="168">
        <f t="shared" si="525"/>
        <v>5</v>
      </c>
      <c r="F339" s="305">
        <f>IF(I339&lt;&gt;0,(IFERROR(IF($Y339&gt;50,MROUND($Y339*I339,2.5),IF($Y339&lt;15,MROUND($Y339*I339,0.1),MROUND($Y339*I339,1))),)),"")</f>
        <v>13</v>
      </c>
      <c r="G339" s="170">
        <v>6</v>
      </c>
      <c r="H339" s="170">
        <v>1</v>
      </c>
      <c r="I339" s="171">
        <v>0.51</v>
      </c>
      <c r="J339" s="305">
        <f>IF(M339&lt;&gt;0,(IFERROR(IF($Y339&gt;50,MROUND($Y339*M339,2.5),IF($Y339&lt;15,MROUND($Y339*M339,0.1),MROUND($Y339*M339,1))),)),"")</f>
        <v>17</v>
      </c>
      <c r="K339" s="170">
        <v>5</v>
      </c>
      <c r="L339" s="170">
        <v>5</v>
      </c>
      <c r="M339" s="171">
        <v>0.65</v>
      </c>
      <c r="N339" s="305" t="str">
        <f>IF(Q339&lt;&gt;0,(IFERROR(IF($Y339&gt;50,MROUND($Y339*Q339,2.5),IF($Y339&lt;15,MROUND($Y339*Q339,0.1),MROUND($Y339*Q339,1))),)),"")</f>
        <v/>
      </c>
      <c r="O339" s="170"/>
      <c r="P339" s="170"/>
      <c r="Q339" s="171">
        <v>0</v>
      </c>
      <c r="R339" s="305" t="str">
        <f>IF(U339&lt;&gt;0,(IFERROR(IF($Y339&gt;50,MROUND($Y339*U339,2.5),IF($Y339&lt;15,MROUND($Y339*U339,0.1),MROUND($Y339*U339,1))),)),"")</f>
        <v/>
      </c>
      <c r="S339" s="170"/>
      <c r="T339" s="170"/>
      <c r="U339" s="172">
        <v>0</v>
      </c>
      <c r="V339" s="59">
        <f t="shared" si="522"/>
        <v>2515</v>
      </c>
      <c r="W339" s="60">
        <f t="shared" si="527"/>
        <v>81.129032258064512</v>
      </c>
      <c r="X339" s="61">
        <f>ROUND(IFERROR((W339/(Y339*IF(ISNUMBER(E339),E339,1))),0),2)</f>
        <v>0.62</v>
      </c>
      <c r="Y339" s="203">
        <f t="shared" si="529"/>
        <v>26.147764478626634</v>
      </c>
      <c r="Z339" s="17">
        <f>(IF(I339&lt;30%,0,IF(I339&lt;35%,F339*G339*H339*F!$B$33,IF(I339&lt;40%,F339*G339*H339*F!$B$38,IF(I339&lt;45%,F339*G339*H339*F!$B$43,IF(I339&lt;50%,F339*G339*H339*F!$B$48,IF(I339=50%,F339*G339*H339*F!$B$50,IF(I339=51%,F339*G339*H339*F!$B$51,IF(I339=52%,F339*G339*H339*F!$B$52,IF(I339=53%,F339*G339*H339*F!$B$53,IF(I339=54%,F339*G339*H339*F!$B$54,IF(I339=55%,F339*G339*H339*F!$B$55,IF(I339=56%,F339*G339*H339*F!$B$56,IF(I339=57%,F339*G339*H339*F!$B$57,IF(I339=58%,F339*G339*H339*F!$B$58,IF(I339=59%,F339*G339*H339*F!$B$59,IF(I339=60%,F339*G339*H339*F!$B$60,IF(I339=61%,F339*G339*H339*F!$B$61,IF(I339=62%,F339*G339*H339*F!$B$62,IF(I339=63%,F339*G339*H339*F!$B$63,IF(I339=64%,F339*G339*H339*F!$B$64,IF(I339=65%,F339*G339*H339*F!$B$65,IF(I339=66%,F339*G339*H339*F!$B$66,IF(I339=67%,F339*G339*H339*F!$B$67,IF(I339=68%,F339*G339*H339*F!$B$68,IF(I339=69%,F339*G339*H339*F!$B$69,IF(I339=70%,F339*G339*H339*F!$B$70,IF(I339=71%,F339*G339*H339*F!$B$71,IF(I339=72%,F339*G339*H339*F!$B$72,IF(I339=73%,F339*G339*H339*F!$B$73,IF(I339=74%,F339*G339*H339*F!$B$74,IF(I339=75%,F339*G339*H339*F!$B$75,IF(I339=76%,F339*G339*H339*F!$B$76,IF(I339=77%,F339*G339*H339*F!$B$77,IF(I339=78%,F339*G339*H339*F!$B$78,IF(I339=79%,F339*G339*H339*F!$B$79,IF(I339=80%,F339*G339*H339*F!$B$80,IF(I339=81%,F339*G339*H339*F!$B$81,IF(I339=82%,F339*G339*H339*F!$B$82,IF(I339=83%,F339*G339*H339*F!$B$83,IF(I339=84%,F339*G339*H339*F!$B$84,IF(I339=85%,F339*G339*H339*F!$B$85,IF(I339=86%,F339*G339*H339*F!$B$86,IF(I339=87%,F339*G339*H339*F!$B$87,IF(I339=88%,F339*G339*H339*F!$B$88,IF(I339=89%,F339*G339*H339*F!$B$89,IF(I339=90%,F339*G339*H339*F!$B$90,IF(I339=91%,F339*G339*H339*F!$B$91,IF(I339=92%,F339*G339*H339*F!$B$92,IF(I339=93%,F339*G339*H339*F!$B$93,IF(I339=94%,F339*G339*H339*F!$B$94,IF(I339=95%,F339*G339*H339*F!$B$95,IF(I339=96%,F339*G339*H339*F!$B$96,IF(I339=97%,F339*G339*H339*F!$B$97,IF(I339=98%,F339*G339*H339*F!$B$98,IF(I339=99%,F339*G339*H339*F!$B$99,IF(I339&gt;99%,F339*G339*H339*F!$B$100,))))))))))))))))))))))))))))))))))))))))))))))))))))))))+IF(M339&lt;30%,0,IF(M339&lt;35%,J339*K339*L339*F!$B$33,IF(M339&lt;40%,J339*K339*L339*F!$B$38,IF(M339&lt;45%,J339*K339*L339*F!$B$43,IF(M339&lt;50%,J339*K339*L339*F!$B$48,IF(M339=50%,J339*K339*L339*F!$B$50,IF(M339=51%,J339*K339*L339*F!$B$51,IF(M339=52%,J339*K339*L339*F!$B$52,IF(M339=53%,J339*K339*L339*F!$B$53,IF(M339=54%,J339*K339*L339*F!$B$54,IF(M339=55%,J339*K339*L339*F!$B$55,IF(M339=56%,J339*K339*L339*F!$B$56,IF(M339=57%,J339*K339*L339*F!$B$57,IF(M339=58%,J339*K339*L339*F!$B$58,IF(M339=59%,J339*K339*L339*F!$B$59,IF(M339=60%,J339*K339*L339*F!$B$60,IF(M339=61%,J339*K339*L339*F!$B$61,IF(M339=62%,J339*K339*L339*F!$B$62,IF(M339=63%,J339*K339*L339*F!$B$63,IF(M339=64%,J339*K339*L339*F!$B$64,IF(M339=65%,J339*K339*L339*F!$B$65,IF(M339=66%,J339*K339*L339*F!$B$66,IF(M339=67%,J339*K339*L339*F!$B$67,IF(M339=68%,J339*K339*L339*F!$B$68,IF(M339=69%,J339*K339*L339*F!$B$69,IF(M339=70%,J339*K339*L339*F!$B$70,IF(M339=71%,J339*K339*L339*F!$B$71,IF(M339=72%,J339*K339*L339*F!$B$72,IF(M339=73%,J339*K339*L339*F!$B$73,IF(M339=74%,J339*K339*L339*F!$B$74,IF(M339=75%,J339*K339*L339*F!$B$75,IF(M339=76%,J339*K339*L339*F!$B$76,IF(M339=77%,J339*K339*L339*F!$B$77,IF(M339=78%,J339*K339*L339*F!$B$78,IF(M339=79%,J339*K339*L339*F!$B$79,IF(M339=80%,J339*K339*L339*F!$B$80,IF(M339=81%,J339*K339*L339*F!$B$81,IF(M339=82%,J339*K339*L339*F!$B$82,IF(M339=83%,J339*K339*L339*F!$B$83,IF(M339=84%,J339*K339*L339*F!$B$84,IF(M339=85%,J339*K339*L339*F!$B$85,IF(M339=86%,J339*K339*L339*F!$B$86,IF(M339=87%,J339*K339*L339*F!$B$87,IF(M339=88%,J339*K339*L339*F!$B$88,IF(M339=89%,J339*K339*L339*F!$B$89,IF(M339=90%,J339*K339*L339*F!$B$90,IF(M339=91%,J339*K339*L339*F!$B$91,IF(M339=92%,J339*K339*L339*F!$B$92,IF(M339=93%,J339*K339*L339*F!$B$93,IF(M339=94%,J339*K339*L339*F!$B$94,IF(M339=95%,J339*K339*L339*F!$B$95,IF(M339=96%,J339*K339*L339*F!$B$96,IF(M339=97%,J339*K339*L339*F!$B$97,IF(M339=98%,J339*K339*L339*F!$B$98,IF(M339=99%,J339*K339*L339*F!$B$99,IF(M339&gt;99%,J339*K339*L339*F!$B$100,))))))))))))))))))))))))))))))))))))))))))))))))))))))))+IF(Q339&lt;30%,0,IF(Q339&lt;35%,N339*O339*P339*F!$B$33,IF(Q339&lt;40%,N339*O339*P339*F!$B$38,IF(Q339&lt;45%,N339*O339*P339*F!$B$43,IF(Q339&lt;50%,N339*O339*P339*F!$B$48,IF(Q339=50%,N339*O339*P339*F!$B$50,IF(Q339=51%,N339*O339*P339*F!$B$51,IF(Q339=52%,N339*O339*P339*F!$B$52,IF(Q339=53%,N339*O339*P339*F!$B$53,IF(Q339=54%,N339*O339*P339*F!$B$54,IF(Q339=55%,N339*O339*P339*F!$B$55,IF(Q339=56%,N339*O339*P339*F!$B$56,IF(Q339=57%,N339*O339*P339*F!$B$57,IF(Q339=58%,N339*O339*P339*F!$B$58,IF(Q339=59%,N339*O339*P339*F!$B$59,IF(Q339=60%,N339*O339*P339*F!$B$60,IF(Q339=61%,N339*O339*P339*F!$B$61,IF(Q339=62%,N339*O339*P339*F!$B$62,IF(Q339=63%,N339*O339*P339*F!$B$63,IF(Q339=64%,N339*O339*P339*F!$B$64,IF(Q339=65%,N339*O339*P339*F!$B$65,IF(Q339=66%,N339*O339*P339*F!$B$66,IF(Q339=67%,N339*O339*P339*F!$B$67,IF(Q339=68%,N339*O339*P339*F!$B$68,IF(Q339=69%,N339*O339*P339*F!$B$69,IF(Q339=70%,N339*O339*P339*F!$B$70,IF(Q339=71%,N339*O339*P339*F!$B$71,IF(Q339=72%,N339*O339*P339*F!$B$72,IF(Q339=73%,N339*O339*P339*F!$B$73,IF(Q339=74%,N339*O339*P339*F!$B$74,IF(Q339=75%,N339*O339*P339*F!$B$75,IF(Q339=76%,N339*O339*P339*F!$B$76,IF(Q339=77%,N339*O339*P339*F!$B$77,IF(Q339=78%,N339*O339*P339*F!$B$78,IF(Q339=79%,N339*O339*P339*F!$B$79,IF(Q339=80%,N339*O339*P339*F!$B$80,IF(Q339=81%,N339*O339*P339*F!$B$81,IF(Q339=82%,N339*O339*P339*F!$B$82,IF(Q339=83%,N339*O339*P339*F!$B$83,IF(Q339=84%,N339*O339*P339*F!$B$84,IF(Q339=85%,N339*O339*P339*F!$B$85,IF(Q339=86%,N339*O339*P339*F!$B$86,IF(Q339=87%,N339*O339*P339*F!$B$87,IF(Q339=88%,N339*O339*P339*F!$B$88,IF(Q339=89%,N339*O339*P339*F!$B$89,IF(Q339=90%,N339*O339*P339*F!$B$90,IF(Q339=91%,N339*O339*P339*F!$B$91,IF(Q339=92%,N339*O339*P339*F!$B$92,IF(Q339=93%,N339*O339*P339*F!$B$93,IF(Q339=94%,N339*O339*P339*F!$B$94,IF(Q339=95%,N339*O339*P339*F!$B$95,IF(Q339=96%,N339*O339*P339*F!$B$96,IF(Q339=97%,N339*O339*P339*F!$B$97,IF(Q339=98%,N339*O339*P339*F!$B$98,IF(Q339=99%,N339*O339*P339*F!$B$99,IF(Q339&gt;99%,N339*O339*P339*F!$B$100,))))))))))))))))))))))))))))))))))))))))))))))))))))))))+IF(U339&lt;30%,0,IF(U339&lt;35%,R339*S339*T339*F!$B$33,IF(U339&lt;40%,R339*S339*T339*F!$B$38,IF(U339&lt;45%,R339*S339*T339*F!$B$43,IF(U339&lt;50%,R339*S339*T339*F!$B$48,IF(U339=50%,R339*S339*T339*F!$B$50,IF(U339=51%,R339*S339*T339*F!$B$51,IF(U339=52%,R339*S339*T339*F!$B$52,IF(U339=53%,R339*S339*T339*F!$B$53,IF(U339=54%,R339*S339*T339*F!$B$54,IF(U339=55%,R339*S339*T339*F!$B$55,IF(U339=56%,R339*S339*T339*F!$B$56,IF(U339=57%,R339*S339*T339*F!$B$57,IF(U339=58%,R339*S339*T339*F!$B$58,IF(U339=59%,R339*S339*T339*F!$B$59,IF(U339=60%,R339*S339*T339*F!$B$60,IF(U339=61%,R339*S339*T339*F!$B$61,IF(U339=62%,R339*S339*T339*F!$B$62,IF(U339=63%,R339*S339*T339*F!$B$63,IF(U339=64%,R339*S339*T339*F!$B$64,IF(U339=65%,R339*S339*T339*F!$B$65,IF(U339=66%,R339*S339*T339*F!$B$66,IF(U339=67%,R339*S339*T339*F!$B$67,IF(U339=68%,R339*S339*T339*F!$B$68,IF(U339=69%,R339*S339*T339*F!$B$69,IF(U339=70%,R339*S339*T339*F!$B$70,IF(U339=71%,R339*S339*T339*F!$B$71,IF(U339=72%,R339*S339*T339*F!$B$72,IF(U339=73%,R339*S339*T339*F!$B$73,IF(U339=74%,R339*S339*T339*F!$B$74,IF(U339=75%,R339*S339*T339*F!$B$75,IF(U339=76%,R339*S339*T339*F!$B$76,IF(U339=77%,R339*S339*T339*F!$B$77,IF(U339=78%,R339*S339*T339*F!$B$78,IF(U339=79%,R339*S339*T339*F!$B$79,IF(U339=80%,R339*S339*T339*F!$B$80,IF(U339=81%,R339*S339*T339*F!$B$81,IF(U339=82%,R339*S339*T339*F!$B$82,IF(U339=83%,R339*S339*T339*F!$B$83,IF(U339=84%,R339*S339*T339*F!$B$84,IF(U339=85%,R339*S339*T339*F!$B$85,IF(U339=86%,R339*S339*T339*F!$B$86,IF(U339=87%,R339*S339*T339*F!$B$87,IF(U339=88%,R339*S339*T339*F!$B$88,IF(U339=89%,R339*S339*T339*F!$B$89,IF(U339=90%,R339*S339*T339*F!$B$90,IF(U339=91%,R339*S339*T339*F!$B$91,IF(U339=92%,R339*S339*T339*F!$B$92,IF(U339=93%,R339*S339*T339*F!$B$93,IF(U339=94%,R339*S339*T339*F!$B$94,IF(U339=95%,R339*S339*T339*F!$B$95,IF(U339=96%,R339*S339*T339*F!$B$96,IF(U339=97%,R339*S339*T339*F!$B$97,IF(U339=98%,R339*S339*T339*F!$B$98,IF(U339=99%,R339*S339*T339*F!$B$99,IF(U339&gt;99%,R339*S339*T339*F!$B$100)))))))))))))))))))))))))))))))))))))))))))))))))))))))))*IF(ISNUMBER(E339),E339,1)*IF(ISNUMBER(D339),D339,1)</f>
        <v>759.56</v>
      </c>
      <c r="AA339" s="62">
        <f t="shared" si="523"/>
        <v>31</v>
      </c>
      <c r="AB339" s="63">
        <f t="shared" si="524"/>
        <v>8.6999999999999993</v>
      </c>
    </row>
    <row r="340" spans="1:49" x14ac:dyDescent="0.25">
      <c r="A340" s="325"/>
      <c r="B340" s="165" t="str">
        <f t="shared" si="525"/>
        <v/>
      </c>
      <c r="C340" s="166" t="str">
        <f t="shared" si="525"/>
        <v/>
      </c>
      <c r="D340" s="167">
        <f t="shared" ref="D340" si="532">D303</f>
        <v>0</v>
      </c>
      <c r="E340" s="168" t="str">
        <f t="shared" si="525"/>
        <v/>
      </c>
      <c r="F340" s="304"/>
      <c r="G340" s="173"/>
      <c r="H340" s="173"/>
      <c r="I340" s="174">
        <f t="shared" ref="I340:I341" si="533">IFERROR(ROUND(F340/$Y340,2),)</f>
        <v>0</v>
      </c>
      <c r="J340" s="304"/>
      <c r="K340" s="173"/>
      <c r="L340" s="173"/>
      <c r="M340" s="174">
        <f t="shared" ref="M340:M341" si="534">IFERROR(ROUND(J340/$Y340,2),)</f>
        <v>0</v>
      </c>
      <c r="N340" s="304"/>
      <c r="O340" s="173"/>
      <c r="P340" s="173"/>
      <c r="Q340" s="174">
        <f t="shared" ref="Q340:Q341" si="535">IFERROR(ROUND(N340/$Y340,2),)</f>
        <v>0</v>
      </c>
      <c r="R340" s="304"/>
      <c r="S340" s="173"/>
      <c r="T340" s="173"/>
      <c r="U340" s="175">
        <f t="shared" ref="U340:U341" si="536">IFERROR(ROUND(R340/$Y340,2),)</f>
        <v>0</v>
      </c>
      <c r="V340" s="66">
        <f t="shared" si="522"/>
        <v>0</v>
      </c>
      <c r="W340" s="67">
        <f t="shared" si="527"/>
        <v>0</v>
      </c>
      <c r="X340" s="72">
        <f t="shared" ref="X340:X341" si="537">ROUND(IFERROR((W340/(Y340*IF(ISNUMBER(E340),E340,1))),0),2)</f>
        <v>0</v>
      </c>
      <c r="Y340" s="203" t="str">
        <f t="shared" si="529"/>
        <v/>
      </c>
      <c r="Z340" s="18">
        <f>(IF(I340&lt;30%,0,IF(I340&lt;35%,F340*G340*H340*F!$B$33,IF(I340&lt;40%,F340*G340*H340*F!$B$38,IF(I340&lt;45%,F340*G340*H340*F!$B$43,IF(I340&lt;50%,F340*G340*H340*F!$B$48,IF(I340=50%,F340*G340*H340*F!$B$50,IF(I340=51%,F340*G340*H340*F!$B$51,IF(I340=52%,F340*G340*H340*F!$B$52,IF(I340=53%,F340*G340*H340*F!$B$53,IF(I340=54%,F340*G340*H340*F!$B$54,IF(I340=55%,F340*G340*H340*F!$B$55,IF(I340=56%,F340*G340*H340*F!$B$56,IF(I340=57%,F340*G340*H340*F!$B$57,IF(I340=58%,F340*G340*H340*F!$B$58,IF(I340=59%,F340*G340*H340*F!$B$59,IF(I340=60%,F340*G340*H340*F!$B$60,IF(I340=61%,F340*G340*H340*F!$B$61,IF(I340=62%,F340*G340*H340*F!$B$62,IF(I340=63%,F340*G340*H340*F!$B$63,IF(I340=64%,F340*G340*H340*F!$B$64,IF(I340=65%,F340*G340*H340*F!$B$65,IF(I340=66%,F340*G340*H340*F!$B$66,IF(I340=67%,F340*G340*H340*F!$B$67,IF(I340=68%,F340*G340*H340*F!$B$68,IF(I340=69%,F340*G340*H340*F!$B$69,IF(I340=70%,F340*G340*H340*F!$B$70,IF(I340=71%,F340*G340*H340*F!$B$71,IF(I340=72%,F340*G340*H340*F!$B$72,IF(I340=73%,F340*G340*H340*F!$B$73,IF(I340=74%,F340*G340*H340*F!$B$74,IF(I340=75%,F340*G340*H340*F!$B$75,IF(I340=76%,F340*G340*H340*F!$B$76,IF(I340=77%,F340*G340*H340*F!$B$77,IF(I340=78%,F340*G340*H340*F!$B$78,IF(I340=79%,F340*G340*H340*F!$B$79,IF(I340=80%,F340*G340*H340*F!$B$80,IF(I340=81%,F340*G340*H340*F!$B$81,IF(I340=82%,F340*G340*H340*F!$B$82,IF(I340=83%,F340*G340*H340*F!$B$83,IF(I340=84%,F340*G340*H340*F!$B$84,IF(I340=85%,F340*G340*H340*F!$B$85,IF(I340=86%,F340*G340*H340*F!$B$86,IF(I340=87%,F340*G340*H340*F!$B$87,IF(I340=88%,F340*G340*H340*F!$B$88,IF(I340=89%,F340*G340*H340*F!$B$89,IF(I340=90%,F340*G340*H340*F!$B$90,IF(I340=91%,F340*G340*H340*F!$B$91,IF(I340=92%,F340*G340*H340*F!$B$92,IF(I340=93%,F340*G340*H340*F!$B$93,IF(I340=94%,F340*G340*H340*F!$B$94,IF(I340=95%,F340*G340*H340*F!$B$95,IF(I340=96%,F340*G340*H340*F!$B$96,IF(I340=97%,F340*G340*H340*F!$B$97,IF(I340=98%,F340*G340*H340*F!$B$98,IF(I340=99%,F340*G340*H340*F!$B$99,IF(I340&gt;99%,F340*G340*H340*F!$B$100,))))))))))))))))))))))))))))))))))))))))))))))))))))))))+IF(M340&lt;30%,0,IF(M340&lt;35%,J340*K340*L340*F!$B$33,IF(M340&lt;40%,J340*K340*L340*F!$B$38,IF(M340&lt;45%,J340*K340*L340*F!$B$43,IF(M340&lt;50%,J340*K340*L340*F!$B$48,IF(M340=50%,J340*K340*L340*F!$B$50,IF(M340=51%,J340*K340*L340*F!$B$51,IF(M340=52%,J340*K340*L340*F!$B$52,IF(M340=53%,J340*K340*L340*F!$B$53,IF(M340=54%,J340*K340*L340*F!$B$54,IF(M340=55%,J340*K340*L340*F!$B$55,IF(M340=56%,J340*K340*L340*F!$B$56,IF(M340=57%,J340*K340*L340*F!$B$57,IF(M340=58%,J340*K340*L340*F!$B$58,IF(M340=59%,J340*K340*L340*F!$B$59,IF(M340=60%,J340*K340*L340*F!$B$60,IF(M340=61%,J340*K340*L340*F!$B$61,IF(M340=62%,J340*K340*L340*F!$B$62,IF(M340=63%,J340*K340*L340*F!$B$63,IF(M340=64%,J340*K340*L340*F!$B$64,IF(M340=65%,J340*K340*L340*F!$B$65,IF(M340=66%,J340*K340*L340*F!$B$66,IF(M340=67%,J340*K340*L340*F!$B$67,IF(M340=68%,J340*K340*L340*F!$B$68,IF(M340=69%,J340*K340*L340*F!$B$69,IF(M340=70%,J340*K340*L340*F!$B$70,IF(M340=71%,J340*K340*L340*F!$B$71,IF(M340=72%,J340*K340*L340*F!$B$72,IF(M340=73%,J340*K340*L340*F!$B$73,IF(M340=74%,J340*K340*L340*F!$B$74,IF(M340=75%,J340*K340*L340*F!$B$75,IF(M340=76%,J340*K340*L340*F!$B$76,IF(M340=77%,J340*K340*L340*F!$B$77,IF(M340=78%,J340*K340*L340*F!$B$78,IF(M340=79%,J340*K340*L340*F!$B$79,IF(M340=80%,J340*K340*L340*F!$B$80,IF(M340=81%,J340*K340*L340*F!$B$81,IF(M340=82%,J340*K340*L340*F!$B$82,IF(M340=83%,J340*K340*L340*F!$B$83,IF(M340=84%,J340*K340*L340*F!$B$84,IF(M340=85%,J340*K340*L340*F!$B$85,IF(M340=86%,J340*K340*L340*F!$B$86,IF(M340=87%,J340*K340*L340*F!$B$87,IF(M340=88%,J340*K340*L340*F!$B$88,IF(M340=89%,J340*K340*L340*F!$B$89,IF(M340=90%,J340*K340*L340*F!$B$90,IF(M340=91%,J340*K340*L340*F!$B$91,IF(M340=92%,J340*K340*L340*F!$B$92,IF(M340=93%,J340*K340*L340*F!$B$93,IF(M340=94%,J340*K340*L340*F!$B$94,IF(M340=95%,J340*K340*L340*F!$B$95,IF(M340=96%,J340*K340*L340*F!$B$96,IF(M340=97%,J340*K340*L340*F!$B$97,IF(M340=98%,J340*K340*L340*F!$B$98,IF(M340=99%,J340*K340*L340*F!$B$99,IF(M340&gt;99%,J340*K340*L340*F!$B$100,))))))))))))))))))))))))))))))))))))))))))))))))))))))))+IF(Q340&lt;30%,0,IF(Q340&lt;35%,N340*O340*P340*F!$B$33,IF(Q340&lt;40%,N340*O340*P340*F!$B$38,IF(Q340&lt;45%,N340*O340*P340*F!$B$43,IF(Q340&lt;50%,N340*O340*P340*F!$B$48,IF(Q340=50%,N340*O340*P340*F!$B$50,IF(Q340=51%,N340*O340*P340*F!$B$51,IF(Q340=52%,N340*O340*P340*F!$B$52,IF(Q340=53%,N340*O340*P340*F!$B$53,IF(Q340=54%,N340*O340*P340*F!$B$54,IF(Q340=55%,N340*O340*P340*F!$B$55,IF(Q340=56%,N340*O340*P340*F!$B$56,IF(Q340=57%,N340*O340*P340*F!$B$57,IF(Q340=58%,N340*O340*P340*F!$B$58,IF(Q340=59%,N340*O340*P340*F!$B$59,IF(Q340=60%,N340*O340*P340*F!$B$60,IF(Q340=61%,N340*O340*P340*F!$B$61,IF(Q340=62%,N340*O340*P340*F!$B$62,IF(Q340=63%,N340*O340*P340*F!$B$63,IF(Q340=64%,N340*O340*P340*F!$B$64,IF(Q340=65%,N340*O340*P340*F!$B$65,IF(Q340=66%,N340*O340*P340*F!$B$66,IF(Q340=67%,N340*O340*P340*F!$B$67,IF(Q340=68%,N340*O340*P340*F!$B$68,IF(Q340=69%,N340*O340*P340*F!$B$69,IF(Q340=70%,N340*O340*P340*F!$B$70,IF(Q340=71%,N340*O340*P340*F!$B$71,IF(Q340=72%,N340*O340*P340*F!$B$72,IF(Q340=73%,N340*O340*P340*F!$B$73,IF(Q340=74%,N340*O340*P340*F!$B$74,IF(Q340=75%,N340*O340*P340*F!$B$75,IF(Q340=76%,N340*O340*P340*F!$B$76,IF(Q340=77%,N340*O340*P340*F!$B$77,IF(Q340=78%,N340*O340*P340*F!$B$78,IF(Q340=79%,N340*O340*P340*F!$B$79,IF(Q340=80%,N340*O340*P340*F!$B$80,IF(Q340=81%,N340*O340*P340*F!$B$81,IF(Q340=82%,N340*O340*P340*F!$B$82,IF(Q340=83%,N340*O340*P340*F!$B$83,IF(Q340=84%,N340*O340*P340*F!$B$84,IF(Q340=85%,N340*O340*P340*F!$B$85,IF(Q340=86%,N340*O340*P340*F!$B$86,IF(Q340=87%,N340*O340*P340*F!$B$87,IF(Q340=88%,N340*O340*P340*F!$B$88,IF(Q340=89%,N340*O340*P340*F!$B$89,IF(Q340=90%,N340*O340*P340*F!$B$90,IF(Q340=91%,N340*O340*P340*F!$B$91,IF(Q340=92%,N340*O340*P340*F!$B$92,IF(Q340=93%,N340*O340*P340*F!$B$93,IF(Q340=94%,N340*O340*P340*F!$B$94,IF(Q340=95%,N340*O340*P340*F!$B$95,IF(Q340=96%,N340*O340*P340*F!$B$96,IF(Q340=97%,N340*O340*P340*F!$B$97,IF(Q340=98%,N340*O340*P340*F!$B$98,IF(Q340=99%,N340*O340*P340*F!$B$99,IF(Q340&gt;99%,N340*O340*P340*F!$B$100,))))))))))))))))))))))))))))))))))))))))))))))))))))))))+IF(U340&lt;30%,0,IF(U340&lt;35%,R340*S340*T340*F!$B$33,IF(U340&lt;40%,R340*S340*T340*F!$B$38,IF(U340&lt;45%,R340*S340*T340*F!$B$43,IF(U340&lt;50%,R340*S340*T340*F!$B$48,IF(U340=50%,R340*S340*T340*F!$B$50,IF(U340=51%,R340*S340*T340*F!$B$51,IF(U340=52%,R340*S340*T340*F!$B$52,IF(U340=53%,R340*S340*T340*F!$B$53,IF(U340=54%,R340*S340*T340*F!$B$54,IF(U340=55%,R340*S340*T340*F!$B$55,IF(U340=56%,R340*S340*T340*F!$B$56,IF(U340=57%,R340*S340*T340*F!$B$57,IF(U340=58%,R340*S340*T340*F!$B$58,IF(U340=59%,R340*S340*T340*F!$B$59,IF(U340=60%,R340*S340*T340*F!$B$60,IF(U340=61%,R340*S340*T340*F!$B$61,IF(U340=62%,R340*S340*T340*F!$B$62,IF(U340=63%,R340*S340*T340*F!$B$63,IF(U340=64%,R340*S340*T340*F!$B$64,IF(U340=65%,R340*S340*T340*F!$B$65,IF(U340=66%,R340*S340*T340*F!$B$66,IF(U340=67%,R340*S340*T340*F!$B$67,IF(U340=68%,R340*S340*T340*F!$B$68,IF(U340=69%,R340*S340*T340*F!$B$69,IF(U340=70%,R340*S340*T340*F!$B$70,IF(U340=71%,R340*S340*T340*F!$B$71,IF(U340=72%,R340*S340*T340*F!$B$72,IF(U340=73%,R340*S340*T340*F!$B$73,IF(U340=74%,R340*S340*T340*F!$B$74,IF(U340=75%,R340*S340*T340*F!$B$75,IF(U340=76%,R340*S340*T340*F!$B$76,IF(U340=77%,R340*S340*T340*F!$B$77,IF(U340=78%,R340*S340*T340*F!$B$78,IF(U340=79%,R340*S340*T340*F!$B$79,IF(U340=80%,R340*S340*T340*F!$B$80,IF(U340=81%,R340*S340*T340*F!$B$81,IF(U340=82%,R340*S340*T340*F!$B$82,IF(U340=83%,R340*S340*T340*F!$B$83,IF(U340=84%,R340*S340*T340*F!$B$84,IF(U340=85%,R340*S340*T340*F!$B$85,IF(U340=86%,R340*S340*T340*F!$B$86,IF(U340=87%,R340*S340*T340*F!$B$87,IF(U340=88%,R340*S340*T340*F!$B$88,IF(U340=89%,R340*S340*T340*F!$B$89,IF(U340=90%,R340*S340*T340*F!$B$90,IF(U340=91%,R340*S340*T340*F!$B$91,IF(U340=92%,R340*S340*T340*F!$B$92,IF(U340=93%,R340*S340*T340*F!$B$93,IF(U340=94%,R340*S340*T340*F!$B$94,IF(U340=95%,R340*S340*T340*F!$B$95,IF(U340=96%,R340*S340*T340*F!$B$96,IF(U340=97%,R340*S340*T340*F!$B$97,IF(U340=98%,R340*S340*T340*F!$B$98,IF(U340=99%,R340*S340*T340*F!$B$99,IF(U340&gt;99%,R340*S340*T340*F!$B$100)))))))))))))))))))))))))))))))))))))))))))))))))))))))))*IF(ISNUMBER(E340),E340,1)*IF(ISNUMBER(D340),D340,1)</f>
        <v>0</v>
      </c>
      <c r="AA340" s="69">
        <f t="shared" si="523"/>
        <v>0</v>
      </c>
      <c r="AB340" s="70">
        <f t="shared" si="524"/>
        <v>0</v>
      </c>
    </row>
    <row r="341" spans="1:49" x14ac:dyDescent="0.25">
      <c r="A341" s="325"/>
      <c r="B341" s="165" t="str">
        <f t="shared" si="525"/>
        <v/>
      </c>
      <c r="C341" s="176" t="str">
        <f t="shared" si="525"/>
        <v/>
      </c>
      <c r="D341" s="167">
        <f t="shared" ref="D341" si="538">D304</f>
        <v>0</v>
      </c>
      <c r="E341" s="177" t="str">
        <f t="shared" si="525"/>
        <v/>
      </c>
      <c r="F341" s="303"/>
      <c r="G341" s="170"/>
      <c r="H341" s="170"/>
      <c r="I341" s="171">
        <f t="shared" si="533"/>
        <v>0</v>
      </c>
      <c r="J341" s="303"/>
      <c r="K341" s="170"/>
      <c r="L341" s="170"/>
      <c r="M341" s="171">
        <f t="shared" si="534"/>
        <v>0</v>
      </c>
      <c r="N341" s="303"/>
      <c r="O341" s="170"/>
      <c r="P341" s="170"/>
      <c r="Q341" s="171">
        <f t="shared" si="535"/>
        <v>0</v>
      </c>
      <c r="R341" s="303"/>
      <c r="S341" s="170"/>
      <c r="T341" s="170"/>
      <c r="U341" s="172">
        <f t="shared" si="536"/>
        <v>0</v>
      </c>
      <c r="V341" s="59">
        <f t="shared" si="522"/>
        <v>0</v>
      </c>
      <c r="W341" s="60">
        <f>IFERROR((IF(ISNUMBER(F341),F341,1)*G341*H341+IF(ISNUMBER(J341),J341,1)*K341*L341+IF(ISNUMBER(N341),N341,1)*O341*P341+IF(ISNUMBER(R341),R341,1)*S341*T341)*IF(ISNUMBER(E341),E341,1)/(G341*H341+K341*L341+O341*P341+S341*T341),0)</f>
        <v>0</v>
      </c>
      <c r="X341" s="61">
        <f t="shared" si="537"/>
        <v>0</v>
      </c>
      <c r="Y341" s="203" t="str">
        <f t="shared" si="529"/>
        <v/>
      </c>
      <c r="Z341" s="17">
        <f>(IF(I341&lt;30%,0,IF(I341&lt;35%,F341*G341*H341*F!$B$33,IF(I341&lt;40%,F341*G341*H341*F!$B$38,IF(I341&lt;45%,F341*G341*H341*F!$B$43,IF(I341&lt;50%,F341*G341*H341*F!$B$48,IF(I341=50%,F341*G341*H341*F!$B$50,IF(I341=51%,F341*G341*H341*F!$B$51,IF(I341=52%,F341*G341*H341*F!$B$52,IF(I341=53%,F341*G341*H341*F!$B$53,IF(I341=54%,F341*G341*H341*F!$B$54,IF(I341=55%,F341*G341*H341*F!$B$55,IF(I341=56%,F341*G341*H341*F!$B$56,IF(I341=57%,F341*G341*H341*F!$B$57,IF(I341=58%,F341*G341*H341*F!$B$58,IF(I341=59%,F341*G341*H341*F!$B$59,IF(I341=60%,F341*G341*H341*F!$B$60,IF(I341=61%,F341*G341*H341*F!$B$61,IF(I341=62%,F341*G341*H341*F!$B$62,IF(I341=63%,F341*G341*H341*F!$B$63,IF(I341=64%,F341*G341*H341*F!$B$64,IF(I341=65%,F341*G341*H341*F!$B$65,IF(I341=66%,F341*G341*H341*F!$B$66,IF(I341=67%,F341*G341*H341*F!$B$67,IF(I341=68%,F341*G341*H341*F!$B$68,IF(I341=69%,F341*G341*H341*F!$B$69,IF(I341=70%,F341*G341*H341*F!$B$70,IF(I341=71%,F341*G341*H341*F!$B$71,IF(I341=72%,F341*G341*H341*F!$B$72,IF(I341=73%,F341*G341*H341*F!$B$73,IF(I341=74%,F341*G341*H341*F!$B$74,IF(I341=75%,F341*G341*H341*F!$B$75,IF(I341=76%,F341*G341*H341*F!$B$76,IF(I341=77%,F341*G341*H341*F!$B$77,IF(I341=78%,F341*G341*H341*F!$B$78,IF(I341=79%,F341*G341*H341*F!$B$79,IF(I341=80%,F341*G341*H341*F!$B$80,IF(I341=81%,F341*G341*H341*F!$B$81,IF(I341=82%,F341*G341*H341*F!$B$82,IF(I341=83%,F341*G341*H341*F!$B$83,IF(I341=84%,F341*G341*H341*F!$B$84,IF(I341=85%,F341*G341*H341*F!$B$85,IF(I341=86%,F341*G341*H341*F!$B$86,IF(I341=87%,F341*G341*H341*F!$B$87,IF(I341=88%,F341*G341*H341*F!$B$88,IF(I341=89%,F341*G341*H341*F!$B$89,IF(I341=90%,F341*G341*H341*F!$B$90,IF(I341=91%,F341*G341*H341*F!$B$91,IF(I341=92%,F341*G341*H341*F!$B$92,IF(I341=93%,F341*G341*H341*F!$B$93,IF(I341=94%,F341*G341*H341*F!$B$94,IF(I341=95%,F341*G341*H341*F!$B$95,IF(I341=96%,F341*G341*H341*F!$B$96,IF(I341=97%,F341*G341*H341*F!$B$97,IF(I341=98%,F341*G341*H341*F!$B$98,IF(I341=99%,F341*G341*H341*F!$B$99,IF(I341&gt;99%,F341*G341*H341*F!$B$100,))))))))))))))))))))))))))))))))))))))))))))))))))))))))+IF(M341&lt;30%,0,IF(M341&lt;35%,J341*K341*L341*F!$B$33,IF(M341&lt;40%,J341*K341*L341*F!$B$38,IF(M341&lt;45%,J341*K341*L341*F!$B$43,IF(M341&lt;50%,J341*K341*L341*F!$B$48,IF(M341=50%,J341*K341*L341*F!$B$50,IF(M341=51%,J341*K341*L341*F!$B$51,IF(M341=52%,J341*K341*L341*F!$B$52,IF(M341=53%,J341*K341*L341*F!$B$53,IF(M341=54%,J341*K341*L341*F!$B$54,IF(M341=55%,J341*K341*L341*F!$B$55,IF(M341=56%,J341*K341*L341*F!$B$56,IF(M341=57%,J341*K341*L341*F!$B$57,IF(M341=58%,J341*K341*L341*F!$B$58,IF(M341=59%,J341*K341*L341*F!$B$59,IF(M341=60%,J341*K341*L341*F!$B$60,IF(M341=61%,J341*K341*L341*F!$B$61,IF(M341=62%,J341*K341*L341*F!$B$62,IF(M341=63%,J341*K341*L341*F!$B$63,IF(M341=64%,J341*K341*L341*F!$B$64,IF(M341=65%,J341*K341*L341*F!$B$65,IF(M341=66%,J341*K341*L341*F!$B$66,IF(M341=67%,J341*K341*L341*F!$B$67,IF(M341=68%,J341*K341*L341*F!$B$68,IF(M341=69%,J341*K341*L341*F!$B$69,IF(M341=70%,J341*K341*L341*F!$B$70,IF(M341=71%,J341*K341*L341*F!$B$71,IF(M341=72%,J341*K341*L341*F!$B$72,IF(M341=73%,J341*K341*L341*F!$B$73,IF(M341=74%,J341*K341*L341*F!$B$74,IF(M341=75%,J341*K341*L341*F!$B$75,IF(M341=76%,J341*K341*L341*F!$B$76,IF(M341=77%,J341*K341*L341*F!$B$77,IF(M341=78%,J341*K341*L341*F!$B$78,IF(M341=79%,J341*K341*L341*F!$B$79,IF(M341=80%,J341*K341*L341*F!$B$80,IF(M341=81%,J341*K341*L341*F!$B$81,IF(M341=82%,J341*K341*L341*F!$B$82,IF(M341=83%,J341*K341*L341*F!$B$83,IF(M341=84%,J341*K341*L341*F!$B$84,IF(M341=85%,J341*K341*L341*F!$B$85,IF(M341=86%,J341*K341*L341*F!$B$86,IF(M341=87%,J341*K341*L341*F!$B$87,IF(M341=88%,J341*K341*L341*F!$B$88,IF(M341=89%,J341*K341*L341*F!$B$89,IF(M341=90%,J341*K341*L341*F!$B$90,IF(M341=91%,J341*K341*L341*F!$B$91,IF(M341=92%,J341*K341*L341*F!$B$92,IF(M341=93%,J341*K341*L341*F!$B$93,IF(M341=94%,J341*K341*L341*F!$B$94,IF(M341=95%,J341*K341*L341*F!$B$95,IF(M341=96%,J341*K341*L341*F!$B$96,IF(M341=97%,J341*K341*L341*F!$B$97,IF(M341=98%,J341*K341*L341*F!$B$98,IF(M341=99%,J341*K341*L341*F!$B$99,IF(M341&gt;99%,J341*K341*L341*F!$B$100,))))))))))))))))))))))))))))))))))))))))))))))))))))))))+IF(Q341&lt;30%,0,IF(Q341&lt;35%,N341*O341*P341*F!$B$33,IF(Q341&lt;40%,N341*O341*P341*F!$B$38,IF(Q341&lt;45%,N341*O341*P341*F!$B$43,IF(Q341&lt;50%,N341*O341*P341*F!$B$48,IF(Q341=50%,N341*O341*P341*F!$B$50,IF(Q341=51%,N341*O341*P341*F!$B$51,IF(Q341=52%,N341*O341*P341*F!$B$52,IF(Q341=53%,N341*O341*P341*F!$B$53,IF(Q341=54%,N341*O341*P341*F!$B$54,IF(Q341=55%,N341*O341*P341*F!$B$55,IF(Q341=56%,N341*O341*P341*F!$B$56,IF(Q341=57%,N341*O341*P341*F!$B$57,IF(Q341=58%,N341*O341*P341*F!$B$58,IF(Q341=59%,N341*O341*P341*F!$B$59,IF(Q341=60%,N341*O341*P341*F!$B$60,IF(Q341=61%,N341*O341*P341*F!$B$61,IF(Q341=62%,N341*O341*P341*F!$B$62,IF(Q341=63%,N341*O341*P341*F!$B$63,IF(Q341=64%,N341*O341*P341*F!$B$64,IF(Q341=65%,N341*O341*P341*F!$B$65,IF(Q341=66%,N341*O341*P341*F!$B$66,IF(Q341=67%,N341*O341*P341*F!$B$67,IF(Q341=68%,N341*O341*P341*F!$B$68,IF(Q341=69%,N341*O341*P341*F!$B$69,IF(Q341=70%,N341*O341*P341*F!$B$70,IF(Q341=71%,N341*O341*P341*F!$B$71,IF(Q341=72%,N341*O341*P341*F!$B$72,IF(Q341=73%,N341*O341*P341*F!$B$73,IF(Q341=74%,N341*O341*P341*F!$B$74,IF(Q341=75%,N341*O341*P341*F!$B$75,IF(Q341=76%,N341*O341*P341*F!$B$76,IF(Q341=77%,N341*O341*P341*F!$B$77,IF(Q341=78%,N341*O341*P341*F!$B$78,IF(Q341=79%,N341*O341*P341*F!$B$79,IF(Q341=80%,N341*O341*P341*F!$B$80,IF(Q341=81%,N341*O341*P341*F!$B$81,IF(Q341=82%,N341*O341*P341*F!$B$82,IF(Q341=83%,N341*O341*P341*F!$B$83,IF(Q341=84%,N341*O341*P341*F!$B$84,IF(Q341=85%,N341*O341*P341*F!$B$85,IF(Q341=86%,N341*O341*P341*F!$B$86,IF(Q341=87%,N341*O341*P341*F!$B$87,IF(Q341=88%,N341*O341*P341*F!$B$88,IF(Q341=89%,N341*O341*P341*F!$B$89,IF(Q341=90%,N341*O341*P341*F!$B$90,IF(Q341=91%,N341*O341*P341*F!$B$91,IF(Q341=92%,N341*O341*P341*F!$B$92,IF(Q341=93%,N341*O341*P341*F!$B$93,IF(Q341=94%,N341*O341*P341*F!$B$94,IF(Q341=95%,N341*O341*P341*F!$B$95,IF(Q341=96%,N341*O341*P341*F!$B$96,IF(Q341=97%,N341*O341*P341*F!$B$97,IF(Q341=98%,N341*O341*P341*F!$B$98,IF(Q341=99%,N341*O341*P341*F!$B$99,IF(Q341&gt;99%,N341*O341*P341*F!$B$100,))))))))))))))))))))))))))))))))))))))))))))))))))))))))+IF(U341&lt;30%,0,IF(U341&lt;35%,R341*S341*T341*F!$B$33,IF(U341&lt;40%,R341*S341*T341*F!$B$38,IF(U341&lt;45%,R341*S341*T341*F!$B$43,IF(U341&lt;50%,R341*S341*T341*F!$B$48,IF(U341=50%,R341*S341*T341*F!$B$50,IF(U341=51%,R341*S341*T341*F!$B$51,IF(U341=52%,R341*S341*T341*F!$B$52,IF(U341=53%,R341*S341*T341*F!$B$53,IF(U341=54%,R341*S341*T341*F!$B$54,IF(U341=55%,R341*S341*T341*F!$B$55,IF(U341=56%,R341*S341*T341*F!$B$56,IF(U341=57%,R341*S341*T341*F!$B$57,IF(U341=58%,R341*S341*T341*F!$B$58,IF(U341=59%,R341*S341*T341*F!$B$59,IF(U341=60%,R341*S341*T341*F!$B$60,IF(U341=61%,R341*S341*T341*F!$B$61,IF(U341=62%,R341*S341*T341*F!$B$62,IF(U341=63%,R341*S341*T341*F!$B$63,IF(U341=64%,R341*S341*T341*F!$B$64,IF(U341=65%,R341*S341*T341*F!$B$65,IF(U341=66%,R341*S341*T341*F!$B$66,IF(U341=67%,R341*S341*T341*F!$B$67,IF(U341=68%,R341*S341*T341*F!$B$68,IF(U341=69%,R341*S341*T341*F!$B$69,IF(U341=70%,R341*S341*T341*F!$B$70,IF(U341=71%,R341*S341*T341*F!$B$71,IF(U341=72%,R341*S341*T341*F!$B$72,IF(U341=73%,R341*S341*T341*F!$B$73,IF(U341=74%,R341*S341*T341*F!$B$74,IF(U341=75%,R341*S341*T341*F!$B$75,IF(U341=76%,R341*S341*T341*F!$B$76,IF(U341=77%,R341*S341*T341*F!$B$77,IF(U341=78%,R341*S341*T341*F!$B$78,IF(U341=79%,R341*S341*T341*F!$B$79,IF(U341=80%,R341*S341*T341*F!$B$80,IF(U341=81%,R341*S341*T341*F!$B$81,IF(U341=82%,R341*S341*T341*F!$B$82,IF(U341=83%,R341*S341*T341*F!$B$83,IF(U341=84%,R341*S341*T341*F!$B$84,IF(U341=85%,R341*S341*T341*F!$B$85,IF(U341=86%,R341*S341*T341*F!$B$86,IF(U341=87%,R341*S341*T341*F!$B$87,IF(U341=88%,R341*S341*T341*F!$B$88,IF(U341=89%,R341*S341*T341*F!$B$89,IF(U341=90%,R341*S341*T341*F!$B$90,IF(U341=91%,R341*S341*T341*F!$B$91,IF(U341=92%,R341*S341*T341*F!$B$92,IF(U341=93%,R341*S341*T341*F!$B$93,IF(U341=94%,R341*S341*T341*F!$B$94,IF(U341=95%,R341*S341*T341*F!$B$95,IF(U341=96%,R341*S341*T341*F!$B$96,IF(U341=97%,R341*S341*T341*F!$B$97,IF(U341=98%,R341*S341*T341*F!$B$98,IF(U341=99%,R341*S341*T341*F!$B$99,IF(U341&gt;99%,R341*S341*T341*F!$B$100)))))))))))))))))))))))))))))))))))))))))))))))))))))))))*IF(ISNUMBER(E341),E341,1)*IF(ISNUMBER(D341),D341,1)</f>
        <v>0</v>
      </c>
      <c r="AA341" s="62">
        <f t="shared" si="523"/>
        <v>0</v>
      </c>
      <c r="AB341" s="63">
        <f t="shared" si="524"/>
        <v>0</v>
      </c>
    </row>
    <row r="342" spans="1:49" ht="15.75" thickBot="1" x14ac:dyDescent="0.3">
      <c r="A342" s="326"/>
      <c r="B342" s="216" t="str">
        <f t="shared" si="525"/>
        <v/>
      </c>
      <c r="C342" s="226" t="str">
        <f t="shared" si="525"/>
        <v/>
      </c>
      <c r="D342" s="298">
        <f>ROUND(IFERROR((D336*(G336*H336+K336*L336+O336*P336+S336*T336)+D337*(G337*H337+K337*L337+O337*P337+S337*T337)+D338*(G338*H338+K338*L338+O338*P338+S338*T338)+D339*(G339*H339+K339*L339+O339*P339+S339*T339)+D340*(G340*H340+K340*L340+O340*P340+S340*T340)+D341*(G341*H341+K341*L341+O341*P341+S341*T341))/((G336*H336+K336*L336+O336*P336+S336*T336)+(G337*H337+K337*L337+O337*P337+S337*T337)+(G338*H338+K338*L338+O338*P338+S338*T338)+(G339*H339+K339*L339+O339*P339+S339*T339)+(G340*H340+K340*L340+O340*P340+S340*T340)+(G341*H341+K341*L341+O341*P341+S341*T341)),0),2)</f>
        <v>0.92</v>
      </c>
      <c r="E342" s="220" t="str">
        <f t="shared" si="525"/>
        <v/>
      </c>
      <c r="F342" s="306"/>
      <c r="G342" s="227"/>
      <c r="H342" s="227"/>
      <c r="I342" s="221"/>
      <c r="J342" s="306"/>
      <c r="K342" s="227"/>
      <c r="L342" s="227"/>
      <c r="M342" s="221"/>
      <c r="N342" s="306"/>
      <c r="O342" s="227"/>
      <c r="P342" s="227"/>
      <c r="Q342" s="221"/>
      <c r="R342" s="306"/>
      <c r="S342" s="227"/>
      <c r="T342" s="227"/>
      <c r="U342" s="224"/>
      <c r="V342" s="79">
        <f>SUM(V336:V341)</f>
        <v>12877.5</v>
      </c>
      <c r="W342" s="21">
        <f>IFERROR(V342/AA342,0)</f>
        <v>121.48584905660377</v>
      </c>
      <c r="X342" s="80">
        <f>ROUND(IFERROR(((I336*G336*H336+M336*K336*L336+Q336*O336*P336+U336*S336*T336)+(I337*G337*H337+M337*K337*L337+Q337*O337*P337+U337*S337*T337)+(I338*G338*H338+M338*K338*L338+Q338*O338*P338+U338*S338*T338)+(I339*G339*H339+M339*K339*L339+Q339*O339*P339+U339*S339*T339)+(I340*G340*H340+M340*K340*L340+Q340*O340*P340+U340*S340*T340)+(I341*G341*H341+M341*K341*L341+Q341*O341*P341+U341*S341*T341))/((G336*H336+K336*L336+O336*P336+S336*T336)+(G337*H337+K337*L337+O337*P337+S337*T337)+(G338*H338+K338*L338+O338*P338+S338*T338)+(G339*H339+K339*L339+O339*P339+S339*T339)+(G340*H340+K340*L340+O340*P340+S340*T340)+(G341*H341+K341*L341+O341*P341+S341*T341)),0),3)</f>
        <v>0.61399999999999999</v>
      </c>
      <c r="Y342" s="81"/>
      <c r="Z342" s="21">
        <f>SUM(Z336:Z341)</f>
        <v>11284.31</v>
      </c>
      <c r="AA342" s="82">
        <f>SUM(AA336:AA341)</f>
        <v>106</v>
      </c>
      <c r="AB342" s="83">
        <f>IF(SUM(AB336:AB341)=0,TIME(,0,),TIME(,SUM(AB336:AB341)+30,))</f>
        <v>0.11944444444444445</v>
      </c>
    </row>
    <row r="343" spans="1:49" x14ac:dyDescent="0.25">
      <c r="A343" s="319">
        <f>A344</f>
        <v>42269</v>
      </c>
      <c r="B343" s="178" t="str">
        <f t="shared" si="525"/>
        <v>Средняя</v>
      </c>
      <c r="C343" s="179" t="str">
        <f t="shared" si="525"/>
        <v>Жим лежа</v>
      </c>
      <c r="D343" s="160">
        <f>D306</f>
        <v>1</v>
      </c>
      <c r="E343" s="180" t="str">
        <f t="shared" si="525"/>
        <v/>
      </c>
      <c r="F343" s="307">
        <f>IF(I343&lt;&gt;0,(IFERROR(IF($Y343&gt;50,MROUND($Y343*I343,2.5),IF($Y343&lt;15,MROUND($Y343*I343,0.1),MROUND($Y343*I343,1))),)),"")</f>
        <v>117.5</v>
      </c>
      <c r="G343" s="181">
        <v>4</v>
      </c>
      <c r="H343" s="181">
        <v>1</v>
      </c>
      <c r="I343" s="182">
        <v>0.55000000000000004</v>
      </c>
      <c r="J343" s="307">
        <f>IF(M343&lt;&gt;0,(IFERROR(IF($Y343&gt;50,MROUND($Y343*M343,2.5),IF($Y343&lt;15,MROUND($Y343*M343,0.1),MROUND($Y343*M343,1))),)),"")</f>
        <v>137.5</v>
      </c>
      <c r="K343" s="181">
        <v>3</v>
      </c>
      <c r="L343" s="181">
        <v>1</v>
      </c>
      <c r="M343" s="182">
        <v>0.64</v>
      </c>
      <c r="N343" s="307">
        <f>IF(Q343&lt;&gt;0,(IFERROR(IF($Y343&gt;50,MROUND($Y343*Q343,2.5),IF($Y343&lt;15,MROUND($Y343*Q343,0.1),MROUND($Y343*Q343,1))),)),"")</f>
        <v>145</v>
      </c>
      <c r="O343" s="181">
        <v>2</v>
      </c>
      <c r="P343" s="181">
        <v>6</v>
      </c>
      <c r="Q343" s="182">
        <v>0.68</v>
      </c>
      <c r="R343" s="307">
        <f>IF(U343&lt;&gt;0,(IFERROR(IF($Y343&gt;50,MROUND($Y343*U343,2.5),IF($Y343&lt;15,MROUND($Y343*U343,0.1),MROUND($Y343*U343,1))),)),"")</f>
        <v>165</v>
      </c>
      <c r="S343" s="181">
        <v>1</v>
      </c>
      <c r="T343" s="181">
        <v>5</v>
      </c>
      <c r="U343" s="182">
        <v>0.77</v>
      </c>
      <c r="V343" s="90">
        <f t="shared" ref="V343:V369" si="539">(IF(ISNUMBER(F343),F343,1)*G343*H343+IF(ISNUMBER(J343),J343,1)*K343*L343+IF(ISNUMBER(N343),N343,1)*O343*P343+IF(ISNUMBER(R343),R343,1)*S343*T343)*IF(ISNUMBER(E343),E343,1)</f>
        <v>3447.5</v>
      </c>
      <c r="W343" s="91">
        <f>IFERROR((IF(ISNUMBER(F343),F343,1)*G343*H343+IF(ISNUMBER(J343),J343,1)*K343*L343+IF(ISNUMBER(N343),N343,1)*O343*P343+IF(ISNUMBER(R343),R343,1)*S343*T343)*IF(ISNUMBER(E343),E343,1)/(G343*H343+K343*L343+O343*P343+S343*T343),0)</f>
        <v>143.64583333333334</v>
      </c>
      <c r="X343" s="92">
        <f>ROUND(IFERROR((W343/(Y343*IF(ISNUMBER(E343),E343,1))),0),2)</f>
        <v>0.67</v>
      </c>
      <c r="Y343" s="202">
        <f t="shared" si="529"/>
        <v>214.4116687247384</v>
      </c>
      <c r="Z343" s="19">
        <f>(IF(I343&lt;30%,0,IF(I343&lt;35%,F343*G343*H343*F!$B$33,IF(I343&lt;40%,F343*G343*H343*F!$B$38,IF(I343&lt;45%,F343*G343*H343*F!$B$43,IF(I343&lt;50%,F343*G343*H343*F!$B$48,IF(I343=50%,F343*G343*H343*F!$B$50,IF(I343=51%,F343*G343*H343*F!$B$51,IF(I343=52%,F343*G343*H343*F!$B$52,IF(I343=53%,F343*G343*H343*F!$B$53,IF(I343=54%,F343*G343*H343*F!$B$54,IF(I343=55%,F343*G343*H343*F!$B$55,IF(I343=56%,F343*G343*H343*F!$B$56,IF(I343=57%,F343*G343*H343*F!$B$57,IF(I343=58%,F343*G343*H343*F!$B$58,IF(I343=59%,F343*G343*H343*F!$B$59,IF(I343=60%,F343*G343*H343*F!$B$60,IF(I343=61%,F343*G343*H343*F!$B$61,IF(I343=62%,F343*G343*H343*F!$B$62,IF(I343=63%,F343*G343*H343*F!$B$63,IF(I343=64%,F343*G343*H343*F!$B$64,IF(I343=65%,F343*G343*H343*F!$B$65,IF(I343=66%,F343*G343*H343*F!$B$66,IF(I343=67%,F343*G343*H343*F!$B$67,IF(I343=68%,F343*G343*H343*F!$B$68,IF(I343=69%,F343*G343*H343*F!$B$69,IF(I343=70%,F343*G343*H343*F!$B$70,IF(I343=71%,F343*G343*H343*F!$B$71,IF(I343=72%,F343*G343*H343*F!$B$72,IF(I343=73%,F343*G343*H343*F!$B$73,IF(I343=74%,F343*G343*H343*F!$B$74,IF(I343=75%,F343*G343*H343*F!$B$75,IF(I343=76%,F343*G343*H343*F!$B$76,IF(I343=77%,F343*G343*H343*F!$B$77,IF(I343=78%,F343*G343*H343*F!$B$78,IF(I343=79%,F343*G343*H343*F!$B$79,IF(I343=80%,F343*G343*H343*F!$B$80,IF(I343=81%,F343*G343*H343*F!$B$81,IF(I343=82%,F343*G343*H343*F!$B$82,IF(I343=83%,F343*G343*H343*F!$B$83,IF(I343=84%,F343*G343*H343*F!$B$84,IF(I343=85%,F343*G343*H343*F!$B$85,IF(I343=86%,F343*G343*H343*F!$B$86,IF(I343=87%,F343*G343*H343*F!$B$87,IF(I343=88%,F343*G343*H343*F!$B$88,IF(I343=89%,F343*G343*H343*F!$B$89,IF(I343=90%,F343*G343*H343*F!$B$90,IF(I343=91%,F343*G343*H343*F!$B$91,IF(I343=92%,F343*G343*H343*F!$B$92,IF(I343=93%,F343*G343*H343*F!$B$93,IF(I343=94%,F343*G343*H343*F!$B$94,IF(I343=95%,F343*G343*H343*F!$B$95,IF(I343=96%,F343*G343*H343*F!$B$96,IF(I343=97%,F343*G343*H343*F!$B$97,IF(I343=98%,F343*G343*H343*F!$B$98,IF(I343=99%,F343*G343*H343*F!$B$99,IF(I343&gt;99%,F343*G343*H343*F!$B$100,))))))))))))))))))))))))))))))))))))))))))))))))))))))))+IF(M343&lt;30%,0,IF(M343&lt;35%,J343*K343*L343*F!$B$33,IF(M343&lt;40%,J343*K343*L343*F!$B$38,IF(M343&lt;45%,J343*K343*L343*F!$B$43,IF(M343&lt;50%,J343*K343*L343*F!$B$48,IF(M343=50%,J343*K343*L343*F!$B$50,IF(M343=51%,J343*K343*L343*F!$B$51,IF(M343=52%,J343*K343*L343*F!$B$52,IF(M343=53%,J343*K343*L343*F!$B$53,IF(M343=54%,J343*K343*L343*F!$B$54,IF(M343=55%,J343*K343*L343*F!$B$55,IF(M343=56%,J343*K343*L343*F!$B$56,IF(M343=57%,J343*K343*L343*F!$B$57,IF(M343=58%,J343*K343*L343*F!$B$58,IF(M343=59%,J343*K343*L343*F!$B$59,IF(M343=60%,J343*K343*L343*F!$B$60,IF(M343=61%,J343*K343*L343*F!$B$61,IF(M343=62%,J343*K343*L343*F!$B$62,IF(M343=63%,J343*K343*L343*F!$B$63,IF(M343=64%,J343*K343*L343*F!$B$64,IF(M343=65%,J343*K343*L343*F!$B$65,IF(M343=66%,J343*K343*L343*F!$B$66,IF(M343=67%,J343*K343*L343*F!$B$67,IF(M343=68%,J343*K343*L343*F!$B$68,IF(M343=69%,J343*K343*L343*F!$B$69,IF(M343=70%,J343*K343*L343*F!$B$70,IF(M343=71%,J343*K343*L343*F!$B$71,IF(M343=72%,J343*K343*L343*F!$B$72,IF(M343=73%,J343*K343*L343*F!$B$73,IF(M343=74%,J343*K343*L343*F!$B$74,IF(M343=75%,J343*K343*L343*F!$B$75,IF(M343=76%,J343*K343*L343*F!$B$76,IF(M343=77%,J343*K343*L343*F!$B$77,IF(M343=78%,J343*K343*L343*F!$B$78,IF(M343=79%,J343*K343*L343*F!$B$79,IF(M343=80%,J343*K343*L343*F!$B$80,IF(M343=81%,J343*K343*L343*F!$B$81,IF(M343=82%,J343*K343*L343*F!$B$82,IF(M343=83%,J343*K343*L343*F!$B$83,IF(M343=84%,J343*K343*L343*F!$B$84,IF(M343=85%,J343*K343*L343*F!$B$85,IF(M343=86%,J343*K343*L343*F!$B$86,IF(M343=87%,J343*K343*L343*F!$B$87,IF(M343=88%,J343*K343*L343*F!$B$88,IF(M343=89%,J343*K343*L343*F!$B$89,IF(M343=90%,J343*K343*L343*F!$B$90,IF(M343=91%,J343*K343*L343*F!$B$91,IF(M343=92%,J343*K343*L343*F!$B$92,IF(M343=93%,J343*K343*L343*F!$B$93,IF(M343=94%,J343*K343*L343*F!$B$94,IF(M343=95%,J343*K343*L343*F!$B$95,IF(M343=96%,J343*K343*L343*F!$B$96,IF(M343=97%,J343*K343*L343*F!$B$97,IF(M343=98%,J343*K343*L343*F!$B$98,IF(M343=99%,J343*K343*L343*F!$B$99,IF(M343&gt;99%,J343*K343*L343*F!$B$100,))))))))))))))))))))))))))))))))))))))))))))))))))))))))+IF(Q343&lt;30%,0,IF(Q343&lt;35%,N343*O343*P343*F!$B$33,IF(Q343&lt;40%,N343*O343*P343*F!$B$38,IF(Q343&lt;45%,N343*O343*P343*F!$B$43,IF(Q343&lt;50%,N343*O343*P343*F!$B$48,IF(Q343=50%,N343*O343*P343*F!$B$50,IF(Q343=51%,N343*O343*P343*F!$B$51,IF(Q343=52%,N343*O343*P343*F!$B$52,IF(Q343=53%,N343*O343*P343*F!$B$53,IF(Q343=54%,N343*O343*P343*F!$B$54,IF(Q343=55%,N343*O343*P343*F!$B$55,IF(Q343=56%,N343*O343*P343*F!$B$56,IF(Q343=57%,N343*O343*P343*F!$B$57,IF(Q343=58%,N343*O343*P343*F!$B$58,IF(Q343=59%,N343*O343*P343*F!$B$59,IF(Q343=60%,N343*O343*P343*F!$B$60,IF(Q343=61%,N343*O343*P343*F!$B$61,IF(Q343=62%,N343*O343*P343*F!$B$62,IF(Q343=63%,N343*O343*P343*F!$B$63,IF(Q343=64%,N343*O343*P343*F!$B$64,IF(Q343=65%,N343*O343*P343*F!$B$65,IF(Q343=66%,N343*O343*P343*F!$B$66,IF(Q343=67%,N343*O343*P343*F!$B$67,IF(Q343=68%,N343*O343*P343*F!$B$68,IF(Q343=69%,N343*O343*P343*F!$B$69,IF(Q343=70%,N343*O343*P343*F!$B$70,IF(Q343=71%,N343*O343*P343*F!$B$71,IF(Q343=72%,N343*O343*P343*F!$B$72,IF(Q343=73%,N343*O343*P343*F!$B$73,IF(Q343=74%,N343*O343*P343*F!$B$74,IF(Q343=75%,N343*O343*P343*F!$B$75,IF(Q343=76%,N343*O343*P343*F!$B$76,IF(Q343=77%,N343*O343*P343*F!$B$77,IF(Q343=78%,N343*O343*P343*F!$B$78,IF(Q343=79%,N343*O343*P343*F!$B$79,IF(Q343=80%,N343*O343*P343*F!$B$80,IF(Q343=81%,N343*O343*P343*F!$B$81,IF(Q343=82%,N343*O343*P343*F!$B$82,IF(Q343=83%,N343*O343*P343*F!$B$83,IF(Q343=84%,N343*O343*P343*F!$B$84,IF(Q343=85%,N343*O343*P343*F!$B$85,IF(Q343=86%,N343*O343*P343*F!$B$86,IF(Q343=87%,N343*O343*P343*F!$B$87,IF(Q343=88%,N343*O343*P343*F!$B$88,IF(Q343=89%,N343*O343*P343*F!$B$89,IF(Q343=90%,N343*O343*P343*F!$B$90,IF(Q343=91%,N343*O343*P343*F!$B$91,IF(Q343=92%,N343*O343*P343*F!$B$92,IF(Q343=93%,N343*O343*P343*F!$B$93,IF(Q343=94%,N343*O343*P343*F!$B$94,IF(Q343=95%,N343*O343*P343*F!$B$95,IF(Q343=96%,N343*O343*P343*F!$B$96,IF(Q343=97%,N343*O343*P343*F!$B$97,IF(Q343=98%,N343*O343*P343*F!$B$98,IF(Q343=99%,N343*O343*P343*F!$B$99,IF(Q343&gt;99%,N343*O343*P343*F!$B$100,))))))))))))))))))))))))))))))))))))))))))))))))))))))))+IF(U343&lt;30%,0,IF(U343&lt;35%,R343*S343*T343*F!$B$33,IF(U343&lt;40%,R343*S343*T343*F!$B$38,IF(U343&lt;45%,R343*S343*T343*F!$B$43,IF(U343&lt;50%,R343*S343*T343*F!$B$48,IF(U343=50%,R343*S343*T343*F!$B$50,IF(U343=51%,R343*S343*T343*F!$B$51,IF(U343=52%,R343*S343*T343*F!$B$52,IF(U343=53%,R343*S343*T343*F!$B$53,IF(U343=54%,R343*S343*T343*F!$B$54,IF(U343=55%,R343*S343*T343*F!$B$55,IF(U343=56%,R343*S343*T343*F!$B$56,IF(U343=57%,R343*S343*T343*F!$B$57,IF(U343=58%,R343*S343*T343*F!$B$58,IF(U343=59%,R343*S343*T343*F!$B$59,IF(U343=60%,R343*S343*T343*F!$B$60,IF(U343=61%,R343*S343*T343*F!$B$61,IF(U343=62%,R343*S343*T343*F!$B$62,IF(U343=63%,R343*S343*T343*F!$B$63,IF(U343=64%,R343*S343*T343*F!$B$64,IF(U343=65%,R343*S343*T343*F!$B$65,IF(U343=66%,R343*S343*T343*F!$B$66,IF(U343=67%,R343*S343*T343*F!$B$67,IF(U343=68%,R343*S343*T343*F!$B$68,IF(U343=69%,R343*S343*T343*F!$B$69,IF(U343=70%,R343*S343*T343*F!$B$70,IF(U343=71%,R343*S343*T343*F!$B$71,IF(U343=72%,R343*S343*T343*F!$B$72,IF(U343=73%,R343*S343*T343*F!$B$73,IF(U343=74%,R343*S343*T343*F!$B$74,IF(U343=75%,R343*S343*T343*F!$B$75,IF(U343=76%,R343*S343*T343*F!$B$76,IF(U343=77%,R343*S343*T343*F!$B$77,IF(U343=78%,R343*S343*T343*F!$B$78,IF(U343=79%,R343*S343*T343*F!$B$79,IF(U343=80%,R343*S343*T343*F!$B$80,IF(U343=81%,R343*S343*T343*F!$B$81,IF(U343=82%,R343*S343*T343*F!$B$82,IF(U343=83%,R343*S343*T343*F!$B$83,IF(U343=84%,R343*S343*T343*F!$B$84,IF(U343=85%,R343*S343*T343*F!$B$85,IF(U343=86%,R343*S343*T343*F!$B$86,IF(U343=87%,R343*S343*T343*F!$B$87,IF(U343=88%,R343*S343*T343*F!$B$88,IF(U343=89%,R343*S343*T343*F!$B$89,IF(U343=90%,R343*S343*T343*F!$B$90,IF(U343=91%,R343*S343*T343*F!$B$91,IF(U343=92%,R343*S343*T343*F!$B$92,IF(U343=93%,R343*S343*T343*F!$B$93,IF(U343=94%,R343*S343*T343*F!$B$94,IF(U343=95%,R343*S343*T343*F!$B$95,IF(U343=96%,R343*S343*T343*F!$B$96,IF(U343=97%,R343*S343*T343*F!$B$97,IF(U343=98%,R343*S343*T343*F!$B$98,IF(U343=99%,R343*S343*T343*F!$B$99,IF(U343&gt;99%,R343*S343*T343*F!$B$100)))))))))))))))))))))))))))))))))))))))))))))))))))))))))*IF(ISNUMBER(E343),E343,1)*IF(ISNUMBER(D343),D343,1)</f>
        <v>3213.6499999999996</v>
      </c>
      <c r="AA343" s="93">
        <f t="shared" ref="AA343:AA348" si="540">G343*H343+K343*L343+O343*P343+S343*T343</f>
        <v>24</v>
      </c>
      <c r="AB343" s="94">
        <f t="shared" ref="AB343:AB348" si="541">(H343*(IF(I343&lt;45%,0.5,IF(I343&lt;55%,0.8,IF(I343&lt;65%,0.9,IF(I343&lt;75%,1,IF(I343&lt;85%,1.1,1.2))))))+L343*(IF(M343&lt;45%,0.5,IF(M343&lt;55%,0.8,IF(M343&lt;65%,0.9,IF(M343&lt;75%,1,IF(M343&lt;85%,1.1,1.2))))))+P343*(IF(Q343&lt;45%,0.5,IF(Q343&lt;55%,0.8,IF(Q343&lt;65%,0.9,IF(Q343&lt;75%,1,IF(Q343&lt;85%,1.1,1.2))))))+T343*(IF(U343&lt;45%,0.5,IF(U343&lt;55%,0.8,IF(U343&lt;65%,0.9,IF(U343&lt;75%,1,IF(U343&lt;85%,1.1,1.2)))))))*IF(D343&gt;=0.8,6,IF(D343&lt;=0.4,1.5,3))</f>
        <v>79.800000000000011</v>
      </c>
    </row>
    <row r="344" spans="1:49" ht="15" customHeight="1" x14ac:dyDescent="0.25">
      <c r="A344" s="325">
        <f>A337+1</f>
        <v>42269</v>
      </c>
      <c r="B344" s="183" t="str">
        <f t="shared" si="525"/>
        <v>Средняя</v>
      </c>
      <c r="C344" s="184" t="str">
        <f t="shared" si="525"/>
        <v>Жим стоя</v>
      </c>
      <c r="D344" s="167">
        <f t="shared" ref="D344:D348" si="542">D307</f>
        <v>1</v>
      </c>
      <c r="E344" s="185" t="str">
        <f t="shared" si="525"/>
        <v/>
      </c>
      <c r="F344" s="308">
        <f>IF(I344&lt;&gt;0,(IFERROR(IF($Y344&gt;50,MROUND($Y344*I344,2.5),IF($Y344&lt;15,MROUND($Y344*I344,0.1),MROUND($Y344*I344,1))),)),"")</f>
        <v>67.5</v>
      </c>
      <c r="G344" s="186">
        <v>5</v>
      </c>
      <c r="H344" s="186">
        <v>1</v>
      </c>
      <c r="I344" s="174">
        <v>0.53</v>
      </c>
      <c r="J344" s="308">
        <f>IF(M344&lt;&gt;0,(IFERROR(IF($Y344&gt;50,MROUND($Y344*M344,2.5),IF($Y344&lt;15,MROUND($Y344*M344,0.1),MROUND($Y344*M344,1))),)),"")</f>
        <v>80</v>
      </c>
      <c r="K344" s="186">
        <v>4</v>
      </c>
      <c r="L344" s="186">
        <v>6</v>
      </c>
      <c r="M344" s="174">
        <v>0.63</v>
      </c>
      <c r="N344" s="308" t="str">
        <f>IF(Q344&lt;&gt;0,(IFERROR(IF($Y344&gt;50,MROUND($Y344*Q344,2.5),IF($Y344&lt;15,MROUND($Y344*Q344,0.1),MROUND($Y344*Q344,1))),)),"")</f>
        <v/>
      </c>
      <c r="O344" s="186"/>
      <c r="P344" s="186"/>
      <c r="Q344" s="174">
        <v>0</v>
      </c>
      <c r="R344" s="308" t="str">
        <f>IF(U344&lt;&gt;0,(IFERROR(IF($Y344&gt;50,MROUND($Y344*U344,2.5),IF($Y344&lt;15,MROUND($Y344*U344,0.1),MROUND($Y344*U344,1))),)),"")</f>
        <v/>
      </c>
      <c r="S344" s="186"/>
      <c r="T344" s="186"/>
      <c r="U344" s="174">
        <v>0</v>
      </c>
      <c r="V344" s="98">
        <f t="shared" si="539"/>
        <v>2257.5</v>
      </c>
      <c r="W344" s="99">
        <f t="shared" ref="W344:W348" si="543">IFERROR((IF(ISNUMBER(F344),F344,1)*G344*H344+IF(ISNUMBER(J344),J344,1)*K344*L344+IF(ISNUMBER(N344),N344,1)*O344*P344+IF(ISNUMBER(R344),R344,1)*S344*T344)*IF(ISNUMBER(E344),E344,1)/(G344*H344+K344*L344+O344*P344+S344*T344),0)</f>
        <v>77.84482758620689</v>
      </c>
      <c r="X344" s="68">
        <f t="shared" ref="X344:X345" si="544">ROUND(IFERROR((W344/(Y344*IF(ISNUMBER(E344),E344,1))),0),2)</f>
        <v>0.61</v>
      </c>
      <c r="Y344" s="203">
        <f t="shared" si="529"/>
        <v>128.64700123484306</v>
      </c>
      <c r="Z344" s="18">
        <f>(IF(I344&lt;30%,0,IF(I344&lt;35%,F344*G344*H344*F!$B$33,IF(I344&lt;40%,F344*G344*H344*F!$B$38,IF(I344&lt;45%,F344*G344*H344*F!$B$43,IF(I344&lt;50%,F344*G344*H344*F!$B$48,IF(I344=50%,F344*G344*H344*F!$B$50,IF(I344=51%,F344*G344*H344*F!$B$51,IF(I344=52%,F344*G344*H344*F!$B$52,IF(I344=53%,F344*G344*H344*F!$B$53,IF(I344=54%,F344*G344*H344*F!$B$54,IF(I344=55%,F344*G344*H344*F!$B$55,IF(I344=56%,F344*G344*H344*F!$B$56,IF(I344=57%,F344*G344*H344*F!$B$57,IF(I344=58%,F344*G344*H344*F!$B$58,IF(I344=59%,F344*G344*H344*F!$B$59,IF(I344=60%,F344*G344*H344*F!$B$60,IF(I344=61%,F344*G344*H344*F!$B$61,IF(I344=62%,F344*G344*H344*F!$B$62,IF(I344=63%,F344*G344*H344*F!$B$63,IF(I344=64%,F344*G344*H344*F!$B$64,IF(I344=65%,F344*G344*H344*F!$B$65,IF(I344=66%,F344*G344*H344*F!$B$66,IF(I344=67%,F344*G344*H344*F!$B$67,IF(I344=68%,F344*G344*H344*F!$B$68,IF(I344=69%,F344*G344*H344*F!$B$69,IF(I344=70%,F344*G344*H344*F!$B$70,IF(I344=71%,F344*G344*H344*F!$B$71,IF(I344=72%,F344*G344*H344*F!$B$72,IF(I344=73%,F344*G344*H344*F!$B$73,IF(I344=74%,F344*G344*H344*F!$B$74,IF(I344=75%,F344*G344*H344*F!$B$75,IF(I344=76%,F344*G344*H344*F!$B$76,IF(I344=77%,F344*G344*H344*F!$B$77,IF(I344=78%,F344*G344*H344*F!$B$78,IF(I344=79%,F344*G344*H344*F!$B$79,IF(I344=80%,F344*G344*H344*F!$B$80,IF(I344=81%,F344*G344*H344*F!$B$81,IF(I344=82%,F344*G344*H344*F!$B$82,IF(I344=83%,F344*G344*H344*F!$B$83,IF(I344=84%,F344*G344*H344*F!$B$84,IF(I344=85%,F344*G344*H344*F!$B$85,IF(I344=86%,F344*G344*H344*F!$B$86,IF(I344=87%,F344*G344*H344*F!$B$87,IF(I344=88%,F344*G344*H344*F!$B$88,IF(I344=89%,F344*G344*H344*F!$B$89,IF(I344=90%,F344*G344*H344*F!$B$90,IF(I344=91%,F344*G344*H344*F!$B$91,IF(I344=92%,F344*G344*H344*F!$B$92,IF(I344=93%,F344*G344*H344*F!$B$93,IF(I344=94%,F344*G344*H344*F!$B$94,IF(I344=95%,F344*G344*H344*F!$B$95,IF(I344=96%,F344*G344*H344*F!$B$96,IF(I344=97%,F344*G344*H344*F!$B$97,IF(I344=98%,F344*G344*H344*F!$B$98,IF(I344=99%,F344*G344*H344*F!$B$99,IF(I344&gt;99%,F344*G344*H344*F!$B$100,))))))))))))))))))))))))))))))))))))))))))))))))))))))))+IF(M344&lt;30%,0,IF(M344&lt;35%,J344*K344*L344*F!$B$33,IF(M344&lt;40%,J344*K344*L344*F!$B$38,IF(M344&lt;45%,J344*K344*L344*F!$B$43,IF(M344&lt;50%,J344*K344*L344*F!$B$48,IF(M344=50%,J344*K344*L344*F!$B$50,IF(M344=51%,J344*K344*L344*F!$B$51,IF(M344=52%,J344*K344*L344*F!$B$52,IF(M344=53%,J344*K344*L344*F!$B$53,IF(M344=54%,J344*K344*L344*F!$B$54,IF(M344=55%,J344*K344*L344*F!$B$55,IF(M344=56%,J344*K344*L344*F!$B$56,IF(M344=57%,J344*K344*L344*F!$B$57,IF(M344=58%,J344*K344*L344*F!$B$58,IF(M344=59%,J344*K344*L344*F!$B$59,IF(M344=60%,J344*K344*L344*F!$B$60,IF(M344=61%,J344*K344*L344*F!$B$61,IF(M344=62%,J344*K344*L344*F!$B$62,IF(M344=63%,J344*K344*L344*F!$B$63,IF(M344=64%,J344*K344*L344*F!$B$64,IF(M344=65%,J344*K344*L344*F!$B$65,IF(M344=66%,J344*K344*L344*F!$B$66,IF(M344=67%,J344*K344*L344*F!$B$67,IF(M344=68%,J344*K344*L344*F!$B$68,IF(M344=69%,J344*K344*L344*F!$B$69,IF(M344=70%,J344*K344*L344*F!$B$70,IF(M344=71%,J344*K344*L344*F!$B$71,IF(M344=72%,J344*K344*L344*F!$B$72,IF(M344=73%,J344*K344*L344*F!$B$73,IF(M344=74%,J344*K344*L344*F!$B$74,IF(M344=75%,J344*K344*L344*F!$B$75,IF(M344=76%,J344*K344*L344*F!$B$76,IF(M344=77%,J344*K344*L344*F!$B$77,IF(M344=78%,J344*K344*L344*F!$B$78,IF(M344=79%,J344*K344*L344*F!$B$79,IF(M344=80%,J344*K344*L344*F!$B$80,IF(M344=81%,J344*K344*L344*F!$B$81,IF(M344=82%,J344*K344*L344*F!$B$82,IF(M344=83%,J344*K344*L344*F!$B$83,IF(M344=84%,J344*K344*L344*F!$B$84,IF(M344=85%,J344*K344*L344*F!$B$85,IF(M344=86%,J344*K344*L344*F!$B$86,IF(M344=87%,J344*K344*L344*F!$B$87,IF(M344=88%,J344*K344*L344*F!$B$88,IF(M344=89%,J344*K344*L344*F!$B$89,IF(M344=90%,J344*K344*L344*F!$B$90,IF(M344=91%,J344*K344*L344*F!$B$91,IF(M344=92%,J344*K344*L344*F!$B$92,IF(M344=93%,J344*K344*L344*F!$B$93,IF(M344=94%,J344*K344*L344*F!$B$94,IF(M344=95%,J344*K344*L344*F!$B$95,IF(M344=96%,J344*K344*L344*F!$B$96,IF(M344=97%,J344*K344*L344*F!$B$97,IF(M344=98%,J344*K344*L344*F!$B$98,IF(M344=99%,J344*K344*L344*F!$B$99,IF(M344&gt;99%,J344*K344*L344*F!$B$100,))))))))))))))))))))))))))))))))))))))))))))))))))))))))+IF(Q344&lt;30%,0,IF(Q344&lt;35%,N344*O344*P344*F!$B$33,IF(Q344&lt;40%,N344*O344*P344*F!$B$38,IF(Q344&lt;45%,N344*O344*P344*F!$B$43,IF(Q344&lt;50%,N344*O344*P344*F!$B$48,IF(Q344=50%,N344*O344*P344*F!$B$50,IF(Q344=51%,N344*O344*P344*F!$B$51,IF(Q344=52%,N344*O344*P344*F!$B$52,IF(Q344=53%,N344*O344*P344*F!$B$53,IF(Q344=54%,N344*O344*P344*F!$B$54,IF(Q344=55%,N344*O344*P344*F!$B$55,IF(Q344=56%,N344*O344*P344*F!$B$56,IF(Q344=57%,N344*O344*P344*F!$B$57,IF(Q344=58%,N344*O344*P344*F!$B$58,IF(Q344=59%,N344*O344*P344*F!$B$59,IF(Q344=60%,N344*O344*P344*F!$B$60,IF(Q344=61%,N344*O344*P344*F!$B$61,IF(Q344=62%,N344*O344*P344*F!$B$62,IF(Q344=63%,N344*O344*P344*F!$B$63,IF(Q344=64%,N344*O344*P344*F!$B$64,IF(Q344=65%,N344*O344*P344*F!$B$65,IF(Q344=66%,N344*O344*P344*F!$B$66,IF(Q344=67%,N344*O344*P344*F!$B$67,IF(Q344=68%,N344*O344*P344*F!$B$68,IF(Q344=69%,N344*O344*P344*F!$B$69,IF(Q344=70%,N344*O344*P344*F!$B$70,IF(Q344=71%,N344*O344*P344*F!$B$71,IF(Q344=72%,N344*O344*P344*F!$B$72,IF(Q344=73%,N344*O344*P344*F!$B$73,IF(Q344=74%,N344*O344*P344*F!$B$74,IF(Q344=75%,N344*O344*P344*F!$B$75,IF(Q344=76%,N344*O344*P344*F!$B$76,IF(Q344=77%,N344*O344*P344*F!$B$77,IF(Q344=78%,N344*O344*P344*F!$B$78,IF(Q344=79%,N344*O344*P344*F!$B$79,IF(Q344=80%,N344*O344*P344*F!$B$80,IF(Q344=81%,N344*O344*P344*F!$B$81,IF(Q344=82%,N344*O344*P344*F!$B$82,IF(Q344=83%,N344*O344*P344*F!$B$83,IF(Q344=84%,N344*O344*P344*F!$B$84,IF(Q344=85%,N344*O344*P344*F!$B$85,IF(Q344=86%,N344*O344*P344*F!$B$86,IF(Q344=87%,N344*O344*P344*F!$B$87,IF(Q344=88%,N344*O344*P344*F!$B$88,IF(Q344=89%,N344*O344*P344*F!$B$89,IF(Q344=90%,N344*O344*P344*F!$B$90,IF(Q344=91%,N344*O344*P344*F!$B$91,IF(Q344=92%,N344*O344*P344*F!$B$92,IF(Q344=93%,N344*O344*P344*F!$B$93,IF(Q344=94%,N344*O344*P344*F!$B$94,IF(Q344=95%,N344*O344*P344*F!$B$95,IF(Q344=96%,N344*O344*P344*F!$B$96,IF(Q344=97%,N344*O344*P344*F!$B$97,IF(Q344=98%,N344*O344*P344*F!$B$98,IF(Q344=99%,N344*O344*P344*F!$B$99,IF(Q344&gt;99%,N344*O344*P344*F!$B$100,))))))))))))))))))))))))))))))))))))))))))))))))))))))))+IF(U344&lt;30%,0,IF(U344&lt;35%,R344*S344*T344*F!$B$33,IF(U344&lt;40%,R344*S344*T344*F!$B$38,IF(U344&lt;45%,R344*S344*T344*F!$B$43,IF(U344&lt;50%,R344*S344*T344*F!$B$48,IF(U344=50%,R344*S344*T344*F!$B$50,IF(U344=51%,R344*S344*T344*F!$B$51,IF(U344=52%,R344*S344*T344*F!$B$52,IF(U344=53%,R344*S344*T344*F!$B$53,IF(U344=54%,R344*S344*T344*F!$B$54,IF(U344=55%,R344*S344*T344*F!$B$55,IF(U344=56%,R344*S344*T344*F!$B$56,IF(U344=57%,R344*S344*T344*F!$B$57,IF(U344=58%,R344*S344*T344*F!$B$58,IF(U344=59%,R344*S344*T344*F!$B$59,IF(U344=60%,R344*S344*T344*F!$B$60,IF(U344=61%,R344*S344*T344*F!$B$61,IF(U344=62%,R344*S344*T344*F!$B$62,IF(U344=63%,R344*S344*T344*F!$B$63,IF(U344=64%,R344*S344*T344*F!$B$64,IF(U344=65%,R344*S344*T344*F!$B$65,IF(U344=66%,R344*S344*T344*F!$B$66,IF(U344=67%,R344*S344*T344*F!$B$67,IF(U344=68%,R344*S344*T344*F!$B$68,IF(U344=69%,R344*S344*T344*F!$B$69,IF(U344=70%,R344*S344*T344*F!$B$70,IF(U344=71%,R344*S344*T344*F!$B$71,IF(U344=72%,R344*S344*T344*F!$B$72,IF(U344=73%,R344*S344*T344*F!$B$73,IF(U344=74%,R344*S344*T344*F!$B$74,IF(U344=75%,R344*S344*T344*F!$B$75,IF(U344=76%,R344*S344*T344*F!$B$76,IF(U344=77%,R344*S344*T344*F!$B$77,IF(U344=78%,R344*S344*T344*F!$B$78,IF(U344=79%,R344*S344*T344*F!$B$79,IF(U344=80%,R344*S344*T344*F!$B$80,IF(U344=81%,R344*S344*T344*F!$B$81,IF(U344=82%,R344*S344*T344*F!$B$82,IF(U344=83%,R344*S344*T344*F!$B$83,IF(U344=84%,R344*S344*T344*F!$B$84,IF(U344=85%,R344*S344*T344*F!$B$85,IF(U344=86%,R344*S344*T344*F!$B$86,IF(U344=87%,R344*S344*T344*F!$B$87,IF(U344=88%,R344*S344*T344*F!$B$88,IF(U344=89%,R344*S344*T344*F!$B$89,IF(U344=90%,R344*S344*T344*F!$B$90,IF(U344=91%,R344*S344*T344*F!$B$91,IF(U344=92%,R344*S344*T344*F!$B$92,IF(U344=93%,R344*S344*T344*F!$B$93,IF(U344=94%,R344*S344*T344*F!$B$94,IF(U344=95%,R344*S344*T344*F!$B$95,IF(U344=96%,R344*S344*T344*F!$B$96,IF(U344=97%,R344*S344*T344*F!$B$97,IF(U344=98%,R344*S344*T344*F!$B$98,IF(U344=99%,R344*S344*T344*F!$B$99,IF(U344&gt;99%,R344*S344*T344*F!$B$100)))))))))))))))))))))))))))))))))))))))))))))))))))))))))*IF(ISNUMBER(E344),E344,1)*IF(ISNUMBER(D344),D344,1)</f>
        <v>1622.25</v>
      </c>
      <c r="AA344" s="69">
        <f t="shared" si="540"/>
        <v>29</v>
      </c>
      <c r="AB344" s="70">
        <f t="shared" si="541"/>
        <v>37.200000000000003</v>
      </c>
    </row>
    <row r="345" spans="1:49" x14ac:dyDescent="0.25">
      <c r="A345" s="325"/>
      <c r="B345" s="183" t="str">
        <f t="shared" si="525"/>
        <v>Средняя</v>
      </c>
      <c r="C345" s="184" t="str">
        <f t="shared" si="525"/>
        <v>Жим средним хватом</v>
      </c>
      <c r="D345" s="167">
        <f t="shared" si="542"/>
        <v>1</v>
      </c>
      <c r="E345" s="187" t="str">
        <f t="shared" si="525"/>
        <v/>
      </c>
      <c r="F345" s="309">
        <f>IF(I345&lt;&gt;0,(IFERROR(IF($Y345&gt;50,MROUND($Y345*I345,2.5),IF($Y345&lt;15,MROUND($Y345*I345,0.1),MROUND($Y345*I345,1))),)),"")</f>
        <v>95</v>
      </c>
      <c r="G345" s="188">
        <v>5</v>
      </c>
      <c r="H345" s="188">
        <v>1</v>
      </c>
      <c r="I345" s="189">
        <v>0.55000000000000004</v>
      </c>
      <c r="J345" s="309">
        <f>IF(M345&lt;&gt;0,(IFERROR(IF($Y345&gt;50,MROUND($Y345*M345,2.5),IF($Y345&lt;15,MROUND($Y345*M345,0.1),MROUND($Y345*M345,1))),)),"")</f>
        <v>122.5</v>
      </c>
      <c r="K345" s="188">
        <v>4</v>
      </c>
      <c r="L345" s="188">
        <v>5</v>
      </c>
      <c r="M345" s="189">
        <v>0.72</v>
      </c>
      <c r="N345" s="309" t="str">
        <f>IF(Q345&lt;&gt;0,(IFERROR(IF($Y345&gt;50,MROUND($Y345*Q345,2.5),IF($Y345&lt;15,MROUND($Y345*Q345,0.1),MROUND($Y345*Q345,1))),)),"")</f>
        <v/>
      </c>
      <c r="O345" s="188"/>
      <c r="P345" s="188"/>
      <c r="Q345" s="189">
        <v>0</v>
      </c>
      <c r="R345" s="309" t="str">
        <f>IF(U345&lt;&gt;0,(IFERROR(IF($Y345&gt;50,MROUND($Y345*U345,2.5),IF($Y345&lt;15,MROUND($Y345*U345,0.1),MROUND($Y345*U345,1))),)),"")</f>
        <v/>
      </c>
      <c r="S345" s="188"/>
      <c r="T345" s="188"/>
      <c r="U345" s="189">
        <v>0</v>
      </c>
      <c r="V345" s="101">
        <f t="shared" si="539"/>
        <v>2925</v>
      </c>
      <c r="W345" s="102">
        <f t="shared" si="543"/>
        <v>117</v>
      </c>
      <c r="X345" s="103">
        <f t="shared" si="544"/>
        <v>0.68</v>
      </c>
      <c r="Y345" s="203">
        <f t="shared" si="529"/>
        <v>171.52933497979069</v>
      </c>
      <c r="Z345" s="20">
        <f>(IF(I345&lt;30%,0,IF(I345&lt;35%,F345*G345*H345*F!$B$33,IF(I345&lt;40%,F345*G345*H345*F!$B$38,IF(I345&lt;45%,F345*G345*H345*F!$B$43,IF(I345&lt;50%,F345*G345*H345*F!$B$48,IF(I345=50%,F345*G345*H345*F!$B$50,IF(I345=51%,F345*G345*H345*F!$B$51,IF(I345=52%,F345*G345*H345*F!$B$52,IF(I345=53%,F345*G345*H345*F!$B$53,IF(I345=54%,F345*G345*H345*F!$B$54,IF(I345=55%,F345*G345*H345*F!$B$55,IF(I345=56%,F345*G345*H345*F!$B$56,IF(I345=57%,F345*G345*H345*F!$B$57,IF(I345=58%,F345*G345*H345*F!$B$58,IF(I345=59%,F345*G345*H345*F!$B$59,IF(I345=60%,F345*G345*H345*F!$B$60,IF(I345=61%,F345*G345*H345*F!$B$61,IF(I345=62%,F345*G345*H345*F!$B$62,IF(I345=63%,F345*G345*H345*F!$B$63,IF(I345=64%,F345*G345*H345*F!$B$64,IF(I345=65%,F345*G345*H345*F!$B$65,IF(I345=66%,F345*G345*H345*F!$B$66,IF(I345=67%,F345*G345*H345*F!$B$67,IF(I345=68%,F345*G345*H345*F!$B$68,IF(I345=69%,F345*G345*H345*F!$B$69,IF(I345=70%,F345*G345*H345*F!$B$70,IF(I345=71%,F345*G345*H345*F!$B$71,IF(I345=72%,F345*G345*H345*F!$B$72,IF(I345=73%,F345*G345*H345*F!$B$73,IF(I345=74%,F345*G345*H345*F!$B$74,IF(I345=75%,F345*G345*H345*F!$B$75,IF(I345=76%,F345*G345*H345*F!$B$76,IF(I345=77%,F345*G345*H345*F!$B$77,IF(I345=78%,F345*G345*H345*F!$B$78,IF(I345=79%,F345*G345*H345*F!$B$79,IF(I345=80%,F345*G345*H345*F!$B$80,IF(I345=81%,F345*G345*H345*F!$B$81,IF(I345=82%,F345*G345*H345*F!$B$82,IF(I345=83%,F345*G345*H345*F!$B$83,IF(I345=84%,F345*G345*H345*F!$B$84,IF(I345=85%,F345*G345*H345*F!$B$85,IF(I345=86%,F345*G345*H345*F!$B$86,IF(I345=87%,F345*G345*H345*F!$B$87,IF(I345=88%,F345*G345*H345*F!$B$88,IF(I345=89%,F345*G345*H345*F!$B$89,IF(I345=90%,F345*G345*H345*F!$B$90,IF(I345=91%,F345*G345*H345*F!$B$91,IF(I345=92%,F345*G345*H345*F!$B$92,IF(I345=93%,F345*G345*H345*F!$B$93,IF(I345=94%,F345*G345*H345*F!$B$94,IF(I345=95%,F345*G345*H345*F!$B$95,IF(I345=96%,F345*G345*H345*F!$B$96,IF(I345=97%,F345*G345*H345*F!$B$97,IF(I345=98%,F345*G345*H345*F!$B$98,IF(I345=99%,F345*G345*H345*F!$B$99,IF(I345&gt;99%,F345*G345*H345*F!$B$100,))))))))))))))))))))))))))))))))))))))))))))))))))))))))+IF(M345&lt;30%,0,IF(M345&lt;35%,J345*K345*L345*F!$B$33,IF(M345&lt;40%,J345*K345*L345*F!$B$38,IF(M345&lt;45%,J345*K345*L345*F!$B$43,IF(M345&lt;50%,J345*K345*L345*F!$B$48,IF(M345=50%,J345*K345*L345*F!$B$50,IF(M345=51%,J345*K345*L345*F!$B$51,IF(M345=52%,J345*K345*L345*F!$B$52,IF(M345=53%,J345*K345*L345*F!$B$53,IF(M345=54%,J345*K345*L345*F!$B$54,IF(M345=55%,J345*K345*L345*F!$B$55,IF(M345=56%,J345*K345*L345*F!$B$56,IF(M345=57%,J345*K345*L345*F!$B$57,IF(M345=58%,J345*K345*L345*F!$B$58,IF(M345=59%,J345*K345*L345*F!$B$59,IF(M345=60%,J345*K345*L345*F!$B$60,IF(M345=61%,J345*K345*L345*F!$B$61,IF(M345=62%,J345*K345*L345*F!$B$62,IF(M345=63%,J345*K345*L345*F!$B$63,IF(M345=64%,J345*K345*L345*F!$B$64,IF(M345=65%,J345*K345*L345*F!$B$65,IF(M345=66%,J345*K345*L345*F!$B$66,IF(M345=67%,J345*K345*L345*F!$B$67,IF(M345=68%,J345*K345*L345*F!$B$68,IF(M345=69%,J345*K345*L345*F!$B$69,IF(M345=70%,J345*K345*L345*F!$B$70,IF(M345=71%,J345*K345*L345*F!$B$71,IF(M345=72%,J345*K345*L345*F!$B$72,IF(M345=73%,J345*K345*L345*F!$B$73,IF(M345=74%,J345*K345*L345*F!$B$74,IF(M345=75%,J345*K345*L345*F!$B$75,IF(M345=76%,J345*K345*L345*F!$B$76,IF(M345=77%,J345*K345*L345*F!$B$77,IF(M345=78%,J345*K345*L345*F!$B$78,IF(M345=79%,J345*K345*L345*F!$B$79,IF(M345=80%,J345*K345*L345*F!$B$80,IF(M345=81%,J345*K345*L345*F!$B$81,IF(M345=82%,J345*K345*L345*F!$B$82,IF(M345=83%,J345*K345*L345*F!$B$83,IF(M345=84%,J345*K345*L345*F!$B$84,IF(M345=85%,J345*K345*L345*F!$B$85,IF(M345=86%,J345*K345*L345*F!$B$86,IF(M345=87%,J345*K345*L345*F!$B$87,IF(M345=88%,J345*K345*L345*F!$B$88,IF(M345=89%,J345*K345*L345*F!$B$89,IF(M345=90%,J345*K345*L345*F!$B$90,IF(M345=91%,J345*K345*L345*F!$B$91,IF(M345=92%,J345*K345*L345*F!$B$92,IF(M345=93%,J345*K345*L345*F!$B$93,IF(M345=94%,J345*K345*L345*F!$B$94,IF(M345=95%,J345*K345*L345*F!$B$95,IF(M345=96%,J345*K345*L345*F!$B$96,IF(M345=97%,J345*K345*L345*F!$B$97,IF(M345=98%,J345*K345*L345*F!$B$98,IF(M345=99%,J345*K345*L345*F!$B$99,IF(M345&gt;99%,J345*K345*L345*F!$B$100,))))))))))))))))))))))))))))))))))))))))))))))))))))))))+IF(Q345&lt;30%,0,IF(Q345&lt;35%,N345*O345*P345*F!$B$33,IF(Q345&lt;40%,N345*O345*P345*F!$B$38,IF(Q345&lt;45%,N345*O345*P345*F!$B$43,IF(Q345&lt;50%,N345*O345*P345*F!$B$48,IF(Q345=50%,N345*O345*P345*F!$B$50,IF(Q345=51%,N345*O345*P345*F!$B$51,IF(Q345=52%,N345*O345*P345*F!$B$52,IF(Q345=53%,N345*O345*P345*F!$B$53,IF(Q345=54%,N345*O345*P345*F!$B$54,IF(Q345=55%,N345*O345*P345*F!$B$55,IF(Q345=56%,N345*O345*P345*F!$B$56,IF(Q345=57%,N345*O345*P345*F!$B$57,IF(Q345=58%,N345*O345*P345*F!$B$58,IF(Q345=59%,N345*O345*P345*F!$B$59,IF(Q345=60%,N345*O345*P345*F!$B$60,IF(Q345=61%,N345*O345*P345*F!$B$61,IF(Q345=62%,N345*O345*P345*F!$B$62,IF(Q345=63%,N345*O345*P345*F!$B$63,IF(Q345=64%,N345*O345*P345*F!$B$64,IF(Q345=65%,N345*O345*P345*F!$B$65,IF(Q345=66%,N345*O345*P345*F!$B$66,IF(Q345=67%,N345*O345*P345*F!$B$67,IF(Q345=68%,N345*O345*P345*F!$B$68,IF(Q345=69%,N345*O345*P345*F!$B$69,IF(Q345=70%,N345*O345*P345*F!$B$70,IF(Q345=71%,N345*O345*P345*F!$B$71,IF(Q345=72%,N345*O345*P345*F!$B$72,IF(Q345=73%,N345*O345*P345*F!$B$73,IF(Q345=74%,N345*O345*P345*F!$B$74,IF(Q345=75%,N345*O345*P345*F!$B$75,IF(Q345=76%,N345*O345*P345*F!$B$76,IF(Q345=77%,N345*O345*P345*F!$B$77,IF(Q345=78%,N345*O345*P345*F!$B$78,IF(Q345=79%,N345*O345*P345*F!$B$79,IF(Q345=80%,N345*O345*P345*F!$B$80,IF(Q345=81%,N345*O345*P345*F!$B$81,IF(Q345=82%,N345*O345*P345*F!$B$82,IF(Q345=83%,N345*O345*P345*F!$B$83,IF(Q345=84%,N345*O345*P345*F!$B$84,IF(Q345=85%,N345*O345*P345*F!$B$85,IF(Q345=86%,N345*O345*P345*F!$B$86,IF(Q345=87%,N345*O345*P345*F!$B$87,IF(Q345=88%,N345*O345*P345*F!$B$88,IF(Q345=89%,N345*O345*P345*F!$B$89,IF(Q345=90%,N345*O345*P345*F!$B$90,IF(Q345=91%,N345*O345*P345*F!$B$91,IF(Q345=92%,N345*O345*P345*F!$B$92,IF(Q345=93%,N345*O345*P345*F!$B$93,IF(Q345=94%,N345*O345*P345*F!$B$94,IF(Q345=95%,N345*O345*P345*F!$B$95,IF(Q345=96%,N345*O345*P345*F!$B$96,IF(Q345=97%,N345*O345*P345*F!$B$97,IF(Q345=98%,N345*O345*P345*F!$B$98,IF(Q345=99%,N345*O345*P345*F!$B$99,IF(Q345&gt;99%,N345*O345*P345*F!$B$100,))))))))))))))))))))))))))))))))))))))))))))))))))))))))+IF(U345&lt;30%,0,IF(U345&lt;35%,R345*S345*T345*F!$B$33,IF(U345&lt;40%,R345*S345*T345*F!$B$38,IF(U345&lt;45%,R345*S345*T345*F!$B$43,IF(U345&lt;50%,R345*S345*T345*F!$B$48,IF(U345=50%,R345*S345*T345*F!$B$50,IF(U345=51%,R345*S345*T345*F!$B$51,IF(U345=52%,R345*S345*T345*F!$B$52,IF(U345=53%,R345*S345*T345*F!$B$53,IF(U345=54%,R345*S345*T345*F!$B$54,IF(U345=55%,R345*S345*T345*F!$B$55,IF(U345=56%,R345*S345*T345*F!$B$56,IF(U345=57%,R345*S345*T345*F!$B$57,IF(U345=58%,R345*S345*T345*F!$B$58,IF(U345=59%,R345*S345*T345*F!$B$59,IF(U345=60%,R345*S345*T345*F!$B$60,IF(U345=61%,R345*S345*T345*F!$B$61,IF(U345=62%,R345*S345*T345*F!$B$62,IF(U345=63%,R345*S345*T345*F!$B$63,IF(U345=64%,R345*S345*T345*F!$B$64,IF(U345=65%,R345*S345*T345*F!$B$65,IF(U345=66%,R345*S345*T345*F!$B$66,IF(U345=67%,R345*S345*T345*F!$B$67,IF(U345=68%,R345*S345*T345*F!$B$68,IF(U345=69%,R345*S345*T345*F!$B$69,IF(U345=70%,R345*S345*T345*F!$B$70,IF(U345=71%,R345*S345*T345*F!$B$71,IF(U345=72%,R345*S345*T345*F!$B$72,IF(U345=73%,R345*S345*T345*F!$B$73,IF(U345=74%,R345*S345*T345*F!$B$74,IF(U345=75%,R345*S345*T345*F!$B$75,IF(U345=76%,R345*S345*T345*F!$B$76,IF(U345=77%,R345*S345*T345*F!$B$77,IF(U345=78%,R345*S345*T345*F!$B$78,IF(U345=79%,R345*S345*T345*F!$B$79,IF(U345=80%,R345*S345*T345*F!$B$80,IF(U345=81%,R345*S345*T345*F!$B$81,IF(U345=82%,R345*S345*T345*F!$B$82,IF(U345=83%,R345*S345*T345*F!$B$83,IF(U345=84%,R345*S345*T345*F!$B$84,IF(U345=85%,R345*S345*T345*F!$B$85,IF(U345=86%,R345*S345*T345*F!$B$86,IF(U345=87%,R345*S345*T345*F!$B$87,IF(U345=88%,R345*S345*T345*F!$B$88,IF(U345=89%,R345*S345*T345*F!$B$89,IF(U345=90%,R345*S345*T345*F!$B$90,IF(U345=91%,R345*S345*T345*F!$B$91,IF(U345=92%,R345*S345*T345*F!$B$92,IF(U345=93%,R345*S345*T345*F!$B$93,IF(U345=94%,R345*S345*T345*F!$B$94,IF(U345=95%,R345*S345*T345*F!$B$95,IF(U345=96%,R345*S345*T345*F!$B$96,IF(U345=97%,R345*S345*T345*F!$B$97,IF(U345=98%,R345*S345*T345*F!$B$98,IF(U345=99%,R345*S345*T345*F!$B$99,IF(U345&gt;99%,R345*S345*T345*F!$B$100)))))))))))))))))))))))))))))))))))))))))))))))))))))))))*IF(ISNUMBER(E345),E345,1)*IF(ISNUMBER(D345),D345,1)</f>
        <v>2725.5</v>
      </c>
      <c r="AA345" s="104">
        <f t="shared" si="540"/>
        <v>25</v>
      </c>
      <c r="AB345" s="105">
        <f t="shared" si="541"/>
        <v>35.400000000000006</v>
      </c>
    </row>
    <row r="346" spans="1:49" x14ac:dyDescent="0.25">
      <c r="A346" s="325"/>
      <c r="B346" s="183" t="str">
        <f t="shared" si="525"/>
        <v>Легкая</v>
      </c>
      <c r="C346" s="184" t="str">
        <f t="shared" si="525"/>
        <v>Французский жим</v>
      </c>
      <c r="D346" s="167">
        <f t="shared" si="542"/>
        <v>0.4</v>
      </c>
      <c r="E346" s="185" t="str">
        <f t="shared" si="525"/>
        <v/>
      </c>
      <c r="F346" s="308">
        <f>IF(I346&lt;&gt;0,(IFERROR(IF($Y346&gt;50,MROUND($Y346*I346,2.5),IF($Y346&lt;15,MROUND($Y346*I346,0.1),MROUND($Y346*I346,1))),)),"")</f>
        <v>35</v>
      </c>
      <c r="G346" s="186">
        <v>6</v>
      </c>
      <c r="H346" s="186">
        <v>3</v>
      </c>
      <c r="I346" s="174">
        <v>0.44</v>
      </c>
      <c r="J346" s="308" t="str">
        <f>IF(M346&lt;&gt;0,(IFERROR(IF($Y346&gt;50,MROUND($Y346*M346,2.5),IF($Y346&lt;15,MROUND($Y346*M346,0.1),MROUND($Y346*M346,1))),)),"")</f>
        <v/>
      </c>
      <c r="K346" s="186"/>
      <c r="L346" s="186"/>
      <c r="M346" s="174">
        <v>0</v>
      </c>
      <c r="N346" s="308" t="str">
        <f>IF(Q346&lt;&gt;0,(IFERROR(IF($Y346&gt;50,MROUND($Y346*Q346,2.5),IF($Y346&lt;15,MROUND($Y346*Q346,0.1),MROUND($Y346*Q346,1))),)),"")</f>
        <v/>
      </c>
      <c r="O346" s="186"/>
      <c r="P346" s="186"/>
      <c r="Q346" s="174">
        <v>0</v>
      </c>
      <c r="R346" s="308" t="str">
        <f>IF(U346&lt;&gt;0,(IFERROR(IF($Y346&gt;50,MROUND($Y346*U346,2.5),IF($Y346&lt;15,MROUND($Y346*U346,0.1),MROUND($Y346*U346,1))),)),"")</f>
        <v/>
      </c>
      <c r="S346" s="186"/>
      <c r="T346" s="186"/>
      <c r="U346" s="174">
        <v>0</v>
      </c>
      <c r="V346" s="98">
        <f t="shared" si="539"/>
        <v>630</v>
      </c>
      <c r="W346" s="99">
        <f t="shared" si="543"/>
        <v>35</v>
      </c>
      <c r="X346" s="68">
        <f>ROUND(IFERROR((W346/(Y346*IF(ISNUMBER(E346),E346,1))),0),2)</f>
        <v>0.44</v>
      </c>
      <c r="Y346" s="203">
        <f t="shared" si="529"/>
        <v>79.332317428153203</v>
      </c>
      <c r="Z346" s="18">
        <f>(IF(I346&lt;30%,0,IF(I346&lt;35%,F346*G346*H346*F!$B$33,IF(I346&lt;40%,F346*G346*H346*F!$B$38,IF(I346&lt;45%,F346*G346*H346*F!$B$43,IF(I346&lt;50%,F346*G346*H346*F!$B$48,IF(I346=50%,F346*G346*H346*F!$B$50,IF(I346=51%,F346*G346*H346*F!$B$51,IF(I346=52%,F346*G346*H346*F!$B$52,IF(I346=53%,F346*G346*H346*F!$B$53,IF(I346=54%,F346*G346*H346*F!$B$54,IF(I346=55%,F346*G346*H346*F!$B$55,IF(I346=56%,F346*G346*H346*F!$B$56,IF(I346=57%,F346*G346*H346*F!$B$57,IF(I346=58%,F346*G346*H346*F!$B$58,IF(I346=59%,F346*G346*H346*F!$B$59,IF(I346=60%,F346*G346*H346*F!$B$60,IF(I346=61%,F346*G346*H346*F!$B$61,IF(I346=62%,F346*G346*H346*F!$B$62,IF(I346=63%,F346*G346*H346*F!$B$63,IF(I346=64%,F346*G346*H346*F!$B$64,IF(I346=65%,F346*G346*H346*F!$B$65,IF(I346=66%,F346*G346*H346*F!$B$66,IF(I346=67%,F346*G346*H346*F!$B$67,IF(I346=68%,F346*G346*H346*F!$B$68,IF(I346=69%,F346*G346*H346*F!$B$69,IF(I346=70%,F346*G346*H346*F!$B$70,IF(I346=71%,F346*G346*H346*F!$B$71,IF(I346=72%,F346*G346*H346*F!$B$72,IF(I346=73%,F346*G346*H346*F!$B$73,IF(I346=74%,F346*G346*H346*F!$B$74,IF(I346=75%,F346*G346*H346*F!$B$75,IF(I346=76%,F346*G346*H346*F!$B$76,IF(I346=77%,F346*G346*H346*F!$B$77,IF(I346=78%,F346*G346*H346*F!$B$78,IF(I346=79%,F346*G346*H346*F!$B$79,IF(I346=80%,F346*G346*H346*F!$B$80,IF(I346=81%,F346*G346*H346*F!$B$81,IF(I346=82%,F346*G346*H346*F!$B$82,IF(I346=83%,F346*G346*H346*F!$B$83,IF(I346=84%,F346*G346*H346*F!$B$84,IF(I346=85%,F346*G346*H346*F!$B$85,IF(I346=86%,F346*G346*H346*F!$B$86,IF(I346=87%,F346*G346*H346*F!$B$87,IF(I346=88%,F346*G346*H346*F!$B$88,IF(I346=89%,F346*G346*H346*F!$B$89,IF(I346=90%,F346*G346*H346*F!$B$90,IF(I346=91%,F346*G346*H346*F!$B$91,IF(I346=92%,F346*G346*H346*F!$B$92,IF(I346=93%,F346*G346*H346*F!$B$93,IF(I346=94%,F346*G346*H346*F!$B$94,IF(I346=95%,F346*G346*H346*F!$B$95,IF(I346=96%,F346*G346*H346*F!$B$96,IF(I346=97%,F346*G346*H346*F!$B$97,IF(I346=98%,F346*G346*H346*F!$B$98,IF(I346=99%,F346*G346*H346*F!$B$99,IF(I346&gt;99%,F346*G346*H346*F!$B$100,))))))))))))))))))))))))))))))))))))))))))))))))))))))))+IF(M346&lt;30%,0,IF(M346&lt;35%,J346*K346*L346*F!$B$33,IF(M346&lt;40%,J346*K346*L346*F!$B$38,IF(M346&lt;45%,J346*K346*L346*F!$B$43,IF(M346&lt;50%,J346*K346*L346*F!$B$48,IF(M346=50%,J346*K346*L346*F!$B$50,IF(M346=51%,J346*K346*L346*F!$B$51,IF(M346=52%,J346*K346*L346*F!$B$52,IF(M346=53%,J346*K346*L346*F!$B$53,IF(M346=54%,J346*K346*L346*F!$B$54,IF(M346=55%,J346*K346*L346*F!$B$55,IF(M346=56%,J346*K346*L346*F!$B$56,IF(M346=57%,J346*K346*L346*F!$B$57,IF(M346=58%,J346*K346*L346*F!$B$58,IF(M346=59%,J346*K346*L346*F!$B$59,IF(M346=60%,J346*K346*L346*F!$B$60,IF(M346=61%,J346*K346*L346*F!$B$61,IF(M346=62%,J346*K346*L346*F!$B$62,IF(M346=63%,J346*K346*L346*F!$B$63,IF(M346=64%,J346*K346*L346*F!$B$64,IF(M346=65%,J346*K346*L346*F!$B$65,IF(M346=66%,J346*K346*L346*F!$B$66,IF(M346=67%,J346*K346*L346*F!$B$67,IF(M346=68%,J346*K346*L346*F!$B$68,IF(M346=69%,J346*K346*L346*F!$B$69,IF(M346=70%,J346*K346*L346*F!$B$70,IF(M346=71%,J346*K346*L346*F!$B$71,IF(M346=72%,J346*K346*L346*F!$B$72,IF(M346=73%,J346*K346*L346*F!$B$73,IF(M346=74%,J346*K346*L346*F!$B$74,IF(M346=75%,J346*K346*L346*F!$B$75,IF(M346=76%,J346*K346*L346*F!$B$76,IF(M346=77%,J346*K346*L346*F!$B$77,IF(M346=78%,J346*K346*L346*F!$B$78,IF(M346=79%,J346*K346*L346*F!$B$79,IF(M346=80%,J346*K346*L346*F!$B$80,IF(M346=81%,J346*K346*L346*F!$B$81,IF(M346=82%,J346*K346*L346*F!$B$82,IF(M346=83%,J346*K346*L346*F!$B$83,IF(M346=84%,J346*K346*L346*F!$B$84,IF(M346=85%,J346*K346*L346*F!$B$85,IF(M346=86%,J346*K346*L346*F!$B$86,IF(M346=87%,J346*K346*L346*F!$B$87,IF(M346=88%,J346*K346*L346*F!$B$88,IF(M346=89%,J346*K346*L346*F!$B$89,IF(M346=90%,J346*K346*L346*F!$B$90,IF(M346=91%,J346*K346*L346*F!$B$91,IF(M346=92%,J346*K346*L346*F!$B$92,IF(M346=93%,J346*K346*L346*F!$B$93,IF(M346=94%,J346*K346*L346*F!$B$94,IF(M346=95%,J346*K346*L346*F!$B$95,IF(M346=96%,J346*K346*L346*F!$B$96,IF(M346=97%,J346*K346*L346*F!$B$97,IF(M346=98%,J346*K346*L346*F!$B$98,IF(M346=99%,J346*K346*L346*F!$B$99,IF(M346&gt;99%,J346*K346*L346*F!$B$100,))))))))))))))))))))))))))))))))))))))))))))))))))))))))+IF(Q346&lt;30%,0,IF(Q346&lt;35%,N346*O346*P346*F!$B$33,IF(Q346&lt;40%,N346*O346*P346*F!$B$38,IF(Q346&lt;45%,N346*O346*P346*F!$B$43,IF(Q346&lt;50%,N346*O346*P346*F!$B$48,IF(Q346=50%,N346*O346*P346*F!$B$50,IF(Q346=51%,N346*O346*P346*F!$B$51,IF(Q346=52%,N346*O346*P346*F!$B$52,IF(Q346=53%,N346*O346*P346*F!$B$53,IF(Q346=54%,N346*O346*P346*F!$B$54,IF(Q346=55%,N346*O346*P346*F!$B$55,IF(Q346=56%,N346*O346*P346*F!$B$56,IF(Q346=57%,N346*O346*P346*F!$B$57,IF(Q346=58%,N346*O346*P346*F!$B$58,IF(Q346=59%,N346*O346*P346*F!$B$59,IF(Q346=60%,N346*O346*P346*F!$B$60,IF(Q346=61%,N346*O346*P346*F!$B$61,IF(Q346=62%,N346*O346*P346*F!$B$62,IF(Q346=63%,N346*O346*P346*F!$B$63,IF(Q346=64%,N346*O346*P346*F!$B$64,IF(Q346=65%,N346*O346*P346*F!$B$65,IF(Q346=66%,N346*O346*P346*F!$B$66,IF(Q346=67%,N346*O346*P346*F!$B$67,IF(Q346=68%,N346*O346*P346*F!$B$68,IF(Q346=69%,N346*O346*P346*F!$B$69,IF(Q346=70%,N346*O346*P346*F!$B$70,IF(Q346=71%,N346*O346*P346*F!$B$71,IF(Q346=72%,N346*O346*P346*F!$B$72,IF(Q346=73%,N346*O346*P346*F!$B$73,IF(Q346=74%,N346*O346*P346*F!$B$74,IF(Q346=75%,N346*O346*P346*F!$B$75,IF(Q346=76%,N346*O346*P346*F!$B$76,IF(Q346=77%,N346*O346*P346*F!$B$77,IF(Q346=78%,N346*O346*P346*F!$B$78,IF(Q346=79%,N346*O346*P346*F!$B$79,IF(Q346=80%,N346*O346*P346*F!$B$80,IF(Q346=81%,N346*O346*P346*F!$B$81,IF(Q346=82%,N346*O346*P346*F!$B$82,IF(Q346=83%,N346*O346*P346*F!$B$83,IF(Q346=84%,N346*O346*P346*F!$B$84,IF(Q346=85%,N346*O346*P346*F!$B$85,IF(Q346=86%,N346*O346*P346*F!$B$86,IF(Q346=87%,N346*O346*P346*F!$B$87,IF(Q346=88%,N346*O346*P346*F!$B$88,IF(Q346=89%,N346*O346*P346*F!$B$89,IF(Q346=90%,N346*O346*P346*F!$B$90,IF(Q346=91%,N346*O346*P346*F!$B$91,IF(Q346=92%,N346*O346*P346*F!$B$92,IF(Q346=93%,N346*O346*P346*F!$B$93,IF(Q346=94%,N346*O346*P346*F!$B$94,IF(Q346=95%,N346*O346*P346*F!$B$95,IF(Q346=96%,N346*O346*P346*F!$B$96,IF(Q346=97%,N346*O346*P346*F!$B$97,IF(Q346=98%,N346*O346*P346*F!$B$98,IF(Q346=99%,N346*O346*P346*F!$B$99,IF(Q346&gt;99%,N346*O346*P346*F!$B$100,))))))))))))))))))))))))))))))))))))))))))))))))))))))))+IF(U346&lt;30%,0,IF(U346&lt;35%,R346*S346*T346*F!$B$33,IF(U346&lt;40%,R346*S346*T346*F!$B$38,IF(U346&lt;45%,R346*S346*T346*F!$B$43,IF(U346&lt;50%,R346*S346*T346*F!$B$48,IF(U346=50%,R346*S346*T346*F!$B$50,IF(U346=51%,R346*S346*T346*F!$B$51,IF(U346=52%,R346*S346*T346*F!$B$52,IF(U346=53%,R346*S346*T346*F!$B$53,IF(U346=54%,R346*S346*T346*F!$B$54,IF(U346=55%,R346*S346*T346*F!$B$55,IF(U346=56%,R346*S346*T346*F!$B$56,IF(U346=57%,R346*S346*T346*F!$B$57,IF(U346=58%,R346*S346*T346*F!$B$58,IF(U346=59%,R346*S346*T346*F!$B$59,IF(U346=60%,R346*S346*T346*F!$B$60,IF(U346=61%,R346*S346*T346*F!$B$61,IF(U346=62%,R346*S346*T346*F!$B$62,IF(U346=63%,R346*S346*T346*F!$B$63,IF(U346=64%,R346*S346*T346*F!$B$64,IF(U346=65%,R346*S346*T346*F!$B$65,IF(U346=66%,R346*S346*T346*F!$B$66,IF(U346=67%,R346*S346*T346*F!$B$67,IF(U346=68%,R346*S346*T346*F!$B$68,IF(U346=69%,R346*S346*T346*F!$B$69,IF(U346=70%,R346*S346*T346*F!$B$70,IF(U346=71%,R346*S346*T346*F!$B$71,IF(U346=72%,R346*S346*T346*F!$B$72,IF(U346=73%,R346*S346*T346*F!$B$73,IF(U346=74%,R346*S346*T346*F!$B$74,IF(U346=75%,R346*S346*T346*F!$B$75,IF(U346=76%,R346*S346*T346*F!$B$76,IF(U346=77%,R346*S346*T346*F!$B$77,IF(U346=78%,R346*S346*T346*F!$B$78,IF(U346=79%,R346*S346*T346*F!$B$79,IF(U346=80%,R346*S346*T346*F!$B$80,IF(U346=81%,R346*S346*T346*F!$B$81,IF(U346=82%,R346*S346*T346*F!$B$82,IF(U346=83%,R346*S346*T346*F!$B$83,IF(U346=84%,R346*S346*T346*F!$B$84,IF(U346=85%,R346*S346*T346*F!$B$85,IF(U346=86%,R346*S346*T346*F!$B$86,IF(U346=87%,R346*S346*T346*F!$B$87,IF(U346=88%,R346*S346*T346*F!$B$88,IF(U346=89%,R346*S346*T346*F!$B$89,IF(U346=90%,R346*S346*T346*F!$B$90,IF(U346=91%,R346*S346*T346*F!$B$91,IF(U346=92%,R346*S346*T346*F!$B$92,IF(U346=93%,R346*S346*T346*F!$B$93,IF(U346=94%,R346*S346*T346*F!$B$94,IF(U346=95%,R346*S346*T346*F!$B$95,IF(U346=96%,R346*S346*T346*F!$B$96,IF(U346=97%,R346*S346*T346*F!$B$97,IF(U346=98%,R346*S346*T346*F!$B$98,IF(U346=99%,R346*S346*T346*F!$B$99,IF(U346&gt;99%,R346*S346*T346*F!$B$100)))))))))))))))))))))))))))))))))))))))))))))))))))))))))*IF(ISNUMBER(E346),E346,1)*IF(ISNUMBER(D346),D346,1)</f>
        <v>95.76</v>
      </c>
      <c r="AA346" s="69">
        <f t="shared" si="540"/>
        <v>18</v>
      </c>
      <c r="AB346" s="70">
        <f t="shared" si="541"/>
        <v>2.25</v>
      </c>
    </row>
    <row r="347" spans="1:49" x14ac:dyDescent="0.25">
      <c r="A347" s="325"/>
      <c r="B347" s="183" t="str">
        <f t="shared" si="525"/>
        <v/>
      </c>
      <c r="C347" s="190" t="str">
        <f t="shared" si="525"/>
        <v/>
      </c>
      <c r="D347" s="167">
        <f t="shared" si="542"/>
        <v>0.3</v>
      </c>
      <c r="E347" s="191" t="str">
        <f t="shared" si="525"/>
        <v/>
      </c>
      <c r="F347" s="310" t="str">
        <f>IF(I347&lt;&gt;0,(IFERROR(IF($Y347&gt;50,MROUND($Y347*I347,2.5),IF($Y347&lt;15,MROUND($Y347*I347,0.1),MROUND($Y347*I347,1))),)),"")</f>
        <v/>
      </c>
      <c r="G347" s="188"/>
      <c r="H347" s="188"/>
      <c r="I347" s="189">
        <v>0</v>
      </c>
      <c r="J347" s="310" t="str">
        <f>IF(M347&lt;&gt;0,(IFERROR(IF($Y347&gt;50,MROUND($Y347*M347,2.5),IF($Y347&lt;15,MROUND($Y347*M347,0.1),MROUND($Y347*M347,1))),)),"")</f>
        <v/>
      </c>
      <c r="K347" s="188"/>
      <c r="L347" s="188"/>
      <c r="M347" s="189">
        <v>0</v>
      </c>
      <c r="N347" s="310" t="str">
        <f>IF(Q347&lt;&gt;0,(IFERROR(IF($Y347&gt;50,MROUND($Y347*Q347,2.5),IF($Y347&lt;15,MROUND($Y347*Q347,0.1),MROUND($Y347*Q347,1))),)),"")</f>
        <v/>
      </c>
      <c r="O347" s="188"/>
      <c r="P347" s="188"/>
      <c r="Q347" s="189">
        <v>0</v>
      </c>
      <c r="R347" s="310" t="str">
        <f>IF(U347&lt;&gt;0,(IFERROR(IF($Y347&gt;50,MROUND($Y347*U347,2.5),IF($Y347&lt;15,MROUND($Y347*U347,0.1),MROUND($Y347*U347,1))),)),"")</f>
        <v/>
      </c>
      <c r="S347" s="188"/>
      <c r="T347" s="188"/>
      <c r="U347" s="189">
        <v>0</v>
      </c>
      <c r="V347" s="101">
        <f t="shared" si="539"/>
        <v>0</v>
      </c>
      <c r="W347" s="102">
        <f t="shared" si="543"/>
        <v>0</v>
      </c>
      <c r="X347" s="114">
        <f t="shared" ref="X347:X348" si="545">ROUND(IFERROR((W347/(Y347*IF(ISNUMBER(E347),E347,1))),0),2)</f>
        <v>0</v>
      </c>
      <c r="Y347" s="203">
        <f t="shared" si="529"/>
        <v>20.918211582901307</v>
      </c>
      <c r="Z347" s="20">
        <f>(IF(I347&lt;30%,0,IF(I347&lt;35%,F347*G347*H347*F!$B$33,IF(I347&lt;40%,F347*G347*H347*F!$B$38,IF(I347&lt;45%,F347*G347*H347*F!$B$43,IF(I347&lt;50%,F347*G347*H347*F!$B$48,IF(I347=50%,F347*G347*H347*F!$B$50,IF(I347=51%,F347*G347*H347*F!$B$51,IF(I347=52%,F347*G347*H347*F!$B$52,IF(I347=53%,F347*G347*H347*F!$B$53,IF(I347=54%,F347*G347*H347*F!$B$54,IF(I347=55%,F347*G347*H347*F!$B$55,IF(I347=56%,F347*G347*H347*F!$B$56,IF(I347=57%,F347*G347*H347*F!$B$57,IF(I347=58%,F347*G347*H347*F!$B$58,IF(I347=59%,F347*G347*H347*F!$B$59,IF(I347=60%,F347*G347*H347*F!$B$60,IF(I347=61%,F347*G347*H347*F!$B$61,IF(I347=62%,F347*G347*H347*F!$B$62,IF(I347=63%,F347*G347*H347*F!$B$63,IF(I347=64%,F347*G347*H347*F!$B$64,IF(I347=65%,F347*G347*H347*F!$B$65,IF(I347=66%,F347*G347*H347*F!$B$66,IF(I347=67%,F347*G347*H347*F!$B$67,IF(I347=68%,F347*G347*H347*F!$B$68,IF(I347=69%,F347*G347*H347*F!$B$69,IF(I347=70%,F347*G347*H347*F!$B$70,IF(I347=71%,F347*G347*H347*F!$B$71,IF(I347=72%,F347*G347*H347*F!$B$72,IF(I347=73%,F347*G347*H347*F!$B$73,IF(I347=74%,F347*G347*H347*F!$B$74,IF(I347=75%,F347*G347*H347*F!$B$75,IF(I347=76%,F347*G347*H347*F!$B$76,IF(I347=77%,F347*G347*H347*F!$B$77,IF(I347=78%,F347*G347*H347*F!$B$78,IF(I347=79%,F347*G347*H347*F!$B$79,IF(I347=80%,F347*G347*H347*F!$B$80,IF(I347=81%,F347*G347*H347*F!$B$81,IF(I347=82%,F347*G347*H347*F!$B$82,IF(I347=83%,F347*G347*H347*F!$B$83,IF(I347=84%,F347*G347*H347*F!$B$84,IF(I347=85%,F347*G347*H347*F!$B$85,IF(I347=86%,F347*G347*H347*F!$B$86,IF(I347=87%,F347*G347*H347*F!$B$87,IF(I347=88%,F347*G347*H347*F!$B$88,IF(I347=89%,F347*G347*H347*F!$B$89,IF(I347=90%,F347*G347*H347*F!$B$90,IF(I347=91%,F347*G347*H347*F!$B$91,IF(I347=92%,F347*G347*H347*F!$B$92,IF(I347=93%,F347*G347*H347*F!$B$93,IF(I347=94%,F347*G347*H347*F!$B$94,IF(I347=95%,F347*G347*H347*F!$B$95,IF(I347=96%,F347*G347*H347*F!$B$96,IF(I347=97%,F347*G347*H347*F!$B$97,IF(I347=98%,F347*G347*H347*F!$B$98,IF(I347=99%,F347*G347*H347*F!$B$99,IF(I347&gt;99%,F347*G347*H347*F!$B$100,))))))))))))))))))))))))))))))))))))))))))))))))))))))))+IF(M347&lt;30%,0,IF(M347&lt;35%,J347*K347*L347*F!$B$33,IF(M347&lt;40%,J347*K347*L347*F!$B$38,IF(M347&lt;45%,J347*K347*L347*F!$B$43,IF(M347&lt;50%,J347*K347*L347*F!$B$48,IF(M347=50%,J347*K347*L347*F!$B$50,IF(M347=51%,J347*K347*L347*F!$B$51,IF(M347=52%,J347*K347*L347*F!$B$52,IF(M347=53%,J347*K347*L347*F!$B$53,IF(M347=54%,J347*K347*L347*F!$B$54,IF(M347=55%,J347*K347*L347*F!$B$55,IF(M347=56%,J347*K347*L347*F!$B$56,IF(M347=57%,J347*K347*L347*F!$B$57,IF(M347=58%,J347*K347*L347*F!$B$58,IF(M347=59%,J347*K347*L347*F!$B$59,IF(M347=60%,J347*K347*L347*F!$B$60,IF(M347=61%,J347*K347*L347*F!$B$61,IF(M347=62%,J347*K347*L347*F!$B$62,IF(M347=63%,J347*K347*L347*F!$B$63,IF(M347=64%,J347*K347*L347*F!$B$64,IF(M347=65%,J347*K347*L347*F!$B$65,IF(M347=66%,J347*K347*L347*F!$B$66,IF(M347=67%,J347*K347*L347*F!$B$67,IF(M347=68%,J347*K347*L347*F!$B$68,IF(M347=69%,J347*K347*L347*F!$B$69,IF(M347=70%,J347*K347*L347*F!$B$70,IF(M347=71%,J347*K347*L347*F!$B$71,IF(M347=72%,J347*K347*L347*F!$B$72,IF(M347=73%,J347*K347*L347*F!$B$73,IF(M347=74%,J347*K347*L347*F!$B$74,IF(M347=75%,J347*K347*L347*F!$B$75,IF(M347=76%,J347*K347*L347*F!$B$76,IF(M347=77%,J347*K347*L347*F!$B$77,IF(M347=78%,J347*K347*L347*F!$B$78,IF(M347=79%,J347*K347*L347*F!$B$79,IF(M347=80%,J347*K347*L347*F!$B$80,IF(M347=81%,J347*K347*L347*F!$B$81,IF(M347=82%,J347*K347*L347*F!$B$82,IF(M347=83%,J347*K347*L347*F!$B$83,IF(M347=84%,J347*K347*L347*F!$B$84,IF(M347=85%,J347*K347*L347*F!$B$85,IF(M347=86%,J347*K347*L347*F!$B$86,IF(M347=87%,J347*K347*L347*F!$B$87,IF(M347=88%,J347*K347*L347*F!$B$88,IF(M347=89%,J347*K347*L347*F!$B$89,IF(M347=90%,J347*K347*L347*F!$B$90,IF(M347=91%,J347*K347*L347*F!$B$91,IF(M347=92%,J347*K347*L347*F!$B$92,IF(M347=93%,J347*K347*L347*F!$B$93,IF(M347=94%,J347*K347*L347*F!$B$94,IF(M347=95%,J347*K347*L347*F!$B$95,IF(M347=96%,J347*K347*L347*F!$B$96,IF(M347=97%,J347*K347*L347*F!$B$97,IF(M347=98%,J347*K347*L347*F!$B$98,IF(M347=99%,J347*K347*L347*F!$B$99,IF(M347&gt;99%,J347*K347*L347*F!$B$100,))))))))))))))))))))))))))))))))))))))))))))))))))))))))+IF(Q347&lt;30%,0,IF(Q347&lt;35%,N347*O347*P347*F!$B$33,IF(Q347&lt;40%,N347*O347*P347*F!$B$38,IF(Q347&lt;45%,N347*O347*P347*F!$B$43,IF(Q347&lt;50%,N347*O347*P347*F!$B$48,IF(Q347=50%,N347*O347*P347*F!$B$50,IF(Q347=51%,N347*O347*P347*F!$B$51,IF(Q347=52%,N347*O347*P347*F!$B$52,IF(Q347=53%,N347*O347*P347*F!$B$53,IF(Q347=54%,N347*O347*P347*F!$B$54,IF(Q347=55%,N347*O347*P347*F!$B$55,IF(Q347=56%,N347*O347*P347*F!$B$56,IF(Q347=57%,N347*O347*P347*F!$B$57,IF(Q347=58%,N347*O347*P347*F!$B$58,IF(Q347=59%,N347*O347*P347*F!$B$59,IF(Q347=60%,N347*O347*P347*F!$B$60,IF(Q347=61%,N347*O347*P347*F!$B$61,IF(Q347=62%,N347*O347*P347*F!$B$62,IF(Q347=63%,N347*O347*P347*F!$B$63,IF(Q347=64%,N347*O347*P347*F!$B$64,IF(Q347=65%,N347*O347*P347*F!$B$65,IF(Q347=66%,N347*O347*P347*F!$B$66,IF(Q347=67%,N347*O347*P347*F!$B$67,IF(Q347=68%,N347*O347*P347*F!$B$68,IF(Q347=69%,N347*O347*P347*F!$B$69,IF(Q347=70%,N347*O347*P347*F!$B$70,IF(Q347=71%,N347*O347*P347*F!$B$71,IF(Q347=72%,N347*O347*P347*F!$B$72,IF(Q347=73%,N347*O347*P347*F!$B$73,IF(Q347=74%,N347*O347*P347*F!$B$74,IF(Q347=75%,N347*O347*P347*F!$B$75,IF(Q347=76%,N347*O347*P347*F!$B$76,IF(Q347=77%,N347*O347*P347*F!$B$77,IF(Q347=78%,N347*O347*P347*F!$B$78,IF(Q347=79%,N347*O347*P347*F!$B$79,IF(Q347=80%,N347*O347*P347*F!$B$80,IF(Q347=81%,N347*O347*P347*F!$B$81,IF(Q347=82%,N347*O347*P347*F!$B$82,IF(Q347=83%,N347*O347*P347*F!$B$83,IF(Q347=84%,N347*O347*P347*F!$B$84,IF(Q347=85%,N347*O347*P347*F!$B$85,IF(Q347=86%,N347*O347*P347*F!$B$86,IF(Q347=87%,N347*O347*P347*F!$B$87,IF(Q347=88%,N347*O347*P347*F!$B$88,IF(Q347=89%,N347*O347*P347*F!$B$89,IF(Q347=90%,N347*O347*P347*F!$B$90,IF(Q347=91%,N347*O347*P347*F!$B$91,IF(Q347=92%,N347*O347*P347*F!$B$92,IF(Q347=93%,N347*O347*P347*F!$B$93,IF(Q347=94%,N347*O347*P347*F!$B$94,IF(Q347=95%,N347*O347*P347*F!$B$95,IF(Q347=96%,N347*O347*P347*F!$B$96,IF(Q347=97%,N347*O347*P347*F!$B$97,IF(Q347=98%,N347*O347*P347*F!$B$98,IF(Q347=99%,N347*O347*P347*F!$B$99,IF(Q347&gt;99%,N347*O347*P347*F!$B$100,))))))))))))))))))))))))))))))))))))))))))))))))))))))))+IF(U347&lt;30%,0,IF(U347&lt;35%,R347*S347*T347*F!$B$33,IF(U347&lt;40%,R347*S347*T347*F!$B$38,IF(U347&lt;45%,R347*S347*T347*F!$B$43,IF(U347&lt;50%,R347*S347*T347*F!$B$48,IF(U347=50%,R347*S347*T347*F!$B$50,IF(U347=51%,R347*S347*T347*F!$B$51,IF(U347=52%,R347*S347*T347*F!$B$52,IF(U347=53%,R347*S347*T347*F!$B$53,IF(U347=54%,R347*S347*T347*F!$B$54,IF(U347=55%,R347*S347*T347*F!$B$55,IF(U347=56%,R347*S347*T347*F!$B$56,IF(U347=57%,R347*S347*T347*F!$B$57,IF(U347=58%,R347*S347*T347*F!$B$58,IF(U347=59%,R347*S347*T347*F!$B$59,IF(U347=60%,R347*S347*T347*F!$B$60,IF(U347=61%,R347*S347*T347*F!$B$61,IF(U347=62%,R347*S347*T347*F!$B$62,IF(U347=63%,R347*S347*T347*F!$B$63,IF(U347=64%,R347*S347*T347*F!$B$64,IF(U347=65%,R347*S347*T347*F!$B$65,IF(U347=66%,R347*S347*T347*F!$B$66,IF(U347=67%,R347*S347*T347*F!$B$67,IF(U347=68%,R347*S347*T347*F!$B$68,IF(U347=69%,R347*S347*T347*F!$B$69,IF(U347=70%,R347*S347*T347*F!$B$70,IF(U347=71%,R347*S347*T347*F!$B$71,IF(U347=72%,R347*S347*T347*F!$B$72,IF(U347=73%,R347*S347*T347*F!$B$73,IF(U347=74%,R347*S347*T347*F!$B$74,IF(U347=75%,R347*S347*T347*F!$B$75,IF(U347=76%,R347*S347*T347*F!$B$76,IF(U347=77%,R347*S347*T347*F!$B$77,IF(U347=78%,R347*S347*T347*F!$B$78,IF(U347=79%,R347*S347*T347*F!$B$79,IF(U347=80%,R347*S347*T347*F!$B$80,IF(U347=81%,R347*S347*T347*F!$B$81,IF(U347=82%,R347*S347*T347*F!$B$82,IF(U347=83%,R347*S347*T347*F!$B$83,IF(U347=84%,R347*S347*T347*F!$B$84,IF(U347=85%,R347*S347*T347*F!$B$85,IF(U347=86%,R347*S347*T347*F!$B$86,IF(U347=87%,R347*S347*T347*F!$B$87,IF(U347=88%,R347*S347*T347*F!$B$88,IF(U347=89%,R347*S347*T347*F!$B$89,IF(U347=90%,R347*S347*T347*F!$B$90,IF(U347=91%,R347*S347*T347*F!$B$91,IF(U347=92%,R347*S347*T347*F!$B$92,IF(U347=93%,R347*S347*T347*F!$B$93,IF(U347=94%,R347*S347*T347*F!$B$94,IF(U347=95%,R347*S347*T347*F!$B$95,IF(U347=96%,R347*S347*T347*F!$B$96,IF(U347=97%,R347*S347*T347*F!$B$97,IF(U347=98%,R347*S347*T347*F!$B$98,IF(U347=99%,R347*S347*T347*F!$B$99,IF(U347&gt;99%,R347*S347*T347*F!$B$100)))))))))))))))))))))))))))))))))))))))))))))))))))))))))*IF(ISNUMBER(E347),E347,1)*IF(ISNUMBER(D347),D347,1)</f>
        <v>0</v>
      </c>
      <c r="AA347" s="104">
        <f t="shared" si="540"/>
        <v>0</v>
      </c>
      <c r="AB347" s="105">
        <f t="shared" si="541"/>
        <v>0</v>
      </c>
    </row>
    <row r="348" spans="1:49" x14ac:dyDescent="0.25">
      <c r="A348" s="325"/>
      <c r="B348" s="183" t="str">
        <f t="shared" si="525"/>
        <v/>
      </c>
      <c r="C348" s="190" t="str">
        <f t="shared" si="525"/>
        <v/>
      </c>
      <c r="D348" s="167">
        <f t="shared" si="542"/>
        <v>0</v>
      </c>
      <c r="E348" s="191" t="str">
        <f t="shared" si="525"/>
        <v/>
      </c>
      <c r="F348" s="308"/>
      <c r="G348" s="186"/>
      <c r="H348" s="186"/>
      <c r="I348" s="174">
        <f t="shared" ref="I348" si="546">IFERROR(ROUND(F348/$Y348,2),)</f>
        <v>0</v>
      </c>
      <c r="J348" s="308"/>
      <c r="K348" s="186"/>
      <c r="L348" s="186"/>
      <c r="M348" s="174">
        <f t="shared" ref="M348" si="547">IFERROR(ROUND(J348/$Y348,2),)</f>
        <v>0</v>
      </c>
      <c r="N348" s="308"/>
      <c r="O348" s="186"/>
      <c r="P348" s="186"/>
      <c r="Q348" s="174">
        <f t="shared" ref="Q348" si="548">IFERROR(ROUND(N348/$Y348,2),)</f>
        <v>0</v>
      </c>
      <c r="R348" s="308"/>
      <c r="S348" s="186"/>
      <c r="T348" s="186"/>
      <c r="U348" s="174">
        <f t="shared" ref="U348" si="549">IFERROR(ROUND(R348/$Y348,2),)</f>
        <v>0</v>
      </c>
      <c r="V348" s="98">
        <f t="shared" si="539"/>
        <v>0</v>
      </c>
      <c r="W348" s="99">
        <f t="shared" si="543"/>
        <v>0</v>
      </c>
      <c r="X348" s="68">
        <f t="shared" si="545"/>
        <v>0</v>
      </c>
      <c r="Y348" s="203" t="str">
        <f t="shared" si="529"/>
        <v/>
      </c>
      <c r="Z348" s="18">
        <f>(IF(I348&lt;30%,0,IF(I348&lt;35%,F348*G348*H348*F!$B$33,IF(I348&lt;40%,F348*G348*H348*F!$B$38,IF(I348&lt;45%,F348*G348*H348*F!$B$43,IF(I348&lt;50%,F348*G348*H348*F!$B$48,IF(I348=50%,F348*G348*H348*F!$B$50,IF(I348=51%,F348*G348*H348*F!$B$51,IF(I348=52%,F348*G348*H348*F!$B$52,IF(I348=53%,F348*G348*H348*F!$B$53,IF(I348=54%,F348*G348*H348*F!$B$54,IF(I348=55%,F348*G348*H348*F!$B$55,IF(I348=56%,F348*G348*H348*F!$B$56,IF(I348=57%,F348*G348*H348*F!$B$57,IF(I348=58%,F348*G348*H348*F!$B$58,IF(I348=59%,F348*G348*H348*F!$B$59,IF(I348=60%,F348*G348*H348*F!$B$60,IF(I348=61%,F348*G348*H348*F!$B$61,IF(I348=62%,F348*G348*H348*F!$B$62,IF(I348=63%,F348*G348*H348*F!$B$63,IF(I348=64%,F348*G348*H348*F!$B$64,IF(I348=65%,F348*G348*H348*F!$B$65,IF(I348=66%,F348*G348*H348*F!$B$66,IF(I348=67%,F348*G348*H348*F!$B$67,IF(I348=68%,F348*G348*H348*F!$B$68,IF(I348=69%,F348*G348*H348*F!$B$69,IF(I348=70%,F348*G348*H348*F!$B$70,IF(I348=71%,F348*G348*H348*F!$B$71,IF(I348=72%,F348*G348*H348*F!$B$72,IF(I348=73%,F348*G348*H348*F!$B$73,IF(I348=74%,F348*G348*H348*F!$B$74,IF(I348=75%,F348*G348*H348*F!$B$75,IF(I348=76%,F348*G348*H348*F!$B$76,IF(I348=77%,F348*G348*H348*F!$B$77,IF(I348=78%,F348*G348*H348*F!$B$78,IF(I348=79%,F348*G348*H348*F!$B$79,IF(I348=80%,F348*G348*H348*F!$B$80,IF(I348=81%,F348*G348*H348*F!$B$81,IF(I348=82%,F348*G348*H348*F!$B$82,IF(I348=83%,F348*G348*H348*F!$B$83,IF(I348=84%,F348*G348*H348*F!$B$84,IF(I348=85%,F348*G348*H348*F!$B$85,IF(I348=86%,F348*G348*H348*F!$B$86,IF(I348=87%,F348*G348*H348*F!$B$87,IF(I348=88%,F348*G348*H348*F!$B$88,IF(I348=89%,F348*G348*H348*F!$B$89,IF(I348=90%,F348*G348*H348*F!$B$90,IF(I348=91%,F348*G348*H348*F!$B$91,IF(I348=92%,F348*G348*H348*F!$B$92,IF(I348=93%,F348*G348*H348*F!$B$93,IF(I348=94%,F348*G348*H348*F!$B$94,IF(I348=95%,F348*G348*H348*F!$B$95,IF(I348=96%,F348*G348*H348*F!$B$96,IF(I348=97%,F348*G348*H348*F!$B$97,IF(I348=98%,F348*G348*H348*F!$B$98,IF(I348=99%,F348*G348*H348*F!$B$99,IF(I348&gt;99%,F348*G348*H348*F!$B$100,))))))))))))))))))))))))))))))))))))))))))))))))))))))))+IF(M348&lt;30%,0,IF(M348&lt;35%,J348*K348*L348*F!$B$33,IF(M348&lt;40%,J348*K348*L348*F!$B$38,IF(M348&lt;45%,J348*K348*L348*F!$B$43,IF(M348&lt;50%,J348*K348*L348*F!$B$48,IF(M348=50%,J348*K348*L348*F!$B$50,IF(M348=51%,J348*K348*L348*F!$B$51,IF(M348=52%,J348*K348*L348*F!$B$52,IF(M348=53%,J348*K348*L348*F!$B$53,IF(M348=54%,J348*K348*L348*F!$B$54,IF(M348=55%,J348*K348*L348*F!$B$55,IF(M348=56%,J348*K348*L348*F!$B$56,IF(M348=57%,J348*K348*L348*F!$B$57,IF(M348=58%,J348*K348*L348*F!$B$58,IF(M348=59%,J348*K348*L348*F!$B$59,IF(M348=60%,J348*K348*L348*F!$B$60,IF(M348=61%,J348*K348*L348*F!$B$61,IF(M348=62%,J348*K348*L348*F!$B$62,IF(M348=63%,J348*K348*L348*F!$B$63,IF(M348=64%,J348*K348*L348*F!$B$64,IF(M348=65%,J348*K348*L348*F!$B$65,IF(M348=66%,J348*K348*L348*F!$B$66,IF(M348=67%,J348*K348*L348*F!$B$67,IF(M348=68%,J348*K348*L348*F!$B$68,IF(M348=69%,J348*K348*L348*F!$B$69,IF(M348=70%,J348*K348*L348*F!$B$70,IF(M348=71%,J348*K348*L348*F!$B$71,IF(M348=72%,J348*K348*L348*F!$B$72,IF(M348=73%,J348*K348*L348*F!$B$73,IF(M348=74%,J348*K348*L348*F!$B$74,IF(M348=75%,J348*K348*L348*F!$B$75,IF(M348=76%,J348*K348*L348*F!$B$76,IF(M348=77%,J348*K348*L348*F!$B$77,IF(M348=78%,J348*K348*L348*F!$B$78,IF(M348=79%,J348*K348*L348*F!$B$79,IF(M348=80%,J348*K348*L348*F!$B$80,IF(M348=81%,J348*K348*L348*F!$B$81,IF(M348=82%,J348*K348*L348*F!$B$82,IF(M348=83%,J348*K348*L348*F!$B$83,IF(M348=84%,J348*K348*L348*F!$B$84,IF(M348=85%,J348*K348*L348*F!$B$85,IF(M348=86%,J348*K348*L348*F!$B$86,IF(M348=87%,J348*K348*L348*F!$B$87,IF(M348=88%,J348*K348*L348*F!$B$88,IF(M348=89%,J348*K348*L348*F!$B$89,IF(M348=90%,J348*K348*L348*F!$B$90,IF(M348=91%,J348*K348*L348*F!$B$91,IF(M348=92%,J348*K348*L348*F!$B$92,IF(M348=93%,J348*K348*L348*F!$B$93,IF(M348=94%,J348*K348*L348*F!$B$94,IF(M348=95%,J348*K348*L348*F!$B$95,IF(M348=96%,J348*K348*L348*F!$B$96,IF(M348=97%,J348*K348*L348*F!$B$97,IF(M348=98%,J348*K348*L348*F!$B$98,IF(M348=99%,J348*K348*L348*F!$B$99,IF(M348&gt;99%,J348*K348*L348*F!$B$100,))))))))))))))))))))))))))))))))))))))))))))))))))))))))+IF(Q348&lt;30%,0,IF(Q348&lt;35%,N348*O348*P348*F!$B$33,IF(Q348&lt;40%,N348*O348*P348*F!$B$38,IF(Q348&lt;45%,N348*O348*P348*F!$B$43,IF(Q348&lt;50%,N348*O348*P348*F!$B$48,IF(Q348=50%,N348*O348*P348*F!$B$50,IF(Q348=51%,N348*O348*P348*F!$B$51,IF(Q348=52%,N348*O348*P348*F!$B$52,IF(Q348=53%,N348*O348*P348*F!$B$53,IF(Q348=54%,N348*O348*P348*F!$B$54,IF(Q348=55%,N348*O348*P348*F!$B$55,IF(Q348=56%,N348*O348*P348*F!$B$56,IF(Q348=57%,N348*O348*P348*F!$B$57,IF(Q348=58%,N348*O348*P348*F!$B$58,IF(Q348=59%,N348*O348*P348*F!$B$59,IF(Q348=60%,N348*O348*P348*F!$B$60,IF(Q348=61%,N348*O348*P348*F!$B$61,IF(Q348=62%,N348*O348*P348*F!$B$62,IF(Q348=63%,N348*O348*P348*F!$B$63,IF(Q348=64%,N348*O348*P348*F!$B$64,IF(Q348=65%,N348*O348*P348*F!$B$65,IF(Q348=66%,N348*O348*P348*F!$B$66,IF(Q348=67%,N348*O348*P348*F!$B$67,IF(Q348=68%,N348*O348*P348*F!$B$68,IF(Q348=69%,N348*O348*P348*F!$B$69,IF(Q348=70%,N348*O348*P348*F!$B$70,IF(Q348=71%,N348*O348*P348*F!$B$71,IF(Q348=72%,N348*O348*P348*F!$B$72,IF(Q348=73%,N348*O348*P348*F!$B$73,IF(Q348=74%,N348*O348*P348*F!$B$74,IF(Q348=75%,N348*O348*P348*F!$B$75,IF(Q348=76%,N348*O348*P348*F!$B$76,IF(Q348=77%,N348*O348*P348*F!$B$77,IF(Q348=78%,N348*O348*P348*F!$B$78,IF(Q348=79%,N348*O348*P348*F!$B$79,IF(Q348=80%,N348*O348*P348*F!$B$80,IF(Q348=81%,N348*O348*P348*F!$B$81,IF(Q348=82%,N348*O348*P348*F!$B$82,IF(Q348=83%,N348*O348*P348*F!$B$83,IF(Q348=84%,N348*O348*P348*F!$B$84,IF(Q348=85%,N348*O348*P348*F!$B$85,IF(Q348=86%,N348*O348*P348*F!$B$86,IF(Q348=87%,N348*O348*P348*F!$B$87,IF(Q348=88%,N348*O348*P348*F!$B$88,IF(Q348=89%,N348*O348*P348*F!$B$89,IF(Q348=90%,N348*O348*P348*F!$B$90,IF(Q348=91%,N348*O348*P348*F!$B$91,IF(Q348=92%,N348*O348*P348*F!$B$92,IF(Q348=93%,N348*O348*P348*F!$B$93,IF(Q348=94%,N348*O348*P348*F!$B$94,IF(Q348=95%,N348*O348*P348*F!$B$95,IF(Q348=96%,N348*O348*P348*F!$B$96,IF(Q348=97%,N348*O348*P348*F!$B$97,IF(Q348=98%,N348*O348*P348*F!$B$98,IF(Q348=99%,N348*O348*P348*F!$B$99,IF(Q348&gt;99%,N348*O348*P348*F!$B$100,))))))))))))))))))))))))))))))))))))))))))))))))))))))))+IF(U348&lt;30%,0,IF(U348&lt;35%,R348*S348*T348*F!$B$33,IF(U348&lt;40%,R348*S348*T348*F!$B$38,IF(U348&lt;45%,R348*S348*T348*F!$B$43,IF(U348&lt;50%,R348*S348*T348*F!$B$48,IF(U348=50%,R348*S348*T348*F!$B$50,IF(U348=51%,R348*S348*T348*F!$B$51,IF(U348=52%,R348*S348*T348*F!$B$52,IF(U348=53%,R348*S348*T348*F!$B$53,IF(U348=54%,R348*S348*T348*F!$B$54,IF(U348=55%,R348*S348*T348*F!$B$55,IF(U348=56%,R348*S348*T348*F!$B$56,IF(U348=57%,R348*S348*T348*F!$B$57,IF(U348=58%,R348*S348*T348*F!$B$58,IF(U348=59%,R348*S348*T348*F!$B$59,IF(U348=60%,R348*S348*T348*F!$B$60,IF(U348=61%,R348*S348*T348*F!$B$61,IF(U348=62%,R348*S348*T348*F!$B$62,IF(U348=63%,R348*S348*T348*F!$B$63,IF(U348=64%,R348*S348*T348*F!$B$64,IF(U348=65%,R348*S348*T348*F!$B$65,IF(U348=66%,R348*S348*T348*F!$B$66,IF(U348=67%,R348*S348*T348*F!$B$67,IF(U348=68%,R348*S348*T348*F!$B$68,IF(U348=69%,R348*S348*T348*F!$B$69,IF(U348=70%,R348*S348*T348*F!$B$70,IF(U348=71%,R348*S348*T348*F!$B$71,IF(U348=72%,R348*S348*T348*F!$B$72,IF(U348=73%,R348*S348*T348*F!$B$73,IF(U348=74%,R348*S348*T348*F!$B$74,IF(U348=75%,R348*S348*T348*F!$B$75,IF(U348=76%,R348*S348*T348*F!$B$76,IF(U348=77%,R348*S348*T348*F!$B$77,IF(U348=78%,R348*S348*T348*F!$B$78,IF(U348=79%,R348*S348*T348*F!$B$79,IF(U348=80%,R348*S348*T348*F!$B$80,IF(U348=81%,R348*S348*T348*F!$B$81,IF(U348=82%,R348*S348*T348*F!$B$82,IF(U348=83%,R348*S348*T348*F!$B$83,IF(U348=84%,R348*S348*T348*F!$B$84,IF(U348=85%,R348*S348*T348*F!$B$85,IF(U348=86%,R348*S348*T348*F!$B$86,IF(U348=87%,R348*S348*T348*F!$B$87,IF(U348=88%,R348*S348*T348*F!$B$88,IF(U348=89%,R348*S348*T348*F!$B$89,IF(U348=90%,R348*S348*T348*F!$B$90,IF(U348=91%,R348*S348*T348*F!$B$91,IF(U348=92%,R348*S348*T348*F!$B$92,IF(U348=93%,R348*S348*T348*F!$B$93,IF(U348=94%,R348*S348*T348*F!$B$94,IF(U348=95%,R348*S348*T348*F!$B$95,IF(U348=96%,R348*S348*T348*F!$B$96,IF(U348=97%,R348*S348*T348*F!$B$97,IF(U348=98%,R348*S348*T348*F!$B$98,IF(U348=99%,R348*S348*T348*F!$B$99,IF(U348&gt;99%,R348*S348*T348*F!$B$100)))))))))))))))))))))))))))))))))))))))))))))))))))))))))*IF(ISNUMBER(E348),E348,1)*IF(ISNUMBER(D348),D348,1)</f>
        <v>0</v>
      </c>
      <c r="AA348" s="69">
        <f t="shared" si="540"/>
        <v>0</v>
      </c>
      <c r="AB348" s="70">
        <f t="shared" si="541"/>
        <v>0</v>
      </c>
    </row>
    <row r="349" spans="1:49" ht="15.75" thickBot="1" x14ac:dyDescent="0.3">
      <c r="A349" s="326"/>
      <c r="B349" s="219" t="str">
        <f t="shared" si="525"/>
        <v/>
      </c>
      <c r="C349" s="228" t="str">
        <f t="shared" si="525"/>
        <v/>
      </c>
      <c r="D349" s="299">
        <f>ROUND(IFERROR((D343*(G343*H343+K343*L343+O343*P343+S343*T343)+D344*(G344*H344+K344*L344+O344*P344+S344*T344)+D345*(G345*H345+K345*L345+O345*P345+S345*T345)+D346*(G346*H346+K346*L346+O346*P346+S346*T346)+D347*(G347*H347+K347*L347+O347*P347+S347*T347)+D348*(G348*H348+K348*L348+O348*P348+S348*T348))/((G343*H343+K343*L343+O343*P343+S343*T343)+(G344*H344+K344*L344+O344*P344+S344*T344)+(G345*H345+K345*L345+O345*P345+S345*T345)+(G346*H346+K346*L346+O346*P346+S346*T346)+(G347*H347+K347*L347+O347*P347+S347*T347)+(G348*H348+K348*L348+O348*P348+S348*T348)),0),2)</f>
        <v>0.89</v>
      </c>
      <c r="E349" s="222" t="str">
        <f t="shared" si="525"/>
        <v/>
      </c>
      <c r="F349" s="311"/>
      <c r="G349" s="229"/>
      <c r="H349" s="229"/>
      <c r="I349" s="225"/>
      <c r="J349" s="311"/>
      <c r="K349" s="229"/>
      <c r="L349" s="229"/>
      <c r="M349" s="225"/>
      <c r="N349" s="311"/>
      <c r="O349" s="229"/>
      <c r="P349" s="229"/>
      <c r="Q349" s="225"/>
      <c r="R349" s="311"/>
      <c r="S349" s="229"/>
      <c r="T349" s="229"/>
      <c r="U349" s="225"/>
      <c r="V349" s="79">
        <f>SUM(V343:V348)</f>
        <v>9260</v>
      </c>
      <c r="W349" s="21">
        <f>IFERROR(V349/AA349,0)</f>
        <v>96.458333333333329</v>
      </c>
      <c r="X349" s="80">
        <f>ROUND(IFERROR(((I343*G343*H343+M343*K343*L343+Q343*O343*P343+U343*S343*T343)+(I344*G344*H344+M344*K344*L344+Q344*O344*P344+U344*S344*T344)+(I345*G345*H345+M345*K345*L345+Q345*O345*P345+U345*S345*T345)+(I346*G346*H346+M346*K346*L346+Q346*O346*P346+U346*S346*T346)+(I347*G347*H347+M347*K347*L347+Q347*O347*P347+U347*S347*T347)+(I348*G348*H348+M348*K348*L348+Q348*O348*P348+U348*S348*T348))/((G343*H343+K343*L343+O343*P343+S343*T343)+(G344*H344+K344*L344+O344*P344+S344*T344)+(G345*H345+K345*L345+O345*P345+S345*T345)+(G346*H346+K346*L346+O346*P346+S346*T346)+(G347*H347+K347*L347+O347*P347+S347*T347)+(G348*H348+K348*L348+O348*P348+S348*T348)),0),3)</f>
        <v>0.61399999999999999</v>
      </c>
      <c r="Y349" s="81"/>
      <c r="Z349" s="21">
        <f>SUM(Z343:Z348)</f>
        <v>7657.16</v>
      </c>
      <c r="AA349" s="82">
        <f>SUM(AA343:AA348)</f>
        <v>96</v>
      </c>
      <c r="AB349" s="83">
        <f>IF(SUM(AB343:AB348)=0,TIME(,0,),TIME(,SUM(AB343:AB348)+30,))</f>
        <v>0.1277777777777778</v>
      </c>
    </row>
    <row r="350" spans="1:49" x14ac:dyDescent="0.25">
      <c r="A350" s="318">
        <f>A351</f>
        <v>42271</v>
      </c>
      <c r="B350" s="192" t="str">
        <f t="shared" si="525"/>
        <v>Тяжелая</v>
      </c>
      <c r="C350" s="193" t="str">
        <f t="shared" si="525"/>
        <v>Становая тяга</v>
      </c>
      <c r="D350" s="160">
        <f>D313</f>
        <v>1.3</v>
      </c>
      <c r="E350" s="194" t="str">
        <f t="shared" si="525"/>
        <v/>
      </c>
      <c r="F350" s="302">
        <f>IF(I350&lt;&gt;0,(IFERROR(IF($Y350&gt;50,MROUND($Y350*I350,2.5),IF($Y350&lt;15,MROUND($Y350*I350,0.1),MROUND($Y350*I350,1))),)),"")</f>
        <v>172.5</v>
      </c>
      <c r="G350" s="162">
        <v>4</v>
      </c>
      <c r="H350" s="162">
        <v>1</v>
      </c>
      <c r="I350" s="163">
        <v>0.69</v>
      </c>
      <c r="J350" s="302">
        <f>IF(M350&lt;&gt;0,(IFERROR(IF($Y350&gt;50,MROUND($Y350*M350,2.5),IF($Y350&lt;15,MROUND($Y350*M350,0.1),MROUND($Y350*M350,1))),)),"")</f>
        <v>192.5</v>
      </c>
      <c r="K350" s="162">
        <v>3</v>
      </c>
      <c r="L350" s="162">
        <v>3</v>
      </c>
      <c r="M350" s="163">
        <v>0.77</v>
      </c>
      <c r="N350" s="302">
        <f>IF(Q350&lt;&gt;0,(IFERROR(IF($Y350&gt;50,MROUND($Y350*Q350,2.5),IF($Y350&lt;15,MROUND($Y350*Q350,0.1),MROUND($Y350*Q350,1))),)),"")</f>
        <v>200</v>
      </c>
      <c r="O350" s="162">
        <v>2</v>
      </c>
      <c r="P350" s="162">
        <v>3</v>
      </c>
      <c r="Q350" s="163">
        <v>0.8</v>
      </c>
      <c r="R350" s="302">
        <f>IF(U350&lt;&gt;0,(IFERROR(IF($Y350&gt;50,MROUND($Y350*U350,2.5),IF($Y350&lt;15,MROUND($Y350*U350,0.1),MROUND($Y350*U350,1))),)),"")</f>
        <v>217.5</v>
      </c>
      <c r="S350" s="162">
        <v>1</v>
      </c>
      <c r="T350" s="162">
        <v>3</v>
      </c>
      <c r="U350" s="164">
        <v>0.87</v>
      </c>
      <c r="V350" s="120">
        <f t="shared" si="539"/>
        <v>4275</v>
      </c>
      <c r="W350" s="48">
        <f>IFERROR((IF(ISNUMBER(F350),F350,1)*G350*H350+IF(ISNUMBER(J350),J350,1)*K350*L350+IF(ISNUMBER(N350),N350,1)*O350*P350+IF(ISNUMBER(R350),R350,1)*S350*T350)*IF(ISNUMBER(E350),E350,1)/(G350*H350+K350*L350+O350*P350+S350*T350),0)</f>
        <v>194.31818181818181</v>
      </c>
      <c r="X350" s="49">
        <f>ROUND(IFERROR((W350/(Y350*IF(ISNUMBER(E350),E350,1))),0),2)</f>
        <v>0.77</v>
      </c>
      <c r="Y350" s="202">
        <f t="shared" si="529"/>
        <v>251.01853899481563</v>
      </c>
      <c r="Z350" s="16">
        <f>(IF(I350&lt;30%,0,IF(I350&lt;35%,F350*G350*H350*F!$B$33,IF(I350&lt;40%,F350*G350*H350*F!$B$38,IF(I350&lt;45%,F350*G350*H350*F!$B$43,IF(I350&lt;50%,F350*G350*H350*F!$B$48,IF(I350=50%,F350*G350*H350*F!$B$50,IF(I350=51%,F350*G350*H350*F!$B$51,IF(I350=52%,F350*G350*H350*F!$B$52,IF(I350=53%,F350*G350*H350*F!$B$53,IF(I350=54%,F350*G350*H350*F!$B$54,IF(I350=55%,F350*G350*H350*F!$B$55,IF(I350=56%,F350*G350*H350*F!$B$56,IF(I350=57%,F350*G350*H350*F!$B$57,IF(I350=58%,F350*G350*H350*F!$B$58,IF(I350=59%,F350*G350*H350*F!$B$59,IF(I350=60%,F350*G350*H350*F!$B$60,IF(I350=61%,F350*G350*H350*F!$B$61,IF(I350=62%,F350*G350*H350*F!$B$62,IF(I350=63%,F350*G350*H350*F!$B$63,IF(I350=64%,F350*G350*H350*F!$B$64,IF(I350=65%,F350*G350*H350*F!$B$65,IF(I350=66%,F350*G350*H350*F!$B$66,IF(I350=67%,F350*G350*H350*F!$B$67,IF(I350=68%,F350*G350*H350*F!$B$68,IF(I350=69%,F350*G350*H350*F!$B$69,IF(I350=70%,F350*G350*H350*F!$B$70,IF(I350=71%,F350*G350*H350*F!$B$71,IF(I350=72%,F350*G350*H350*F!$B$72,IF(I350=73%,F350*G350*H350*F!$B$73,IF(I350=74%,F350*G350*H350*F!$B$74,IF(I350=75%,F350*G350*H350*F!$B$75,IF(I350=76%,F350*G350*H350*F!$B$76,IF(I350=77%,F350*G350*H350*F!$B$77,IF(I350=78%,F350*G350*H350*F!$B$78,IF(I350=79%,F350*G350*H350*F!$B$79,IF(I350=80%,F350*G350*H350*F!$B$80,IF(I350=81%,F350*G350*H350*F!$B$81,IF(I350=82%,F350*G350*H350*F!$B$82,IF(I350=83%,F350*G350*H350*F!$B$83,IF(I350=84%,F350*G350*H350*F!$B$84,IF(I350=85%,F350*G350*H350*F!$B$85,IF(I350=86%,F350*G350*H350*F!$B$86,IF(I350=87%,F350*G350*H350*F!$B$87,IF(I350=88%,F350*G350*H350*F!$B$88,IF(I350=89%,F350*G350*H350*F!$B$89,IF(I350=90%,F350*G350*H350*F!$B$90,IF(I350=91%,F350*G350*H350*F!$B$91,IF(I350=92%,F350*G350*H350*F!$B$92,IF(I350=93%,F350*G350*H350*F!$B$93,IF(I350=94%,F350*G350*H350*F!$B$94,IF(I350=95%,F350*G350*H350*F!$B$95,IF(I350=96%,F350*G350*H350*F!$B$96,IF(I350=97%,F350*G350*H350*F!$B$97,IF(I350=98%,F350*G350*H350*F!$B$98,IF(I350=99%,F350*G350*H350*F!$B$99,IF(I350&gt;99%,F350*G350*H350*F!$B$100,))))))))))))))))))))))))))))))))))))))))))))))))))))))))+IF(M350&lt;30%,0,IF(M350&lt;35%,J350*K350*L350*F!$B$33,IF(M350&lt;40%,J350*K350*L350*F!$B$38,IF(M350&lt;45%,J350*K350*L350*F!$B$43,IF(M350&lt;50%,J350*K350*L350*F!$B$48,IF(M350=50%,J350*K350*L350*F!$B$50,IF(M350=51%,J350*K350*L350*F!$B$51,IF(M350=52%,J350*K350*L350*F!$B$52,IF(M350=53%,J350*K350*L350*F!$B$53,IF(M350=54%,J350*K350*L350*F!$B$54,IF(M350=55%,J350*K350*L350*F!$B$55,IF(M350=56%,J350*K350*L350*F!$B$56,IF(M350=57%,J350*K350*L350*F!$B$57,IF(M350=58%,J350*K350*L350*F!$B$58,IF(M350=59%,J350*K350*L350*F!$B$59,IF(M350=60%,J350*K350*L350*F!$B$60,IF(M350=61%,J350*K350*L350*F!$B$61,IF(M350=62%,J350*K350*L350*F!$B$62,IF(M350=63%,J350*K350*L350*F!$B$63,IF(M350=64%,J350*K350*L350*F!$B$64,IF(M350=65%,J350*K350*L350*F!$B$65,IF(M350=66%,J350*K350*L350*F!$B$66,IF(M350=67%,J350*K350*L350*F!$B$67,IF(M350=68%,J350*K350*L350*F!$B$68,IF(M350=69%,J350*K350*L350*F!$B$69,IF(M350=70%,J350*K350*L350*F!$B$70,IF(M350=71%,J350*K350*L350*F!$B$71,IF(M350=72%,J350*K350*L350*F!$B$72,IF(M350=73%,J350*K350*L350*F!$B$73,IF(M350=74%,J350*K350*L350*F!$B$74,IF(M350=75%,J350*K350*L350*F!$B$75,IF(M350=76%,J350*K350*L350*F!$B$76,IF(M350=77%,J350*K350*L350*F!$B$77,IF(M350=78%,J350*K350*L350*F!$B$78,IF(M350=79%,J350*K350*L350*F!$B$79,IF(M350=80%,J350*K350*L350*F!$B$80,IF(M350=81%,J350*K350*L350*F!$B$81,IF(M350=82%,J350*K350*L350*F!$B$82,IF(M350=83%,J350*K350*L350*F!$B$83,IF(M350=84%,J350*K350*L350*F!$B$84,IF(M350=85%,J350*K350*L350*F!$B$85,IF(M350=86%,J350*K350*L350*F!$B$86,IF(M350=87%,J350*K350*L350*F!$B$87,IF(M350=88%,J350*K350*L350*F!$B$88,IF(M350=89%,J350*K350*L350*F!$B$89,IF(M350=90%,J350*K350*L350*F!$B$90,IF(M350=91%,J350*K350*L350*F!$B$91,IF(M350=92%,J350*K350*L350*F!$B$92,IF(M350=93%,J350*K350*L350*F!$B$93,IF(M350=94%,J350*K350*L350*F!$B$94,IF(M350=95%,J350*K350*L350*F!$B$95,IF(M350=96%,J350*K350*L350*F!$B$96,IF(M350=97%,J350*K350*L350*F!$B$97,IF(M350=98%,J350*K350*L350*F!$B$98,IF(M350=99%,J350*K350*L350*F!$B$99,IF(M350&gt;99%,J350*K350*L350*F!$B$100,))))))))))))))))))))))))))))))))))))))))))))))))))))))))+IF(Q350&lt;30%,0,IF(Q350&lt;35%,N350*O350*P350*F!$B$33,IF(Q350&lt;40%,N350*O350*P350*F!$B$38,IF(Q350&lt;45%,N350*O350*P350*F!$B$43,IF(Q350&lt;50%,N350*O350*P350*F!$B$48,IF(Q350=50%,N350*O350*P350*F!$B$50,IF(Q350=51%,N350*O350*P350*F!$B$51,IF(Q350=52%,N350*O350*P350*F!$B$52,IF(Q350=53%,N350*O350*P350*F!$B$53,IF(Q350=54%,N350*O350*P350*F!$B$54,IF(Q350=55%,N350*O350*P350*F!$B$55,IF(Q350=56%,N350*O350*P350*F!$B$56,IF(Q350=57%,N350*O350*P350*F!$B$57,IF(Q350=58%,N350*O350*P350*F!$B$58,IF(Q350=59%,N350*O350*P350*F!$B$59,IF(Q350=60%,N350*O350*P350*F!$B$60,IF(Q350=61%,N350*O350*P350*F!$B$61,IF(Q350=62%,N350*O350*P350*F!$B$62,IF(Q350=63%,N350*O350*P350*F!$B$63,IF(Q350=64%,N350*O350*P350*F!$B$64,IF(Q350=65%,N350*O350*P350*F!$B$65,IF(Q350=66%,N350*O350*P350*F!$B$66,IF(Q350=67%,N350*O350*P350*F!$B$67,IF(Q350=68%,N350*O350*P350*F!$B$68,IF(Q350=69%,N350*O350*P350*F!$B$69,IF(Q350=70%,N350*O350*P350*F!$B$70,IF(Q350=71%,N350*O350*P350*F!$B$71,IF(Q350=72%,N350*O350*P350*F!$B$72,IF(Q350=73%,N350*O350*P350*F!$B$73,IF(Q350=74%,N350*O350*P350*F!$B$74,IF(Q350=75%,N350*O350*P350*F!$B$75,IF(Q350=76%,N350*O350*P350*F!$B$76,IF(Q350=77%,N350*O350*P350*F!$B$77,IF(Q350=78%,N350*O350*P350*F!$B$78,IF(Q350=79%,N350*O350*P350*F!$B$79,IF(Q350=80%,N350*O350*P350*F!$B$80,IF(Q350=81%,N350*O350*P350*F!$B$81,IF(Q350=82%,N350*O350*P350*F!$B$82,IF(Q350=83%,N350*O350*P350*F!$B$83,IF(Q350=84%,N350*O350*P350*F!$B$84,IF(Q350=85%,N350*O350*P350*F!$B$85,IF(Q350=86%,N350*O350*P350*F!$B$86,IF(Q350=87%,N350*O350*P350*F!$B$87,IF(Q350=88%,N350*O350*P350*F!$B$88,IF(Q350=89%,N350*O350*P350*F!$B$89,IF(Q350=90%,N350*O350*P350*F!$B$90,IF(Q350=91%,N350*O350*P350*F!$B$91,IF(Q350=92%,N350*O350*P350*F!$B$92,IF(Q350=93%,N350*O350*P350*F!$B$93,IF(Q350=94%,N350*O350*P350*F!$B$94,IF(Q350=95%,N350*O350*P350*F!$B$95,IF(Q350=96%,N350*O350*P350*F!$B$96,IF(Q350=97%,N350*O350*P350*F!$B$97,IF(Q350=98%,N350*O350*P350*F!$B$98,IF(Q350=99%,N350*O350*P350*F!$B$99,IF(Q350&gt;99%,N350*O350*P350*F!$B$100,))))))))))))))))))))))))))))))))))))))))))))))))))))))))+IF(U350&lt;30%,0,IF(U350&lt;35%,R350*S350*T350*F!$B$33,IF(U350&lt;40%,R350*S350*T350*F!$B$38,IF(U350&lt;45%,R350*S350*T350*F!$B$43,IF(U350&lt;50%,R350*S350*T350*F!$B$48,IF(U350=50%,R350*S350*T350*F!$B$50,IF(U350=51%,R350*S350*T350*F!$B$51,IF(U350=52%,R350*S350*T350*F!$B$52,IF(U350=53%,R350*S350*T350*F!$B$53,IF(U350=54%,R350*S350*T350*F!$B$54,IF(U350=55%,R350*S350*T350*F!$B$55,IF(U350=56%,R350*S350*T350*F!$B$56,IF(U350=57%,R350*S350*T350*F!$B$57,IF(U350=58%,R350*S350*T350*F!$B$58,IF(U350=59%,R350*S350*T350*F!$B$59,IF(U350=60%,R350*S350*T350*F!$B$60,IF(U350=61%,R350*S350*T350*F!$B$61,IF(U350=62%,R350*S350*T350*F!$B$62,IF(U350=63%,R350*S350*T350*F!$B$63,IF(U350=64%,R350*S350*T350*F!$B$64,IF(U350=65%,R350*S350*T350*F!$B$65,IF(U350=66%,R350*S350*T350*F!$B$66,IF(U350=67%,R350*S350*T350*F!$B$67,IF(U350=68%,R350*S350*T350*F!$B$68,IF(U350=69%,R350*S350*T350*F!$B$69,IF(U350=70%,R350*S350*T350*F!$B$70,IF(U350=71%,R350*S350*T350*F!$B$71,IF(U350=72%,R350*S350*T350*F!$B$72,IF(U350=73%,R350*S350*T350*F!$B$73,IF(U350=74%,R350*S350*T350*F!$B$74,IF(U350=75%,R350*S350*T350*F!$B$75,IF(U350=76%,R350*S350*T350*F!$B$76,IF(U350=77%,R350*S350*T350*F!$B$77,IF(U350=78%,R350*S350*T350*F!$B$78,IF(U350=79%,R350*S350*T350*F!$B$79,IF(U350=80%,R350*S350*T350*F!$B$80,IF(U350=81%,R350*S350*T350*F!$B$81,IF(U350=82%,R350*S350*T350*F!$B$82,IF(U350=83%,R350*S350*T350*F!$B$83,IF(U350=84%,R350*S350*T350*F!$B$84,IF(U350=85%,R350*S350*T350*F!$B$85,IF(U350=86%,R350*S350*T350*F!$B$86,IF(U350=87%,R350*S350*T350*F!$B$87,IF(U350=88%,R350*S350*T350*F!$B$88,IF(U350=89%,R350*S350*T350*F!$B$89,IF(U350=90%,R350*S350*T350*F!$B$90,IF(U350=91%,R350*S350*T350*F!$B$91,IF(U350=92%,R350*S350*T350*F!$B$92,IF(U350=93%,R350*S350*T350*F!$B$93,IF(U350=94%,R350*S350*T350*F!$B$94,IF(U350=95%,R350*S350*T350*F!$B$95,IF(U350=96%,R350*S350*T350*F!$B$96,IF(U350=97%,R350*S350*T350*F!$B$97,IF(U350=98%,R350*S350*T350*F!$B$98,IF(U350=99%,R350*S350*T350*F!$B$99,IF(U350&gt;99%,R350*S350*T350*F!$B$100)))))))))))))))))))))))))))))))))))))))))))))))))))))))))*IF(ISNUMBER(E350),E350,1)*IF(ISNUMBER(D350),D350,1)</f>
        <v>8069.2950000000001</v>
      </c>
      <c r="AA350" s="50">
        <f t="shared" ref="AA350:AA355" si="550">G350*H350+K350*L350+O350*P350+S350*T350</f>
        <v>22</v>
      </c>
      <c r="AB350" s="51">
        <f t="shared" ref="AB350:AB355" si="551">(H350*(IF(I350&lt;45%,0.5,IF(I350&lt;55%,0.8,IF(I350&lt;65%,0.9,IF(I350&lt;75%,1,IF(I350&lt;85%,1.1,1.2))))))+L350*(IF(M350&lt;45%,0.5,IF(M350&lt;55%,0.8,IF(M350&lt;65%,0.9,IF(M350&lt;75%,1,IF(M350&lt;85%,1.1,1.2))))))+P350*(IF(Q350&lt;45%,0.5,IF(Q350&lt;55%,0.8,IF(Q350&lt;65%,0.9,IF(Q350&lt;75%,1,IF(Q350&lt;85%,1.1,1.2))))))+T350*(IF(U350&lt;45%,0.5,IF(U350&lt;55%,0.8,IF(U350&lt;65%,0.9,IF(U350&lt;75%,1,IF(U350&lt;85%,1.1,1.2)))))))*IF(D350&gt;=0.8,6,IF(D350&lt;=0.4,1.5,3))</f>
        <v>67.2</v>
      </c>
    </row>
    <row r="351" spans="1:49" ht="15" customHeight="1" x14ac:dyDescent="0.25">
      <c r="A351" s="325">
        <f>A344+2</f>
        <v>42271</v>
      </c>
      <c r="B351" s="195" t="str">
        <f t="shared" si="525"/>
        <v>Легкая</v>
      </c>
      <c r="C351" s="196" t="str">
        <f t="shared" si="525"/>
        <v>Тяга на прямых ногах</v>
      </c>
      <c r="D351" s="167">
        <f t="shared" ref="D351:D355" si="552">D314</f>
        <v>1.3</v>
      </c>
      <c r="E351" s="197" t="str">
        <f t="shared" si="525"/>
        <v/>
      </c>
      <c r="F351" s="303">
        <f>IF(I351&lt;&gt;0,(IFERROR(IF($Y351&gt;50,MROUND($Y351*I351,2.5),IF($Y351&lt;15,MROUND($Y351*I351,0.1),MROUND($Y351*I351,1))),)),"")</f>
        <v>97.5</v>
      </c>
      <c r="G351" s="170">
        <v>5</v>
      </c>
      <c r="H351" s="170">
        <v>5</v>
      </c>
      <c r="I351" s="171">
        <v>0.49</v>
      </c>
      <c r="J351" s="303" t="str">
        <f>IF(M351&lt;&gt;0,(IFERROR(IF($Y351&gt;50,MROUND($Y351*M351,2.5),IF($Y351&lt;15,MROUND($Y351*M351,0.1),MROUND($Y351*M351,1))),)),"")</f>
        <v/>
      </c>
      <c r="K351" s="170"/>
      <c r="L351" s="170"/>
      <c r="M351" s="171">
        <v>0</v>
      </c>
      <c r="N351" s="303" t="str">
        <f>IF(Q351&lt;&gt;0,(IFERROR(IF($Y351&gt;50,MROUND($Y351*Q351,2.5),IF($Y351&lt;15,MROUND($Y351*Q351,0.1),MROUND($Y351*Q351,1))),)),"")</f>
        <v/>
      </c>
      <c r="O351" s="170"/>
      <c r="P351" s="170"/>
      <c r="Q351" s="171">
        <v>0</v>
      </c>
      <c r="R351" s="303" t="str">
        <f>IF(U351&lt;&gt;0,(IFERROR(IF($Y351&gt;50,MROUND($Y351*U351,2.5),IF($Y351&lt;15,MROUND($Y351*U351,0.1),MROUND($Y351*U351,1))),)),"")</f>
        <v/>
      </c>
      <c r="S351" s="170"/>
      <c r="T351" s="170"/>
      <c r="U351" s="172">
        <v>0</v>
      </c>
      <c r="V351" s="121">
        <f t="shared" si="539"/>
        <v>2437.5</v>
      </c>
      <c r="W351" s="60">
        <f t="shared" ref="W351:W355" si="553">IFERROR((IF(ISNUMBER(F351),F351,1)*G351*H351+IF(ISNUMBER(J351),J351,1)*K351*L351+IF(ISNUMBER(N351),N351,1)*O351*P351+IF(ISNUMBER(R351),R351,1)*S351*T351)*IF(ISNUMBER(E351),E351,1)/(G351*H351+K351*L351+O351*P351+S351*T351),0)</f>
        <v>97.5</v>
      </c>
      <c r="X351" s="61">
        <f t="shared" ref="X351:X352" si="554">ROUND(IFERROR((W351/(Y351*IF(ISNUMBER(E351),E351,1))),0),2)</f>
        <v>0.49</v>
      </c>
      <c r="Y351" s="203">
        <f t="shared" si="529"/>
        <v>200.81483119585252</v>
      </c>
      <c r="Z351" s="17">
        <f>(IF(I351&lt;30%,0,IF(I351&lt;35%,F351*G351*H351*F!$B$33,IF(I351&lt;40%,F351*G351*H351*F!$B$38,IF(I351&lt;45%,F351*G351*H351*F!$B$43,IF(I351&lt;50%,F351*G351*H351*F!$B$48,IF(I351=50%,F351*G351*H351*F!$B$50,IF(I351=51%,F351*G351*H351*F!$B$51,IF(I351=52%,F351*G351*H351*F!$B$52,IF(I351=53%,F351*G351*H351*F!$B$53,IF(I351=54%,F351*G351*H351*F!$B$54,IF(I351=55%,F351*G351*H351*F!$B$55,IF(I351=56%,F351*G351*H351*F!$B$56,IF(I351=57%,F351*G351*H351*F!$B$57,IF(I351=58%,F351*G351*H351*F!$B$58,IF(I351=59%,F351*G351*H351*F!$B$59,IF(I351=60%,F351*G351*H351*F!$B$60,IF(I351=61%,F351*G351*H351*F!$B$61,IF(I351=62%,F351*G351*H351*F!$B$62,IF(I351=63%,F351*G351*H351*F!$B$63,IF(I351=64%,F351*G351*H351*F!$B$64,IF(I351=65%,F351*G351*H351*F!$B$65,IF(I351=66%,F351*G351*H351*F!$B$66,IF(I351=67%,F351*G351*H351*F!$B$67,IF(I351=68%,F351*G351*H351*F!$B$68,IF(I351=69%,F351*G351*H351*F!$B$69,IF(I351=70%,F351*G351*H351*F!$B$70,IF(I351=71%,F351*G351*H351*F!$B$71,IF(I351=72%,F351*G351*H351*F!$B$72,IF(I351=73%,F351*G351*H351*F!$B$73,IF(I351=74%,F351*G351*H351*F!$B$74,IF(I351=75%,F351*G351*H351*F!$B$75,IF(I351=76%,F351*G351*H351*F!$B$76,IF(I351=77%,F351*G351*H351*F!$B$77,IF(I351=78%,F351*G351*H351*F!$B$78,IF(I351=79%,F351*G351*H351*F!$B$79,IF(I351=80%,F351*G351*H351*F!$B$80,IF(I351=81%,F351*G351*H351*F!$B$81,IF(I351=82%,F351*G351*H351*F!$B$82,IF(I351=83%,F351*G351*H351*F!$B$83,IF(I351=84%,F351*G351*H351*F!$B$84,IF(I351=85%,F351*G351*H351*F!$B$85,IF(I351=86%,F351*G351*H351*F!$B$86,IF(I351=87%,F351*G351*H351*F!$B$87,IF(I351=88%,F351*G351*H351*F!$B$88,IF(I351=89%,F351*G351*H351*F!$B$89,IF(I351=90%,F351*G351*H351*F!$B$90,IF(I351=91%,F351*G351*H351*F!$B$91,IF(I351=92%,F351*G351*H351*F!$B$92,IF(I351=93%,F351*G351*H351*F!$B$93,IF(I351=94%,F351*G351*H351*F!$B$94,IF(I351=95%,F351*G351*H351*F!$B$95,IF(I351=96%,F351*G351*H351*F!$B$96,IF(I351=97%,F351*G351*H351*F!$B$97,IF(I351=98%,F351*G351*H351*F!$B$98,IF(I351=99%,F351*G351*H351*F!$B$99,IF(I351&gt;99%,F351*G351*H351*F!$B$100,))))))))))))))))))))))))))))))))))))))))))))))))))))))))+IF(M351&lt;30%,0,IF(M351&lt;35%,J351*K351*L351*F!$B$33,IF(M351&lt;40%,J351*K351*L351*F!$B$38,IF(M351&lt;45%,J351*K351*L351*F!$B$43,IF(M351&lt;50%,J351*K351*L351*F!$B$48,IF(M351=50%,J351*K351*L351*F!$B$50,IF(M351=51%,J351*K351*L351*F!$B$51,IF(M351=52%,J351*K351*L351*F!$B$52,IF(M351=53%,J351*K351*L351*F!$B$53,IF(M351=54%,J351*K351*L351*F!$B$54,IF(M351=55%,J351*K351*L351*F!$B$55,IF(M351=56%,J351*K351*L351*F!$B$56,IF(M351=57%,J351*K351*L351*F!$B$57,IF(M351=58%,J351*K351*L351*F!$B$58,IF(M351=59%,J351*K351*L351*F!$B$59,IF(M351=60%,J351*K351*L351*F!$B$60,IF(M351=61%,J351*K351*L351*F!$B$61,IF(M351=62%,J351*K351*L351*F!$B$62,IF(M351=63%,J351*K351*L351*F!$B$63,IF(M351=64%,J351*K351*L351*F!$B$64,IF(M351=65%,J351*K351*L351*F!$B$65,IF(M351=66%,J351*K351*L351*F!$B$66,IF(M351=67%,J351*K351*L351*F!$B$67,IF(M351=68%,J351*K351*L351*F!$B$68,IF(M351=69%,J351*K351*L351*F!$B$69,IF(M351=70%,J351*K351*L351*F!$B$70,IF(M351=71%,J351*K351*L351*F!$B$71,IF(M351=72%,J351*K351*L351*F!$B$72,IF(M351=73%,J351*K351*L351*F!$B$73,IF(M351=74%,J351*K351*L351*F!$B$74,IF(M351=75%,J351*K351*L351*F!$B$75,IF(M351=76%,J351*K351*L351*F!$B$76,IF(M351=77%,J351*K351*L351*F!$B$77,IF(M351=78%,J351*K351*L351*F!$B$78,IF(M351=79%,J351*K351*L351*F!$B$79,IF(M351=80%,J351*K351*L351*F!$B$80,IF(M351=81%,J351*K351*L351*F!$B$81,IF(M351=82%,J351*K351*L351*F!$B$82,IF(M351=83%,J351*K351*L351*F!$B$83,IF(M351=84%,J351*K351*L351*F!$B$84,IF(M351=85%,J351*K351*L351*F!$B$85,IF(M351=86%,J351*K351*L351*F!$B$86,IF(M351=87%,J351*K351*L351*F!$B$87,IF(M351=88%,J351*K351*L351*F!$B$88,IF(M351=89%,J351*K351*L351*F!$B$89,IF(M351=90%,J351*K351*L351*F!$B$90,IF(M351=91%,J351*K351*L351*F!$B$91,IF(M351=92%,J351*K351*L351*F!$B$92,IF(M351=93%,J351*K351*L351*F!$B$93,IF(M351=94%,J351*K351*L351*F!$B$94,IF(M351=95%,J351*K351*L351*F!$B$95,IF(M351=96%,J351*K351*L351*F!$B$96,IF(M351=97%,J351*K351*L351*F!$B$97,IF(M351=98%,J351*K351*L351*F!$B$98,IF(M351=99%,J351*K351*L351*F!$B$99,IF(M351&gt;99%,J351*K351*L351*F!$B$100,))))))))))))))))))))))))))))))))))))))))))))))))))))))))+IF(Q351&lt;30%,0,IF(Q351&lt;35%,N351*O351*P351*F!$B$33,IF(Q351&lt;40%,N351*O351*P351*F!$B$38,IF(Q351&lt;45%,N351*O351*P351*F!$B$43,IF(Q351&lt;50%,N351*O351*P351*F!$B$48,IF(Q351=50%,N351*O351*P351*F!$B$50,IF(Q351=51%,N351*O351*P351*F!$B$51,IF(Q351=52%,N351*O351*P351*F!$B$52,IF(Q351=53%,N351*O351*P351*F!$B$53,IF(Q351=54%,N351*O351*P351*F!$B$54,IF(Q351=55%,N351*O351*P351*F!$B$55,IF(Q351=56%,N351*O351*P351*F!$B$56,IF(Q351=57%,N351*O351*P351*F!$B$57,IF(Q351=58%,N351*O351*P351*F!$B$58,IF(Q351=59%,N351*O351*P351*F!$B$59,IF(Q351=60%,N351*O351*P351*F!$B$60,IF(Q351=61%,N351*O351*P351*F!$B$61,IF(Q351=62%,N351*O351*P351*F!$B$62,IF(Q351=63%,N351*O351*P351*F!$B$63,IF(Q351=64%,N351*O351*P351*F!$B$64,IF(Q351=65%,N351*O351*P351*F!$B$65,IF(Q351=66%,N351*O351*P351*F!$B$66,IF(Q351=67%,N351*O351*P351*F!$B$67,IF(Q351=68%,N351*O351*P351*F!$B$68,IF(Q351=69%,N351*O351*P351*F!$B$69,IF(Q351=70%,N351*O351*P351*F!$B$70,IF(Q351=71%,N351*O351*P351*F!$B$71,IF(Q351=72%,N351*O351*P351*F!$B$72,IF(Q351=73%,N351*O351*P351*F!$B$73,IF(Q351=74%,N351*O351*P351*F!$B$74,IF(Q351=75%,N351*O351*P351*F!$B$75,IF(Q351=76%,N351*O351*P351*F!$B$76,IF(Q351=77%,N351*O351*P351*F!$B$77,IF(Q351=78%,N351*O351*P351*F!$B$78,IF(Q351=79%,N351*O351*P351*F!$B$79,IF(Q351=80%,N351*O351*P351*F!$B$80,IF(Q351=81%,N351*O351*P351*F!$B$81,IF(Q351=82%,N351*O351*P351*F!$B$82,IF(Q351=83%,N351*O351*P351*F!$B$83,IF(Q351=84%,N351*O351*P351*F!$B$84,IF(Q351=85%,N351*O351*P351*F!$B$85,IF(Q351=86%,N351*O351*P351*F!$B$86,IF(Q351=87%,N351*O351*P351*F!$B$87,IF(Q351=88%,N351*O351*P351*F!$B$88,IF(Q351=89%,N351*O351*P351*F!$B$89,IF(Q351=90%,N351*O351*P351*F!$B$90,IF(Q351=91%,N351*O351*P351*F!$B$91,IF(Q351=92%,N351*O351*P351*F!$B$92,IF(Q351=93%,N351*O351*P351*F!$B$93,IF(Q351=94%,N351*O351*P351*F!$B$94,IF(Q351=95%,N351*O351*P351*F!$B$95,IF(Q351=96%,N351*O351*P351*F!$B$96,IF(Q351=97%,N351*O351*P351*F!$B$97,IF(Q351=98%,N351*O351*P351*F!$B$98,IF(Q351=99%,N351*O351*P351*F!$B$99,IF(Q351&gt;99%,N351*O351*P351*F!$B$100,))))))))))))))))))))))))))))))))))))))))))))))))))))))))+IF(U351&lt;30%,0,IF(U351&lt;35%,R351*S351*T351*F!$B$33,IF(U351&lt;40%,R351*S351*T351*F!$B$38,IF(U351&lt;45%,R351*S351*T351*F!$B$43,IF(U351&lt;50%,R351*S351*T351*F!$B$48,IF(U351=50%,R351*S351*T351*F!$B$50,IF(U351=51%,R351*S351*T351*F!$B$51,IF(U351=52%,R351*S351*T351*F!$B$52,IF(U351=53%,R351*S351*T351*F!$B$53,IF(U351=54%,R351*S351*T351*F!$B$54,IF(U351=55%,R351*S351*T351*F!$B$55,IF(U351=56%,R351*S351*T351*F!$B$56,IF(U351=57%,R351*S351*T351*F!$B$57,IF(U351=58%,R351*S351*T351*F!$B$58,IF(U351=59%,R351*S351*T351*F!$B$59,IF(U351=60%,R351*S351*T351*F!$B$60,IF(U351=61%,R351*S351*T351*F!$B$61,IF(U351=62%,R351*S351*T351*F!$B$62,IF(U351=63%,R351*S351*T351*F!$B$63,IF(U351=64%,R351*S351*T351*F!$B$64,IF(U351=65%,R351*S351*T351*F!$B$65,IF(U351=66%,R351*S351*T351*F!$B$66,IF(U351=67%,R351*S351*T351*F!$B$67,IF(U351=68%,R351*S351*T351*F!$B$68,IF(U351=69%,R351*S351*T351*F!$B$69,IF(U351=70%,R351*S351*T351*F!$B$70,IF(U351=71%,R351*S351*T351*F!$B$71,IF(U351=72%,R351*S351*T351*F!$B$72,IF(U351=73%,R351*S351*T351*F!$B$73,IF(U351=74%,R351*S351*T351*F!$B$74,IF(U351=75%,R351*S351*T351*F!$B$75,IF(U351=76%,R351*S351*T351*F!$B$76,IF(U351=77%,R351*S351*T351*F!$B$77,IF(U351=78%,R351*S351*T351*F!$B$78,IF(U351=79%,R351*S351*T351*F!$B$79,IF(U351=80%,R351*S351*T351*F!$B$80,IF(U351=81%,R351*S351*T351*F!$B$81,IF(U351=82%,R351*S351*T351*F!$B$82,IF(U351=83%,R351*S351*T351*F!$B$83,IF(U351=84%,R351*S351*T351*F!$B$84,IF(U351=85%,R351*S351*T351*F!$B$85,IF(U351=86%,R351*S351*T351*F!$B$86,IF(U351=87%,R351*S351*T351*F!$B$87,IF(U351=88%,R351*S351*T351*F!$B$88,IF(U351=89%,R351*S351*T351*F!$B$89,IF(U351=90%,R351*S351*T351*F!$B$90,IF(U351=91%,R351*S351*T351*F!$B$91,IF(U351=92%,R351*S351*T351*F!$B$92,IF(U351=93%,R351*S351*T351*F!$B$93,IF(U351=94%,R351*S351*T351*F!$B$94,IF(U351=95%,R351*S351*T351*F!$B$95,IF(U351=96%,R351*S351*T351*F!$B$96,IF(U351=97%,R351*S351*T351*F!$B$97,IF(U351=98%,R351*S351*T351*F!$B$98,IF(U351=99%,R351*S351*T351*F!$B$99,IF(U351&gt;99%,R351*S351*T351*F!$B$100)))))))))))))))))))))))))))))))))))))))))))))))))))))))))*IF(ISNUMBER(E351),E351,1)*IF(ISNUMBER(D351),D351,1)</f>
        <v>1489.3125</v>
      </c>
      <c r="AA351" s="62">
        <f t="shared" si="550"/>
        <v>25</v>
      </c>
      <c r="AB351" s="63">
        <f t="shared" si="551"/>
        <v>24</v>
      </c>
    </row>
    <row r="352" spans="1:49" x14ac:dyDescent="0.25">
      <c r="A352" s="325"/>
      <c r="B352" s="198" t="str">
        <f t="shared" si="525"/>
        <v>Легкая</v>
      </c>
      <c r="C352" s="196" t="str">
        <f t="shared" si="525"/>
        <v>Присед в широкой постановке</v>
      </c>
      <c r="D352" s="167">
        <f t="shared" si="552"/>
        <v>1.2</v>
      </c>
      <c r="E352" s="197" t="str">
        <f t="shared" si="525"/>
        <v/>
      </c>
      <c r="F352" s="304">
        <f>IF(I352&lt;&gt;0,(IFERROR(IF($Y352&gt;50,MROUND($Y352*I352,2.5),IF($Y352&lt;15,MROUND($Y352*I352,0.1),MROUND($Y352*I352,1))),)),"")</f>
        <v>87.5</v>
      </c>
      <c r="G352" s="173">
        <v>4</v>
      </c>
      <c r="H352" s="173">
        <v>4</v>
      </c>
      <c r="I352" s="174">
        <v>0.4</v>
      </c>
      <c r="J352" s="304" t="str">
        <f>IF(M352&lt;&gt;0,(IFERROR(IF($Y352&gt;50,MROUND($Y352*M352,2.5),IF($Y352&lt;15,MROUND($Y352*M352,0.1),MROUND($Y352*M352,1))),)),"")</f>
        <v/>
      </c>
      <c r="K352" s="173"/>
      <c r="L352" s="173"/>
      <c r="M352" s="174">
        <v>0</v>
      </c>
      <c r="N352" s="304" t="str">
        <f>IF(Q352&lt;&gt;0,(IFERROR(IF($Y352&gt;50,MROUND($Y352*Q352,2.5),IF($Y352&lt;15,MROUND($Y352*Q352,0.1),MROUND($Y352*Q352,1))),)),"")</f>
        <v/>
      </c>
      <c r="O352" s="173"/>
      <c r="P352" s="173"/>
      <c r="Q352" s="174">
        <v>0</v>
      </c>
      <c r="R352" s="304" t="str">
        <f>IF(U352&lt;&gt;0,(IFERROR(IF($Y352&gt;50,MROUND($Y352*U352,2.5),IF($Y352&lt;15,MROUND($Y352*U352,0.1),MROUND($Y352*U352,1))),)),"")</f>
        <v/>
      </c>
      <c r="S352" s="173"/>
      <c r="T352" s="173"/>
      <c r="U352" s="175">
        <v>0</v>
      </c>
      <c r="V352" s="98">
        <f t="shared" si="539"/>
        <v>1400</v>
      </c>
      <c r="W352" s="67">
        <f t="shared" si="553"/>
        <v>87.5</v>
      </c>
      <c r="X352" s="68">
        <f t="shared" si="554"/>
        <v>0.4</v>
      </c>
      <c r="Y352" s="203">
        <f t="shared" si="529"/>
        <v>217.54940046217354</v>
      </c>
      <c r="Z352" s="18">
        <f>(IF(I352&lt;30%,0,IF(I352&lt;35%,F352*G352*H352*F!$B$33,IF(I352&lt;40%,F352*G352*H352*F!$B$38,IF(I352&lt;45%,F352*G352*H352*F!$B$43,IF(I352&lt;50%,F352*G352*H352*F!$B$48,IF(I352=50%,F352*G352*H352*F!$B$50,IF(I352=51%,F352*G352*H352*F!$B$51,IF(I352=52%,F352*G352*H352*F!$B$52,IF(I352=53%,F352*G352*H352*F!$B$53,IF(I352=54%,F352*G352*H352*F!$B$54,IF(I352=55%,F352*G352*H352*F!$B$55,IF(I352=56%,F352*G352*H352*F!$B$56,IF(I352=57%,F352*G352*H352*F!$B$57,IF(I352=58%,F352*G352*H352*F!$B$58,IF(I352=59%,F352*G352*H352*F!$B$59,IF(I352=60%,F352*G352*H352*F!$B$60,IF(I352=61%,F352*G352*H352*F!$B$61,IF(I352=62%,F352*G352*H352*F!$B$62,IF(I352=63%,F352*G352*H352*F!$B$63,IF(I352=64%,F352*G352*H352*F!$B$64,IF(I352=65%,F352*G352*H352*F!$B$65,IF(I352=66%,F352*G352*H352*F!$B$66,IF(I352=67%,F352*G352*H352*F!$B$67,IF(I352=68%,F352*G352*H352*F!$B$68,IF(I352=69%,F352*G352*H352*F!$B$69,IF(I352=70%,F352*G352*H352*F!$B$70,IF(I352=71%,F352*G352*H352*F!$B$71,IF(I352=72%,F352*G352*H352*F!$B$72,IF(I352=73%,F352*G352*H352*F!$B$73,IF(I352=74%,F352*G352*H352*F!$B$74,IF(I352=75%,F352*G352*H352*F!$B$75,IF(I352=76%,F352*G352*H352*F!$B$76,IF(I352=77%,F352*G352*H352*F!$B$77,IF(I352=78%,F352*G352*H352*F!$B$78,IF(I352=79%,F352*G352*H352*F!$B$79,IF(I352=80%,F352*G352*H352*F!$B$80,IF(I352=81%,F352*G352*H352*F!$B$81,IF(I352=82%,F352*G352*H352*F!$B$82,IF(I352=83%,F352*G352*H352*F!$B$83,IF(I352=84%,F352*G352*H352*F!$B$84,IF(I352=85%,F352*G352*H352*F!$B$85,IF(I352=86%,F352*G352*H352*F!$B$86,IF(I352=87%,F352*G352*H352*F!$B$87,IF(I352=88%,F352*G352*H352*F!$B$88,IF(I352=89%,F352*G352*H352*F!$B$89,IF(I352=90%,F352*G352*H352*F!$B$90,IF(I352=91%,F352*G352*H352*F!$B$91,IF(I352=92%,F352*G352*H352*F!$B$92,IF(I352=93%,F352*G352*H352*F!$B$93,IF(I352=94%,F352*G352*H352*F!$B$94,IF(I352=95%,F352*G352*H352*F!$B$95,IF(I352=96%,F352*G352*H352*F!$B$96,IF(I352=97%,F352*G352*H352*F!$B$97,IF(I352=98%,F352*G352*H352*F!$B$98,IF(I352=99%,F352*G352*H352*F!$B$99,IF(I352&gt;99%,F352*G352*H352*F!$B$100,))))))))))))))))))))))))))))))))))))))))))))))))))))))))+IF(M352&lt;30%,0,IF(M352&lt;35%,J352*K352*L352*F!$B$33,IF(M352&lt;40%,J352*K352*L352*F!$B$38,IF(M352&lt;45%,J352*K352*L352*F!$B$43,IF(M352&lt;50%,J352*K352*L352*F!$B$48,IF(M352=50%,J352*K352*L352*F!$B$50,IF(M352=51%,J352*K352*L352*F!$B$51,IF(M352=52%,J352*K352*L352*F!$B$52,IF(M352=53%,J352*K352*L352*F!$B$53,IF(M352=54%,J352*K352*L352*F!$B$54,IF(M352=55%,J352*K352*L352*F!$B$55,IF(M352=56%,J352*K352*L352*F!$B$56,IF(M352=57%,J352*K352*L352*F!$B$57,IF(M352=58%,J352*K352*L352*F!$B$58,IF(M352=59%,J352*K352*L352*F!$B$59,IF(M352=60%,J352*K352*L352*F!$B$60,IF(M352=61%,J352*K352*L352*F!$B$61,IF(M352=62%,J352*K352*L352*F!$B$62,IF(M352=63%,J352*K352*L352*F!$B$63,IF(M352=64%,J352*K352*L352*F!$B$64,IF(M352=65%,J352*K352*L352*F!$B$65,IF(M352=66%,J352*K352*L352*F!$B$66,IF(M352=67%,J352*K352*L352*F!$B$67,IF(M352=68%,J352*K352*L352*F!$B$68,IF(M352=69%,J352*K352*L352*F!$B$69,IF(M352=70%,J352*K352*L352*F!$B$70,IF(M352=71%,J352*K352*L352*F!$B$71,IF(M352=72%,J352*K352*L352*F!$B$72,IF(M352=73%,J352*K352*L352*F!$B$73,IF(M352=74%,J352*K352*L352*F!$B$74,IF(M352=75%,J352*K352*L352*F!$B$75,IF(M352=76%,J352*K352*L352*F!$B$76,IF(M352=77%,J352*K352*L352*F!$B$77,IF(M352=78%,J352*K352*L352*F!$B$78,IF(M352=79%,J352*K352*L352*F!$B$79,IF(M352=80%,J352*K352*L352*F!$B$80,IF(M352=81%,J352*K352*L352*F!$B$81,IF(M352=82%,J352*K352*L352*F!$B$82,IF(M352=83%,J352*K352*L352*F!$B$83,IF(M352=84%,J352*K352*L352*F!$B$84,IF(M352=85%,J352*K352*L352*F!$B$85,IF(M352=86%,J352*K352*L352*F!$B$86,IF(M352=87%,J352*K352*L352*F!$B$87,IF(M352=88%,J352*K352*L352*F!$B$88,IF(M352=89%,J352*K352*L352*F!$B$89,IF(M352=90%,J352*K352*L352*F!$B$90,IF(M352=91%,J352*K352*L352*F!$B$91,IF(M352=92%,J352*K352*L352*F!$B$92,IF(M352=93%,J352*K352*L352*F!$B$93,IF(M352=94%,J352*K352*L352*F!$B$94,IF(M352=95%,J352*K352*L352*F!$B$95,IF(M352=96%,J352*K352*L352*F!$B$96,IF(M352=97%,J352*K352*L352*F!$B$97,IF(M352=98%,J352*K352*L352*F!$B$98,IF(M352=99%,J352*K352*L352*F!$B$99,IF(M352&gt;99%,J352*K352*L352*F!$B$100,))))))))))))))))))))))))))))))))))))))))))))))))))))))))+IF(Q352&lt;30%,0,IF(Q352&lt;35%,N352*O352*P352*F!$B$33,IF(Q352&lt;40%,N352*O352*P352*F!$B$38,IF(Q352&lt;45%,N352*O352*P352*F!$B$43,IF(Q352&lt;50%,N352*O352*P352*F!$B$48,IF(Q352=50%,N352*O352*P352*F!$B$50,IF(Q352=51%,N352*O352*P352*F!$B$51,IF(Q352=52%,N352*O352*P352*F!$B$52,IF(Q352=53%,N352*O352*P352*F!$B$53,IF(Q352=54%,N352*O352*P352*F!$B$54,IF(Q352=55%,N352*O352*P352*F!$B$55,IF(Q352=56%,N352*O352*P352*F!$B$56,IF(Q352=57%,N352*O352*P352*F!$B$57,IF(Q352=58%,N352*O352*P352*F!$B$58,IF(Q352=59%,N352*O352*P352*F!$B$59,IF(Q352=60%,N352*O352*P352*F!$B$60,IF(Q352=61%,N352*O352*P352*F!$B$61,IF(Q352=62%,N352*O352*P352*F!$B$62,IF(Q352=63%,N352*O352*P352*F!$B$63,IF(Q352=64%,N352*O352*P352*F!$B$64,IF(Q352=65%,N352*O352*P352*F!$B$65,IF(Q352=66%,N352*O352*P352*F!$B$66,IF(Q352=67%,N352*O352*P352*F!$B$67,IF(Q352=68%,N352*O352*P352*F!$B$68,IF(Q352=69%,N352*O352*P352*F!$B$69,IF(Q352=70%,N352*O352*P352*F!$B$70,IF(Q352=71%,N352*O352*P352*F!$B$71,IF(Q352=72%,N352*O352*P352*F!$B$72,IF(Q352=73%,N352*O352*P352*F!$B$73,IF(Q352=74%,N352*O352*P352*F!$B$74,IF(Q352=75%,N352*O352*P352*F!$B$75,IF(Q352=76%,N352*O352*P352*F!$B$76,IF(Q352=77%,N352*O352*P352*F!$B$77,IF(Q352=78%,N352*O352*P352*F!$B$78,IF(Q352=79%,N352*O352*P352*F!$B$79,IF(Q352=80%,N352*O352*P352*F!$B$80,IF(Q352=81%,N352*O352*P352*F!$B$81,IF(Q352=82%,N352*O352*P352*F!$B$82,IF(Q352=83%,N352*O352*P352*F!$B$83,IF(Q352=84%,N352*O352*P352*F!$B$84,IF(Q352=85%,N352*O352*P352*F!$B$85,IF(Q352=86%,N352*O352*P352*F!$B$86,IF(Q352=87%,N352*O352*P352*F!$B$87,IF(Q352=88%,N352*O352*P352*F!$B$88,IF(Q352=89%,N352*O352*P352*F!$B$89,IF(Q352=90%,N352*O352*P352*F!$B$90,IF(Q352=91%,N352*O352*P352*F!$B$91,IF(Q352=92%,N352*O352*P352*F!$B$92,IF(Q352=93%,N352*O352*P352*F!$B$93,IF(Q352=94%,N352*O352*P352*F!$B$94,IF(Q352=95%,N352*O352*P352*F!$B$95,IF(Q352=96%,N352*O352*P352*F!$B$96,IF(Q352=97%,N352*O352*P352*F!$B$97,IF(Q352=98%,N352*O352*P352*F!$B$98,IF(Q352=99%,N352*O352*P352*F!$B$99,IF(Q352&gt;99%,N352*O352*P352*F!$B$100,))))))))))))))))))))))))))))))))))))))))))))))))))))))))+IF(U352&lt;30%,0,IF(U352&lt;35%,R352*S352*T352*F!$B$33,IF(U352&lt;40%,R352*S352*T352*F!$B$38,IF(U352&lt;45%,R352*S352*T352*F!$B$43,IF(U352&lt;50%,R352*S352*T352*F!$B$48,IF(U352=50%,R352*S352*T352*F!$B$50,IF(U352=51%,R352*S352*T352*F!$B$51,IF(U352=52%,R352*S352*T352*F!$B$52,IF(U352=53%,R352*S352*T352*F!$B$53,IF(U352=54%,R352*S352*T352*F!$B$54,IF(U352=55%,R352*S352*T352*F!$B$55,IF(U352=56%,R352*S352*T352*F!$B$56,IF(U352=57%,R352*S352*T352*F!$B$57,IF(U352=58%,R352*S352*T352*F!$B$58,IF(U352=59%,R352*S352*T352*F!$B$59,IF(U352=60%,R352*S352*T352*F!$B$60,IF(U352=61%,R352*S352*T352*F!$B$61,IF(U352=62%,R352*S352*T352*F!$B$62,IF(U352=63%,R352*S352*T352*F!$B$63,IF(U352=64%,R352*S352*T352*F!$B$64,IF(U352=65%,R352*S352*T352*F!$B$65,IF(U352=66%,R352*S352*T352*F!$B$66,IF(U352=67%,R352*S352*T352*F!$B$67,IF(U352=68%,R352*S352*T352*F!$B$68,IF(U352=69%,R352*S352*T352*F!$B$69,IF(U352=70%,R352*S352*T352*F!$B$70,IF(U352=71%,R352*S352*T352*F!$B$71,IF(U352=72%,R352*S352*T352*F!$B$72,IF(U352=73%,R352*S352*T352*F!$B$73,IF(U352=74%,R352*S352*T352*F!$B$74,IF(U352=75%,R352*S352*T352*F!$B$75,IF(U352=76%,R352*S352*T352*F!$B$76,IF(U352=77%,R352*S352*T352*F!$B$77,IF(U352=78%,R352*S352*T352*F!$B$78,IF(U352=79%,R352*S352*T352*F!$B$79,IF(U352=80%,R352*S352*T352*F!$B$80,IF(U352=81%,R352*S352*T352*F!$B$81,IF(U352=82%,R352*S352*T352*F!$B$82,IF(U352=83%,R352*S352*T352*F!$B$83,IF(U352=84%,R352*S352*T352*F!$B$84,IF(U352=85%,R352*S352*T352*F!$B$85,IF(U352=86%,R352*S352*T352*F!$B$86,IF(U352=87%,R352*S352*T352*F!$B$87,IF(U352=88%,R352*S352*T352*F!$B$88,IF(U352=89%,R352*S352*T352*F!$B$89,IF(U352=90%,R352*S352*T352*F!$B$90,IF(U352=91%,R352*S352*T352*F!$B$91,IF(U352=92%,R352*S352*T352*F!$B$92,IF(U352=93%,R352*S352*T352*F!$B$93,IF(U352=94%,R352*S352*T352*F!$B$94,IF(U352=95%,R352*S352*T352*F!$B$95,IF(U352=96%,R352*S352*T352*F!$B$96,IF(U352=97%,R352*S352*T352*F!$B$97,IF(U352=98%,R352*S352*T352*F!$B$98,IF(U352=99%,R352*S352*T352*F!$B$99,IF(U352&gt;99%,R352*S352*T352*F!$B$100)))))))))))))))))))))))))))))))))))))))))))))))))))))))))*IF(ISNUMBER(E352),E352,1)*IF(ISNUMBER(D352),D352,1)</f>
        <v>638.4</v>
      </c>
      <c r="AA352" s="69">
        <f t="shared" si="550"/>
        <v>16</v>
      </c>
      <c r="AB352" s="70">
        <f t="shared" si="551"/>
        <v>12</v>
      </c>
    </row>
    <row r="353" spans="1:28" x14ac:dyDescent="0.25">
      <c r="A353" s="325"/>
      <c r="B353" s="198" t="s">
        <v>71</v>
      </c>
      <c r="C353" s="196" t="str">
        <f t="shared" ref="B353:E368" si="555">IF(C316="","",C316)</f>
        <v>Наклоны</v>
      </c>
      <c r="D353" s="167">
        <f t="shared" si="552"/>
        <v>1</v>
      </c>
      <c r="E353" s="197" t="str">
        <f t="shared" si="555"/>
        <v/>
      </c>
      <c r="F353" s="305">
        <f>IF(I353&lt;&gt;0,(IFERROR(IF($Y353&gt;50,MROUND($Y353*I353,2.5),IF($Y353&lt;15,MROUND($Y353*I353,0.1),MROUND($Y353*I353,1))),)),"")</f>
        <v>62.5</v>
      </c>
      <c r="G353" s="170">
        <v>5</v>
      </c>
      <c r="H353" s="170">
        <v>5</v>
      </c>
      <c r="I353" s="171">
        <v>0.45</v>
      </c>
      <c r="J353" s="305" t="str">
        <f>IF(M353&lt;&gt;0,(IFERROR(IF($Y353&gt;50,MROUND($Y353*M353,2.5),IF($Y353&lt;15,MROUND($Y353*M353,0.1),MROUND($Y353*M353,1))),)),"")</f>
        <v/>
      </c>
      <c r="K353" s="170"/>
      <c r="L353" s="170"/>
      <c r="M353" s="171">
        <v>0</v>
      </c>
      <c r="N353" s="305" t="str">
        <f>IF(Q353&lt;&gt;0,(IFERROR(IF($Y353&gt;50,MROUND($Y353*Q353,2.5),IF($Y353&lt;15,MROUND($Y353*Q353,0.1),MROUND($Y353*Q353,1))),)),"")</f>
        <v/>
      </c>
      <c r="O353" s="170"/>
      <c r="P353" s="170"/>
      <c r="Q353" s="171">
        <v>0</v>
      </c>
      <c r="R353" s="305" t="str">
        <f>IF(U353&lt;&gt;0,(IFERROR(IF($Y353&gt;50,MROUND($Y353*U353,2.5),IF($Y353&lt;15,MROUND($Y353*U353,0.1),MROUND($Y353*U353,1))),)),"")</f>
        <v/>
      </c>
      <c r="S353" s="170"/>
      <c r="T353" s="170"/>
      <c r="U353" s="172">
        <v>0</v>
      </c>
      <c r="V353" s="121">
        <f t="shared" si="539"/>
        <v>1562.5</v>
      </c>
      <c r="W353" s="60">
        <f t="shared" si="553"/>
        <v>62.5</v>
      </c>
      <c r="X353" s="61">
        <f>ROUND(IFERROR((W353/(Y353*IF(ISNUMBER(E353),E353,1))),0),2)</f>
        <v>0.45</v>
      </c>
      <c r="Y353" s="203">
        <f t="shared" si="529"/>
        <v>138.06019644714863</v>
      </c>
      <c r="Z353" s="17">
        <f>(IF(I353&lt;30%,0,IF(I353&lt;35%,F353*G353*H353*F!$B$33,IF(I353&lt;40%,F353*G353*H353*F!$B$38,IF(I353&lt;45%,F353*G353*H353*F!$B$43,IF(I353&lt;50%,F353*G353*H353*F!$B$48,IF(I353=50%,F353*G353*H353*F!$B$50,IF(I353=51%,F353*G353*H353*F!$B$51,IF(I353=52%,F353*G353*H353*F!$B$52,IF(I353=53%,F353*G353*H353*F!$B$53,IF(I353=54%,F353*G353*H353*F!$B$54,IF(I353=55%,F353*G353*H353*F!$B$55,IF(I353=56%,F353*G353*H353*F!$B$56,IF(I353=57%,F353*G353*H353*F!$B$57,IF(I353=58%,F353*G353*H353*F!$B$58,IF(I353=59%,F353*G353*H353*F!$B$59,IF(I353=60%,F353*G353*H353*F!$B$60,IF(I353=61%,F353*G353*H353*F!$B$61,IF(I353=62%,F353*G353*H353*F!$B$62,IF(I353=63%,F353*G353*H353*F!$B$63,IF(I353=64%,F353*G353*H353*F!$B$64,IF(I353=65%,F353*G353*H353*F!$B$65,IF(I353=66%,F353*G353*H353*F!$B$66,IF(I353=67%,F353*G353*H353*F!$B$67,IF(I353=68%,F353*G353*H353*F!$B$68,IF(I353=69%,F353*G353*H353*F!$B$69,IF(I353=70%,F353*G353*H353*F!$B$70,IF(I353=71%,F353*G353*H353*F!$B$71,IF(I353=72%,F353*G353*H353*F!$B$72,IF(I353=73%,F353*G353*H353*F!$B$73,IF(I353=74%,F353*G353*H353*F!$B$74,IF(I353=75%,F353*G353*H353*F!$B$75,IF(I353=76%,F353*G353*H353*F!$B$76,IF(I353=77%,F353*G353*H353*F!$B$77,IF(I353=78%,F353*G353*H353*F!$B$78,IF(I353=79%,F353*G353*H353*F!$B$79,IF(I353=80%,F353*G353*H353*F!$B$80,IF(I353=81%,F353*G353*H353*F!$B$81,IF(I353=82%,F353*G353*H353*F!$B$82,IF(I353=83%,F353*G353*H353*F!$B$83,IF(I353=84%,F353*G353*H353*F!$B$84,IF(I353=85%,F353*G353*H353*F!$B$85,IF(I353=86%,F353*G353*H353*F!$B$86,IF(I353=87%,F353*G353*H353*F!$B$87,IF(I353=88%,F353*G353*H353*F!$B$88,IF(I353=89%,F353*G353*H353*F!$B$89,IF(I353=90%,F353*G353*H353*F!$B$90,IF(I353=91%,F353*G353*H353*F!$B$91,IF(I353=92%,F353*G353*H353*F!$B$92,IF(I353=93%,F353*G353*H353*F!$B$93,IF(I353=94%,F353*G353*H353*F!$B$94,IF(I353=95%,F353*G353*H353*F!$B$95,IF(I353=96%,F353*G353*H353*F!$B$96,IF(I353=97%,F353*G353*H353*F!$B$97,IF(I353=98%,F353*G353*H353*F!$B$98,IF(I353=99%,F353*G353*H353*F!$B$99,IF(I353&gt;99%,F353*G353*H353*F!$B$100,))))))))))))))))))))))))))))))))))))))))))))))))))))))))+IF(M353&lt;30%,0,IF(M353&lt;35%,J353*K353*L353*F!$B$33,IF(M353&lt;40%,J353*K353*L353*F!$B$38,IF(M353&lt;45%,J353*K353*L353*F!$B$43,IF(M353&lt;50%,J353*K353*L353*F!$B$48,IF(M353=50%,J353*K353*L353*F!$B$50,IF(M353=51%,J353*K353*L353*F!$B$51,IF(M353=52%,J353*K353*L353*F!$B$52,IF(M353=53%,J353*K353*L353*F!$B$53,IF(M353=54%,J353*K353*L353*F!$B$54,IF(M353=55%,J353*K353*L353*F!$B$55,IF(M353=56%,J353*K353*L353*F!$B$56,IF(M353=57%,J353*K353*L353*F!$B$57,IF(M353=58%,J353*K353*L353*F!$B$58,IF(M353=59%,J353*K353*L353*F!$B$59,IF(M353=60%,J353*K353*L353*F!$B$60,IF(M353=61%,J353*K353*L353*F!$B$61,IF(M353=62%,J353*K353*L353*F!$B$62,IF(M353=63%,J353*K353*L353*F!$B$63,IF(M353=64%,J353*K353*L353*F!$B$64,IF(M353=65%,J353*K353*L353*F!$B$65,IF(M353=66%,J353*K353*L353*F!$B$66,IF(M353=67%,J353*K353*L353*F!$B$67,IF(M353=68%,J353*K353*L353*F!$B$68,IF(M353=69%,J353*K353*L353*F!$B$69,IF(M353=70%,J353*K353*L353*F!$B$70,IF(M353=71%,J353*K353*L353*F!$B$71,IF(M353=72%,J353*K353*L353*F!$B$72,IF(M353=73%,J353*K353*L353*F!$B$73,IF(M353=74%,J353*K353*L353*F!$B$74,IF(M353=75%,J353*K353*L353*F!$B$75,IF(M353=76%,J353*K353*L353*F!$B$76,IF(M353=77%,J353*K353*L353*F!$B$77,IF(M353=78%,J353*K353*L353*F!$B$78,IF(M353=79%,J353*K353*L353*F!$B$79,IF(M353=80%,J353*K353*L353*F!$B$80,IF(M353=81%,J353*K353*L353*F!$B$81,IF(M353=82%,J353*K353*L353*F!$B$82,IF(M353=83%,J353*K353*L353*F!$B$83,IF(M353=84%,J353*K353*L353*F!$B$84,IF(M353=85%,J353*K353*L353*F!$B$85,IF(M353=86%,J353*K353*L353*F!$B$86,IF(M353=87%,J353*K353*L353*F!$B$87,IF(M353=88%,J353*K353*L353*F!$B$88,IF(M353=89%,J353*K353*L353*F!$B$89,IF(M353=90%,J353*K353*L353*F!$B$90,IF(M353=91%,J353*K353*L353*F!$B$91,IF(M353=92%,J353*K353*L353*F!$B$92,IF(M353=93%,J353*K353*L353*F!$B$93,IF(M353=94%,J353*K353*L353*F!$B$94,IF(M353=95%,J353*K353*L353*F!$B$95,IF(M353=96%,J353*K353*L353*F!$B$96,IF(M353=97%,J353*K353*L353*F!$B$97,IF(M353=98%,J353*K353*L353*F!$B$98,IF(M353=99%,J353*K353*L353*F!$B$99,IF(M353&gt;99%,J353*K353*L353*F!$B$100,))))))))))))))))))))))))))))))))))))))))))))))))))))))))+IF(Q353&lt;30%,0,IF(Q353&lt;35%,N353*O353*P353*F!$B$33,IF(Q353&lt;40%,N353*O353*P353*F!$B$38,IF(Q353&lt;45%,N353*O353*P353*F!$B$43,IF(Q353&lt;50%,N353*O353*P353*F!$B$48,IF(Q353=50%,N353*O353*P353*F!$B$50,IF(Q353=51%,N353*O353*P353*F!$B$51,IF(Q353=52%,N353*O353*P353*F!$B$52,IF(Q353=53%,N353*O353*P353*F!$B$53,IF(Q353=54%,N353*O353*P353*F!$B$54,IF(Q353=55%,N353*O353*P353*F!$B$55,IF(Q353=56%,N353*O353*P353*F!$B$56,IF(Q353=57%,N353*O353*P353*F!$B$57,IF(Q353=58%,N353*O353*P353*F!$B$58,IF(Q353=59%,N353*O353*P353*F!$B$59,IF(Q353=60%,N353*O353*P353*F!$B$60,IF(Q353=61%,N353*O353*P353*F!$B$61,IF(Q353=62%,N353*O353*P353*F!$B$62,IF(Q353=63%,N353*O353*P353*F!$B$63,IF(Q353=64%,N353*O353*P353*F!$B$64,IF(Q353=65%,N353*O353*P353*F!$B$65,IF(Q353=66%,N353*O353*P353*F!$B$66,IF(Q353=67%,N353*O353*P353*F!$B$67,IF(Q353=68%,N353*O353*P353*F!$B$68,IF(Q353=69%,N353*O353*P353*F!$B$69,IF(Q353=70%,N353*O353*P353*F!$B$70,IF(Q353=71%,N353*O353*P353*F!$B$71,IF(Q353=72%,N353*O353*P353*F!$B$72,IF(Q353=73%,N353*O353*P353*F!$B$73,IF(Q353=74%,N353*O353*P353*F!$B$74,IF(Q353=75%,N353*O353*P353*F!$B$75,IF(Q353=76%,N353*O353*P353*F!$B$76,IF(Q353=77%,N353*O353*P353*F!$B$77,IF(Q353=78%,N353*O353*P353*F!$B$78,IF(Q353=79%,N353*O353*P353*F!$B$79,IF(Q353=80%,N353*O353*P353*F!$B$80,IF(Q353=81%,N353*O353*P353*F!$B$81,IF(Q353=82%,N353*O353*P353*F!$B$82,IF(Q353=83%,N353*O353*P353*F!$B$83,IF(Q353=84%,N353*O353*P353*F!$B$84,IF(Q353=85%,N353*O353*P353*F!$B$85,IF(Q353=86%,N353*O353*P353*F!$B$86,IF(Q353=87%,N353*O353*P353*F!$B$87,IF(Q353=88%,N353*O353*P353*F!$B$88,IF(Q353=89%,N353*O353*P353*F!$B$89,IF(Q353=90%,N353*O353*P353*F!$B$90,IF(Q353=91%,N353*O353*P353*F!$B$91,IF(Q353=92%,N353*O353*P353*F!$B$92,IF(Q353=93%,N353*O353*P353*F!$B$93,IF(Q353=94%,N353*O353*P353*F!$B$94,IF(Q353=95%,N353*O353*P353*F!$B$95,IF(Q353=96%,N353*O353*P353*F!$B$96,IF(Q353=97%,N353*O353*P353*F!$B$97,IF(Q353=98%,N353*O353*P353*F!$B$98,IF(Q353=99%,N353*O353*P353*F!$B$99,IF(Q353&gt;99%,N353*O353*P353*F!$B$100,))))))))))))))))))))))))))))))))))))))))))))))))))))))))+IF(U353&lt;30%,0,IF(U353&lt;35%,R353*S353*T353*F!$B$33,IF(U353&lt;40%,R353*S353*T353*F!$B$38,IF(U353&lt;45%,R353*S353*T353*F!$B$43,IF(U353&lt;50%,R353*S353*T353*F!$B$48,IF(U353=50%,R353*S353*T353*F!$B$50,IF(U353=51%,R353*S353*T353*F!$B$51,IF(U353=52%,R353*S353*T353*F!$B$52,IF(U353=53%,R353*S353*T353*F!$B$53,IF(U353=54%,R353*S353*T353*F!$B$54,IF(U353=55%,R353*S353*T353*F!$B$55,IF(U353=56%,R353*S353*T353*F!$B$56,IF(U353=57%,R353*S353*T353*F!$B$57,IF(U353=58%,R353*S353*T353*F!$B$58,IF(U353=59%,R353*S353*T353*F!$B$59,IF(U353=60%,R353*S353*T353*F!$B$60,IF(U353=61%,R353*S353*T353*F!$B$61,IF(U353=62%,R353*S353*T353*F!$B$62,IF(U353=63%,R353*S353*T353*F!$B$63,IF(U353=64%,R353*S353*T353*F!$B$64,IF(U353=65%,R353*S353*T353*F!$B$65,IF(U353=66%,R353*S353*T353*F!$B$66,IF(U353=67%,R353*S353*T353*F!$B$67,IF(U353=68%,R353*S353*T353*F!$B$68,IF(U353=69%,R353*S353*T353*F!$B$69,IF(U353=70%,R353*S353*T353*F!$B$70,IF(U353=71%,R353*S353*T353*F!$B$71,IF(U353=72%,R353*S353*T353*F!$B$72,IF(U353=73%,R353*S353*T353*F!$B$73,IF(U353=74%,R353*S353*T353*F!$B$74,IF(U353=75%,R353*S353*T353*F!$B$75,IF(U353=76%,R353*S353*T353*F!$B$76,IF(U353=77%,R353*S353*T353*F!$B$77,IF(U353=78%,R353*S353*T353*F!$B$78,IF(U353=79%,R353*S353*T353*F!$B$79,IF(U353=80%,R353*S353*T353*F!$B$80,IF(U353=81%,R353*S353*T353*F!$B$81,IF(U353=82%,R353*S353*T353*F!$B$82,IF(U353=83%,R353*S353*T353*F!$B$83,IF(U353=84%,R353*S353*T353*F!$B$84,IF(U353=85%,R353*S353*T353*F!$B$85,IF(U353=86%,R353*S353*T353*F!$B$86,IF(U353=87%,R353*S353*T353*F!$B$87,IF(U353=88%,R353*S353*T353*F!$B$88,IF(U353=89%,R353*S353*T353*F!$B$89,IF(U353=90%,R353*S353*T353*F!$B$90,IF(U353=91%,R353*S353*T353*F!$B$91,IF(U353=92%,R353*S353*T353*F!$B$92,IF(U353=93%,R353*S353*T353*F!$B$93,IF(U353=94%,R353*S353*T353*F!$B$94,IF(U353=95%,R353*S353*T353*F!$B$95,IF(U353=96%,R353*S353*T353*F!$B$96,IF(U353=97%,R353*S353*T353*F!$B$97,IF(U353=98%,R353*S353*T353*F!$B$98,IF(U353=99%,R353*S353*T353*F!$B$99,IF(U353&gt;99%,R353*S353*T353*F!$B$100)))))))))))))))))))))))))))))))))))))))))))))))))))))))))*IF(ISNUMBER(E353),E353,1)*IF(ISNUMBER(D353),D353,1)</f>
        <v>734.375</v>
      </c>
      <c r="AA353" s="62">
        <f t="shared" si="550"/>
        <v>25</v>
      </c>
      <c r="AB353" s="63">
        <f t="shared" si="551"/>
        <v>24</v>
      </c>
    </row>
    <row r="354" spans="1:28" x14ac:dyDescent="0.25">
      <c r="A354" s="325"/>
      <c r="B354" s="198" t="str">
        <f t="shared" si="555"/>
        <v/>
      </c>
      <c r="C354" s="196" t="str">
        <f t="shared" si="555"/>
        <v/>
      </c>
      <c r="D354" s="167">
        <f t="shared" si="552"/>
        <v>0.4</v>
      </c>
      <c r="E354" s="199" t="str">
        <f t="shared" si="555"/>
        <v/>
      </c>
      <c r="F354" s="304" t="str">
        <f>IF(I354&lt;&gt;0,(IFERROR(IF($Y354&gt;50,MROUND($Y354*I354,2.5),IF($Y354&lt;15,MROUND($Y354*I354,0.1),MROUND($Y354*I354,1))),)),"")</f>
        <v/>
      </c>
      <c r="G354" s="173"/>
      <c r="H354" s="173"/>
      <c r="I354" s="174">
        <v>0</v>
      </c>
      <c r="J354" s="304" t="str">
        <f>IF(M354&lt;&gt;0,(IFERROR(IF($Y354&gt;50,MROUND($Y354*M354,2.5),IF($Y354&lt;15,MROUND($Y354*M354,0.1),MROUND($Y354*M354,1))),)),"")</f>
        <v/>
      </c>
      <c r="K354" s="173"/>
      <c r="L354" s="173"/>
      <c r="M354" s="174">
        <v>0</v>
      </c>
      <c r="N354" s="304" t="str">
        <f>IF(Q354&lt;&gt;0,(IFERROR(IF($Y354&gt;50,MROUND($Y354*Q354,2.5),IF($Y354&lt;15,MROUND($Y354*Q354,0.1),MROUND($Y354*Q354,1))),)),"")</f>
        <v/>
      </c>
      <c r="O354" s="173"/>
      <c r="P354" s="173"/>
      <c r="Q354" s="174">
        <v>0</v>
      </c>
      <c r="R354" s="304" t="str">
        <f>IF(U354&lt;&gt;0,(IFERROR(IF($Y354&gt;50,MROUND($Y354*U354,2.5),IF($Y354&lt;15,MROUND($Y354*U354,0.1),MROUND($Y354*U354,1))),)),"")</f>
        <v/>
      </c>
      <c r="S354" s="173"/>
      <c r="T354" s="173"/>
      <c r="U354" s="175">
        <v>0</v>
      </c>
      <c r="V354" s="98">
        <f t="shared" si="539"/>
        <v>0</v>
      </c>
      <c r="W354" s="67">
        <f t="shared" si="553"/>
        <v>0</v>
      </c>
      <c r="X354" s="72">
        <f t="shared" ref="X354:X355" si="556">ROUND(IFERROR((W354/(Y354*IF(ISNUMBER(E354),E354,1))),0),2)</f>
        <v>0</v>
      </c>
      <c r="Y354" s="203">
        <f t="shared" si="529"/>
        <v>26.147764478626634</v>
      </c>
      <c r="Z354" s="18">
        <f>(IF(I354&lt;30%,0,IF(I354&lt;35%,F354*G354*H354*F!$B$33,IF(I354&lt;40%,F354*G354*H354*F!$B$38,IF(I354&lt;45%,F354*G354*H354*F!$B$43,IF(I354&lt;50%,F354*G354*H354*F!$B$48,IF(I354=50%,F354*G354*H354*F!$B$50,IF(I354=51%,F354*G354*H354*F!$B$51,IF(I354=52%,F354*G354*H354*F!$B$52,IF(I354=53%,F354*G354*H354*F!$B$53,IF(I354=54%,F354*G354*H354*F!$B$54,IF(I354=55%,F354*G354*H354*F!$B$55,IF(I354=56%,F354*G354*H354*F!$B$56,IF(I354=57%,F354*G354*H354*F!$B$57,IF(I354=58%,F354*G354*H354*F!$B$58,IF(I354=59%,F354*G354*H354*F!$B$59,IF(I354=60%,F354*G354*H354*F!$B$60,IF(I354=61%,F354*G354*H354*F!$B$61,IF(I354=62%,F354*G354*H354*F!$B$62,IF(I354=63%,F354*G354*H354*F!$B$63,IF(I354=64%,F354*G354*H354*F!$B$64,IF(I354=65%,F354*G354*H354*F!$B$65,IF(I354=66%,F354*G354*H354*F!$B$66,IF(I354=67%,F354*G354*H354*F!$B$67,IF(I354=68%,F354*G354*H354*F!$B$68,IF(I354=69%,F354*G354*H354*F!$B$69,IF(I354=70%,F354*G354*H354*F!$B$70,IF(I354=71%,F354*G354*H354*F!$B$71,IF(I354=72%,F354*G354*H354*F!$B$72,IF(I354=73%,F354*G354*H354*F!$B$73,IF(I354=74%,F354*G354*H354*F!$B$74,IF(I354=75%,F354*G354*H354*F!$B$75,IF(I354=76%,F354*G354*H354*F!$B$76,IF(I354=77%,F354*G354*H354*F!$B$77,IF(I354=78%,F354*G354*H354*F!$B$78,IF(I354=79%,F354*G354*H354*F!$B$79,IF(I354=80%,F354*G354*H354*F!$B$80,IF(I354=81%,F354*G354*H354*F!$B$81,IF(I354=82%,F354*G354*H354*F!$B$82,IF(I354=83%,F354*G354*H354*F!$B$83,IF(I354=84%,F354*G354*H354*F!$B$84,IF(I354=85%,F354*G354*H354*F!$B$85,IF(I354=86%,F354*G354*H354*F!$B$86,IF(I354=87%,F354*G354*H354*F!$B$87,IF(I354=88%,F354*G354*H354*F!$B$88,IF(I354=89%,F354*G354*H354*F!$B$89,IF(I354=90%,F354*G354*H354*F!$B$90,IF(I354=91%,F354*G354*H354*F!$B$91,IF(I354=92%,F354*G354*H354*F!$B$92,IF(I354=93%,F354*G354*H354*F!$B$93,IF(I354=94%,F354*G354*H354*F!$B$94,IF(I354=95%,F354*G354*H354*F!$B$95,IF(I354=96%,F354*G354*H354*F!$B$96,IF(I354=97%,F354*G354*H354*F!$B$97,IF(I354=98%,F354*G354*H354*F!$B$98,IF(I354=99%,F354*G354*H354*F!$B$99,IF(I354&gt;99%,F354*G354*H354*F!$B$100,))))))))))))))))))))))))))))))))))))))))))))))))))))))))+IF(M354&lt;30%,0,IF(M354&lt;35%,J354*K354*L354*F!$B$33,IF(M354&lt;40%,J354*K354*L354*F!$B$38,IF(M354&lt;45%,J354*K354*L354*F!$B$43,IF(M354&lt;50%,J354*K354*L354*F!$B$48,IF(M354=50%,J354*K354*L354*F!$B$50,IF(M354=51%,J354*K354*L354*F!$B$51,IF(M354=52%,J354*K354*L354*F!$B$52,IF(M354=53%,J354*K354*L354*F!$B$53,IF(M354=54%,J354*K354*L354*F!$B$54,IF(M354=55%,J354*K354*L354*F!$B$55,IF(M354=56%,J354*K354*L354*F!$B$56,IF(M354=57%,J354*K354*L354*F!$B$57,IF(M354=58%,J354*K354*L354*F!$B$58,IF(M354=59%,J354*K354*L354*F!$B$59,IF(M354=60%,J354*K354*L354*F!$B$60,IF(M354=61%,J354*K354*L354*F!$B$61,IF(M354=62%,J354*K354*L354*F!$B$62,IF(M354=63%,J354*K354*L354*F!$B$63,IF(M354=64%,J354*K354*L354*F!$B$64,IF(M354=65%,J354*K354*L354*F!$B$65,IF(M354=66%,J354*K354*L354*F!$B$66,IF(M354=67%,J354*K354*L354*F!$B$67,IF(M354=68%,J354*K354*L354*F!$B$68,IF(M354=69%,J354*K354*L354*F!$B$69,IF(M354=70%,J354*K354*L354*F!$B$70,IF(M354=71%,J354*K354*L354*F!$B$71,IF(M354=72%,J354*K354*L354*F!$B$72,IF(M354=73%,J354*K354*L354*F!$B$73,IF(M354=74%,J354*K354*L354*F!$B$74,IF(M354=75%,J354*K354*L354*F!$B$75,IF(M354=76%,J354*K354*L354*F!$B$76,IF(M354=77%,J354*K354*L354*F!$B$77,IF(M354=78%,J354*K354*L354*F!$B$78,IF(M354=79%,J354*K354*L354*F!$B$79,IF(M354=80%,J354*K354*L354*F!$B$80,IF(M354=81%,J354*K354*L354*F!$B$81,IF(M354=82%,J354*K354*L354*F!$B$82,IF(M354=83%,J354*K354*L354*F!$B$83,IF(M354=84%,J354*K354*L354*F!$B$84,IF(M354=85%,J354*K354*L354*F!$B$85,IF(M354=86%,J354*K354*L354*F!$B$86,IF(M354=87%,J354*K354*L354*F!$B$87,IF(M354=88%,J354*K354*L354*F!$B$88,IF(M354=89%,J354*K354*L354*F!$B$89,IF(M354=90%,J354*K354*L354*F!$B$90,IF(M354=91%,J354*K354*L354*F!$B$91,IF(M354=92%,J354*K354*L354*F!$B$92,IF(M354=93%,J354*K354*L354*F!$B$93,IF(M354=94%,J354*K354*L354*F!$B$94,IF(M354=95%,J354*K354*L354*F!$B$95,IF(M354=96%,J354*K354*L354*F!$B$96,IF(M354=97%,J354*K354*L354*F!$B$97,IF(M354=98%,J354*K354*L354*F!$B$98,IF(M354=99%,J354*K354*L354*F!$B$99,IF(M354&gt;99%,J354*K354*L354*F!$B$100,))))))))))))))))))))))))))))))))))))))))))))))))))))))))+IF(Q354&lt;30%,0,IF(Q354&lt;35%,N354*O354*P354*F!$B$33,IF(Q354&lt;40%,N354*O354*P354*F!$B$38,IF(Q354&lt;45%,N354*O354*P354*F!$B$43,IF(Q354&lt;50%,N354*O354*P354*F!$B$48,IF(Q354=50%,N354*O354*P354*F!$B$50,IF(Q354=51%,N354*O354*P354*F!$B$51,IF(Q354=52%,N354*O354*P354*F!$B$52,IF(Q354=53%,N354*O354*P354*F!$B$53,IF(Q354=54%,N354*O354*P354*F!$B$54,IF(Q354=55%,N354*O354*P354*F!$B$55,IF(Q354=56%,N354*O354*P354*F!$B$56,IF(Q354=57%,N354*O354*P354*F!$B$57,IF(Q354=58%,N354*O354*P354*F!$B$58,IF(Q354=59%,N354*O354*P354*F!$B$59,IF(Q354=60%,N354*O354*P354*F!$B$60,IF(Q354=61%,N354*O354*P354*F!$B$61,IF(Q354=62%,N354*O354*P354*F!$B$62,IF(Q354=63%,N354*O354*P354*F!$B$63,IF(Q354=64%,N354*O354*P354*F!$B$64,IF(Q354=65%,N354*O354*P354*F!$B$65,IF(Q354=66%,N354*O354*P354*F!$B$66,IF(Q354=67%,N354*O354*P354*F!$B$67,IF(Q354=68%,N354*O354*P354*F!$B$68,IF(Q354=69%,N354*O354*P354*F!$B$69,IF(Q354=70%,N354*O354*P354*F!$B$70,IF(Q354=71%,N354*O354*P354*F!$B$71,IF(Q354=72%,N354*O354*P354*F!$B$72,IF(Q354=73%,N354*O354*P354*F!$B$73,IF(Q354=74%,N354*O354*P354*F!$B$74,IF(Q354=75%,N354*O354*P354*F!$B$75,IF(Q354=76%,N354*O354*P354*F!$B$76,IF(Q354=77%,N354*O354*P354*F!$B$77,IF(Q354=78%,N354*O354*P354*F!$B$78,IF(Q354=79%,N354*O354*P354*F!$B$79,IF(Q354=80%,N354*O354*P354*F!$B$80,IF(Q354=81%,N354*O354*P354*F!$B$81,IF(Q354=82%,N354*O354*P354*F!$B$82,IF(Q354=83%,N354*O354*P354*F!$B$83,IF(Q354=84%,N354*O354*P354*F!$B$84,IF(Q354=85%,N354*O354*P354*F!$B$85,IF(Q354=86%,N354*O354*P354*F!$B$86,IF(Q354=87%,N354*O354*P354*F!$B$87,IF(Q354=88%,N354*O354*P354*F!$B$88,IF(Q354=89%,N354*O354*P354*F!$B$89,IF(Q354=90%,N354*O354*P354*F!$B$90,IF(Q354=91%,N354*O354*P354*F!$B$91,IF(Q354=92%,N354*O354*P354*F!$B$92,IF(Q354=93%,N354*O354*P354*F!$B$93,IF(Q354=94%,N354*O354*P354*F!$B$94,IF(Q354=95%,N354*O354*P354*F!$B$95,IF(Q354=96%,N354*O354*P354*F!$B$96,IF(Q354=97%,N354*O354*P354*F!$B$97,IF(Q354=98%,N354*O354*P354*F!$B$98,IF(Q354=99%,N354*O354*P354*F!$B$99,IF(Q354&gt;99%,N354*O354*P354*F!$B$100,))))))))))))))))))))))))))))))))))))))))))))))))))))))))+IF(U354&lt;30%,0,IF(U354&lt;35%,R354*S354*T354*F!$B$33,IF(U354&lt;40%,R354*S354*T354*F!$B$38,IF(U354&lt;45%,R354*S354*T354*F!$B$43,IF(U354&lt;50%,R354*S354*T354*F!$B$48,IF(U354=50%,R354*S354*T354*F!$B$50,IF(U354=51%,R354*S354*T354*F!$B$51,IF(U354=52%,R354*S354*T354*F!$B$52,IF(U354=53%,R354*S354*T354*F!$B$53,IF(U354=54%,R354*S354*T354*F!$B$54,IF(U354=55%,R354*S354*T354*F!$B$55,IF(U354=56%,R354*S354*T354*F!$B$56,IF(U354=57%,R354*S354*T354*F!$B$57,IF(U354=58%,R354*S354*T354*F!$B$58,IF(U354=59%,R354*S354*T354*F!$B$59,IF(U354=60%,R354*S354*T354*F!$B$60,IF(U354=61%,R354*S354*T354*F!$B$61,IF(U354=62%,R354*S354*T354*F!$B$62,IF(U354=63%,R354*S354*T354*F!$B$63,IF(U354=64%,R354*S354*T354*F!$B$64,IF(U354=65%,R354*S354*T354*F!$B$65,IF(U354=66%,R354*S354*T354*F!$B$66,IF(U354=67%,R354*S354*T354*F!$B$67,IF(U354=68%,R354*S354*T354*F!$B$68,IF(U354=69%,R354*S354*T354*F!$B$69,IF(U354=70%,R354*S354*T354*F!$B$70,IF(U354=71%,R354*S354*T354*F!$B$71,IF(U354=72%,R354*S354*T354*F!$B$72,IF(U354=73%,R354*S354*T354*F!$B$73,IF(U354=74%,R354*S354*T354*F!$B$74,IF(U354=75%,R354*S354*T354*F!$B$75,IF(U354=76%,R354*S354*T354*F!$B$76,IF(U354=77%,R354*S354*T354*F!$B$77,IF(U354=78%,R354*S354*T354*F!$B$78,IF(U354=79%,R354*S354*T354*F!$B$79,IF(U354=80%,R354*S354*T354*F!$B$80,IF(U354=81%,R354*S354*T354*F!$B$81,IF(U354=82%,R354*S354*T354*F!$B$82,IF(U354=83%,R354*S354*T354*F!$B$83,IF(U354=84%,R354*S354*T354*F!$B$84,IF(U354=85%,R354*S354*T354*F!$B$85,IF(U354=86%,R354*S354*T354*F!$B$86,IF(U354=87%,R354*S354*T354*F!$B$87,IF(U354=88%,R354*S354*T354*F!$B$88,IF(U354=89%,R354*S354*T354*F!$B$89,IF(U354=90%,R354*S354*T354*F!$B$90,IF(U354=91%,R354*S354*T354*F!$B$91,IF(U354=92%,R354*S354*T354*F!$B$92,IF(U354=93%,R354*S354*T354*F!$B$93,IF(U354=94%,R354*S354*T354*F!$B$94,IF(U354=95%,R354*S354*T354*F!$B$95,IF(U354=96%,R354*S354*T354*F!$B$96,IF(U354=97%,R354*S354*T354*F!$B$97,IF(U354=98%,R354*S354*T354*F!$B$98,IF(U354=99%,R354*S354*T354*F!$B$99,IF(U354&gt;99%,R354*S354*T354*F!$B$100)))))))))))))))))))))))))))))))))))))))))))))))))))))))))*IF(ISNUMBER(E354),E354,1)*IF(ISNUMBER(D354),D354,1)</f>
        <v>0</v>
      </c>
      <c r="AA354" s="69">
        <f t="shared" si="550"/>
        <v>0</v>
      </c>
      <c r="AB354" s="70">
        <f t="shared" si="551"/>
        <v>0</v>
      </c>
    </row>
    <row r="355" spans="1:28" x14ac:dyDescent="0.25">
      <c r="A355" s="325"/>
      <c r="B355" s="198" t="str">
        <f t="shared" si="555"/>
        <v/>
      </c>
      <c r="C355" s="200" t="str">
        <f t="shared" si="555"/>
        <v/>
      </c>
      <c r="D355" s="167">
        <f t="shared" si="552"/>
        <v>0</v>
      </c>
      <c r="E355" s="199" t="str">
        <f t="shared" si="555"/>
        <v/>
      </c>
      <c r="F355" s="303"/>
      <c r="G355" s="170"/>
      <c r="H355" s="170"/>
      <c r="I355" s="171">
        <f t="shared" ref="I355" si="557">IFERROR(ROUND(F355/$Y355,2),)</f>
        <v>0</v>
      </c>
      <c r="J355" s="303"/>
      <c r="K355" s="170"/>
      <c r="L355" s="170"/>
      <c r="M355" s="171">
        <f t="shared" ref="M355" si="558">IFERROR(ROUND(J355/$Y355,2),)</f>
        <v>0</v>
      </c>
      <c r="N355" s="303"/>
      <c r="O355" s="170"/>
      <c r="P355" s="170"/>
      <c r="Q355" s="171">
        <f t="shared" ref="Q355" si="559">IFERROR(ROUND(N355/$Y355,2),)</f>
        <v>0</v>
      </c>
      <c r="R355" s="303"/>
      <c r="S355" s="170"/>
      <c r="T355" s="170"/>
      <c r="U355" s="171">
        <f t="shared" ref="U355" si="560">IFERROR(ROUND(R355/$Y355,2),)</f>
        <v>0</v>
      </c>
      <c r="V355" s="121">
        <f t="shared" si="539"/>
        <v>0</v>
      </c>
      <c r="W355" s="60">
        <f t="shared" si="553"/>
        <v>0</v>
      </c>
      <c r="X355" s="61">
        <f t="shared" si="556"/>
        <v>0</v>
      </c>
      <c r="Y355" s="203" t="str">
        <f t="shared" si="529"/>
        <v/>
      </c>
      <c r="Z355" s="17">
        <f>(IF(I355&lt;30%,0,IF(I355&lt;35%,F355*G355*H355*F!$B$33,IF(I355&lt;40%,F355*G355*H355*F!$B$38,IF(I355&lt;45%,F355*G355*H355*F!$B$43,IF(I355&lt;50%,F355*G355*H355*F!$B$48,IF(I355=50%,F355*G355*H355*F!$B$50,IF(I355=51%,F355*G355*H355*F!$B$51,IF(I355=52%,F355*G355*H355*F!$B$52,IF(I355=53%,F355*G355*H355*F!$B$53,IF(I355=54%,F355*G355*H355*F!$B$54,IF(I355=55%,F355*G355*H355*F!$B$55,IF(I355=56%,F355*G355*H355*F!$B$56,IF(I355=57%,F355*G355*H355*F!$B$57,IF(I355=58%,F355*G355*H355*F!$B$58,IF(I355=59%,F355*G355*H355*F!$B$59,IF(I355=60%,F355*G355*H355*F!$B$60,IF(I355=61%,F355*G355*H355*F!$B$61,IF(I355=62%,F355*G355*H355*F!$B$62,IF(I355=63%,F355*G355*H355*F!$B$63,IF(I355=64%,F355*G355*H355*F!$B$64,IF(I355=65%,F355*G355*H355*F!$B$65,IF(I355=66%,F355*G355*H355*F!$B$66,IF(I355=67%,F355*G355*H355*F!$B$67,IF(I355=68%,F355*G355*H355*F!$B$68,IF(I355=69%,F355*G355*H355*F!$B$69,IF(I355=70%,F355*G355*H355*F!$B$70,IF(I355=71%,F355*G355*H355*F!$B$71,IF(I355=72%,F355*G355*H355*F!$B$72,IF(I355=73%,F355*G355*H355*F!$B$73,IF(I355=74%,F355*G355*H355*F!$B$74,IF(I355=75%,F355*G355*H355*F!$B$75,IF(I355=76%,F355*G355*H355*F!$B$76,IF(I355=77%,F355*G355*H355*F!$B$77,IF(I355=78%,F355*G355*H355*F!$B$78,IF(I355=79%,F355*G355*H355*F!$B$79,IF(I355=80%,F355*G355*H355*F!$B$80,IF(I355=81%,F355*G355*H355*F!$B$81,IF(I355=82%,F355*G355*H355*F!$B$82,IF(I355=83%,F355*G355*H355*F!$B$83,IF(I355=84%,F355*G355*H355*F!$B$84,IF(I355=85%,F355*G355*H355*F!$B$85,IF(I355=86%,F355*G355*H355*F!$B$86,IF(I355=87%,F355*G355*H355*F!$B$87,IF(I355=88%,F355*G355*H355*F!$B$88,IF(I355=89%,F355*G355*H355*F!$B$89,IF(I355=90%,F355*G355*H355*F!$B$90,IF(I355=91%,F355*G355*H355*F!$B$91,IF(I355=92%,F355*G355*H355*F!$B$92,IF(I355=93%,F355*G355*H355*F!$B$93,IF(I355=94%,F355*G355*H355*F!$B$94,IF(I355=95%,F355*G355*H355*F!$B$95,IF(I355=96%,F355*G355*H355*F!$B$96,IF(I355=97%,F355*G355*H355*F!$B$97,IF(I355=98%,F355*G355*H355*F!$B$98,IF(I355=99%,F355*G355*H355*F!$B$99,IF(I355&gt;99%,F355*G355*H355*F!$B$100,))))))))))))))))))))))))))))))))))))))))))))))))))))))))+IF(M355&lt;30%,0,IF(M355&lt;35%,J355*K355*L355*F!$B$33,IF(M355&lt;40%,J355*K355*L355*F!$B$38,IF(M355&lt;45%,J355*K355*L355*F!$B$43,IF(M355&lt;50%,J355*K355*L355*F!$B$48,IF(M355=50%,J355*K355*L355*F!$B$50,IF(M355=51%,J355*K355*L355*F!$B$51,IF(M355=52%,J355*K355*L355*F!$B$52,IF(M355=53%,J355*K355*L355*F!$B$53,IF(M355=54%,J355*K355*L355*F!$B$54,IF(M355=55%,J355*K355*L355*F!$B$55,IF(M355=56%,J355*K355*L355*F!$B$56,IF(M355=57%,J355*K355*L355*F!$B$57,IF(M355=58%,J355*K355*L355*F!$B$58,IF(M355=59%,J355*K355*L355*F!$B$59,IF(M355=60%,J355*K355*L355*F!$B$60,IF(M355=61%,J355*K355*L355*F!$B$61,IF(M355=62%,J355*K355*L355*F!$B$62,IF(M355=63%,J355*K355*L355*F!$B$63,IF(M355=64%,J355*K355*L355*F!$B$64,IF(M355=65%,J355*K355*L355*F!$B$65,IF(M355=66%,J355*K355*L355*F!$B$66,IF(M355=67%,J355*K355*L355*F!$B$67,IF(M355=68%,J355*K355*L355*F!$B$68,IF(M355=69%,J355*K355*L355*F!$B$69,IF(M355=70%,J355*K355*L355*F!$B$70,IF(M355=71%,J355*K355*L355*F!$B$71,IF(M355=72%,J355*K355*L355*F!$B$72,IF(M355=73%,J355*K355*L355*F!$B$73,IF(M355=74%,J355*K355*L355*F!$B$74,IF(M355=75%,J355*K355*L355*F!$B$75,IF(M355=76%,J355*K355*L355*F!$B$76,IF(M355=77%,J355*K355*L355*F!$B$77,IF(M355=78%,J355*K355*L355*F!$B$78,IF(M355=79%,J355*K355*L355*F!$B$79,IF(M355=80%,J355*K355*L355*F!$B$80,IF(M355=81%,J355*K355*L355*F!$B$81,IF(M355=82%,J355*K355*L355*F!$B$82,IF(M355=83%,J355*K355*L355*F!$B$83,IF(M355=84%,J355*K355*L355*F!$B$84,IF(M355=85%,J355*K355*L355*F!$B$85,IF(M355=86%,J355*K355*L355*F!$B$86,IF(M355=87%,J355*K355*L355*F!$B$87,IF(M355=88%,J355*K355*L355*F!$B$88,IF(M355=89%,J355*K355*L355*F!$B$89,IF(M355=90%,J355*K355*L355*F!$B$90,IF(M355=91%,J355*K355*L355*F!$B$91,IF(M355=92%,J355*K355*L355*F!$B$92,IF(M355=93%,J355*K355*L355*F!$B$93,IF(M355=94%,J355*K355*L355*F!$B$94,IF(M355=95%,J355*K355*L355*F!$B$95,IF(M355=96%,J355*K355*L355*F!$B$96,IF(M355=97%,J355*K355*L355*F!$B$97,IF(M355=98%,J355*K355*L355*F!$B$98,IF(M355=99%,J355*K355*L355*F!$B$99,IF(M355&gt;99%,J355*K355*L355*F!$B$100,))))))))))))))))))))))))))))))))))))))))))))))))))))))))+IF(Q355&lt;30%,0,IF(Q355&lt;35%,N355*O355*P355*F!$B$33,IF(Q355&lt;40%,N355*O355*P355*F!$B$38,IF(Q355&lt;45%,N355*O355*P355*F!$B$43,IF(Q355&lt;50%,N355*O355*P355*F!$B$48,IF(Q355=50%,N355*O355*P355*F!$B$50,IF(Q355=51%,N355*O355*P355*F!$B$51,IF(Q355=52%,N355*O355*P355*F!$B$52,IF(Q355=53%,N355*O355*P355*F!$B$53,IF(Q355=54%,N355*O355*P355*F!$B$54,IF(Q355=55%,N355*O355*P355*F!$B$55,IF(Q355=56%,N355*O355*P355*F!$B$56,IF(Q355=57%,N355*O355*P355*F!$B$57,IF(Q355=58%,N355*O355*P355*F!$B$58,IF(Q355=59%,N355*O355*P355*F!$B$59,IF(Q355=60%,N355*O355*P355*F!$B$60,IF(Q355=61%,N355*O355*P355*F!$B$61,IF(Q355=62%,N355*O355*P355*F!$B$62,IF(Q355=63%,N355*O355*P355*F!$B$63,IF(Q355=64%,N355*O355*P355*F!$B$64,IF(Q355=65%,N355*O355*P355*F!$B$65,IF(Q355=66%,N355*O355*P355*F!$B$66,IF(Q355=67%,N355*O355*P355*F!$B$67,IF(Q355=68%,N355*O355*P355*F!$B$68,IF(Q355=69%,N355*O355*P355*F!$B$69,IF(Q355=70%,N355*O355*P355*F!$B$70,IF(Q355=71%,N355*O355*P355*F!$B$71,IF(Q355=72%,N355*O355*P355*F!$B$72,IF(Q355=73%,N355*O355*P355*F!$B$73,IF(Q355=74%,N355*O355*P355*F!$B$74,IF(Q355=75%,N355*O355*P355*F!$B$75,IF(Q355=76%,N355*O355*P355*F!$B$76,IF(Q355=77%,N355*O355*P355*F!$B$77,IF(Q355=78%,N355*O355*P355*F!$B$78,IF(Q355=79%,N355*O355*P355*F!$B$79,IF(Q355=80%,N355*O355*P355*F!$B$80,IF(Q355=81%,N355*O355*P355*F!$B$81,IF(Q355=82%,N355*O355*P355*F!$B$82,IF(Q355=83%,N355*O355*P355*F!$B$83,IF(Q355=84%,N355*O355*P355*F!$B$84,IF(Q355=85%,N355*O355*P355*F!$B$85,IF(Q355=86%,N355*O355*P355*F!$B$86,IF(Q355=87%,N355*O355*P355*F!$B$87,IF(Q355=88%,N355*O355*P355*F!$B$88,IF(Q355=89%,N355*O355*P355*F!$B$89,IF(Q355=90%,N355*O355*P355*F!$B$90,IF(Q355=91%,N355*O355*P355*F!$B$91,IF(Q355=92%,N355*O355*P355*F!$B$92,IF(Q355=93%,N355*O355*P355*F!$B$93,IF(Q355=94%,N355*O355*P355*F!$B$94,IF(Q355=95%,N355*O355*P355*F!$B$95,IF(Q355=96%,N355*O355*P355*F!$B$96,IF(Q355=97%,N355*O355*P355*F!$B$97,IF(Q355=98%,N355*O355*P355*F!$B$98,IF(Q355=99%,N355*O355*P355*F!$B$99,IF(Q355&gt;99%,N355*O355*P355*F!$B$100,))))))))))))))))))))))))))))))))))))))))))))))))))))))))+IF(U355&lt;30%,0,IF(U355&lt;35%,R355*S355*T355*F!$B$33,IF(U355&lt;40%,R355*S355*T355*F!$B$38,IF(U355&lt;45%,R355*S355*T355*F!$B$43,IF(U355&lt;50%,R355*S355*T355*F!$B$48,IF(U355=50%,R355*S355*T355*F!$B$50,IF(U355=51%,R355*S355*T355*F!$B$51,IF(U355=52%,R355*S355*T355*F!$B$52,IF(U355=53%,R355*S355*T355*F!$B$53,IF(U355=54%,R355*S355*T355*F!$B$54,IF(U355=55%,R355*S355*T355*F!$B$55,IF(U355=56%,R355*S355*T355*F!$B$56,IF(U355=57%,R355*S355*T355*F!$B$57,IF(U355=58%,R355*S355*T355*F!$B$58,IF(U355=59%,R355*S355*T355*F!$B$59,IF(U355=60%,R355*S355*T355*F!$B$60,IF(U355=61%,R355*S355*T355*F!$B$61,IF(U355=62%,R355*S355*T355*F!$B$62,IF(U355=63%,R355*S355*T355*F!$B$63,IF(U355=64%,R355*S355*T355*F!$B$64,IF(U355=65%,R355*S355*T355*F!$B$65,IF(U355=66%,R355*S355*T355*F!$B$66,IF(U355=67%,R355*S355*T355*F!$B$67,IF(U355=68%,R355*S355*T355*F!$B$68,IF(U355=69%,R355*S355*T355*F!$B$69,IF(U355=70%,R355*S355*T355*F!$B$70,IF(U355=71%,R355*S355*T355*F!$B$71,IF(U355=72%,R355*S355*T355*F!$B$72,IF(U355=73%,R355*S355*T355*F!$B$73,IF(U355=74%,R355*S355*T355*F!$B$74,IF(U355=75%,R355*S355*T355*F!$B$75,IF(U355=76%,R355*S355*T355*F!$B$76,IF(U355=77%,R355*S355*T355*F!$B$77,IF(U355=78%,R355*S355*T355*F!$B$78,IF(U355=79%,R355*S355*T355*F!$B$79,IF(U355=80%,R355*S355*T355*F!$B$80,IF(U355=81%,R355*S355*T355*F!$B$81,IF(U355=82%,R355*S355*T355*F!$B$82,IF(U355=83%,R355*S355*T355*F!$B$83,IF(U355=84%,R355*S355*T355*F!$B$84,IF(U355=85%,R355*S355*T355*F!$B$85,IF(U355=86%,R355*S355*T355*F!$B$86,IF(U355=87%,R355*S355*T355*F!$B$87,IF(U355=88%,R355*S355*T355*F!$B$88,IF(U355=89%,R355*S355*T355*F!$B$89,IF(U355=90%,R355*S355*T355*F!$B$90,IF(U355=91%,R355*S355*T355*F!$B$91,IF(U355=92%,R355*S355*T355*F!$B$92,IF(U355=93%,R355*S355*T355*F!$B$93,IF(U355=94%,R355*S355*T355*F!$B$94,IF(U355=95%,R355*S355*T355*F!$B$95,IF(U355=96%,R355*S355*T355*F!$B$96,IF(U355=97%,R355*S355*T355*F!$B$97,IF(U355=98%,R355*S355*T355*F!$B$98,IF(U355=99%,R355*S355*T355*F!$B$99,IF(U355&gt;99%,R355*S355*T355*F!$B$100)))))))))))))))))))))))))))))))))))))))))))))))))))))))))*IF(ISNUMBER(E355),E355,1)*IF(ISNUMBER(D355),D355,1)</f>
        <v>0</v>
      </c>
      <c r="AA355" s="62">
        <f t="shared" si="550"/>
        <v>0</v>
      </c>
      <c r="AB355" s="63">
        <f t="shared" si="551"/>
        <v>0</v>
      </c>
    </row>
    <row r="356" spans="1:28" ht="15.75" thickBot="1" x14ac:dyDescent="0.3">
      <c r="A356" s="326"/>
      <c r="B356" s="217" t="str">
        <f t="shared" si="555"/>
        <v/>
      </c>
      <c r="C356" s="218" t="str">
        <f t="shared" si="555"/>
        <v/>
      </c>
      <c r="D356" s="299">
        <f>ROUND(IFERROR((D350*(G350*H350+K350*L350+O350*P350+S350*T350)+D351*(G351*H351+K351*L351+O351*P351+S351*T351)+D352*(G352*H352+K352*L352+O352*P352+S352*T352)+D353*(G353*H353+K353*L353+O353*P353+S353*T353)+D354*(G354*H354+K354*L354+O354*P354+S354*T354)+D355*(G355*H355+K355*L355+O355*P355+S355*T355))/((G350*H350+K350*L350+O350*P350+S350*T350)+(G351*H351+K351*L351+O351*P351+S351*T351)+(G352*H352+K352*L352+O352*P352+S352*T352)+(G353*H353+K353*L353+O353*P353+S353*T353)+(G354*H354+K354*L354+O354*P354+S354*T354)+(G355*H355+K355*L355+O355*P355+S355*T355)),0),2)</f>
        <v>1.2</v>
      </c>
      <c r="E356" s="223" t="str">
        <f t="shared" si="555"/>
        <v/>
      </c>
      <c r="F356" s="306"/>
      <c r="G356" s="227"/>
      <c r="H356" s="227"/>
      <c r="I356" s="221"/>
      <c r="J356" s="306"/>
      <c r="K356" s="227"/>
      <c r="L356" s="227"/>
      <c r="M356" s="221"/>
      <c r="N356" s="306"/>
      <c r="O356" s="227"/>
      <c r="P356" s="227"/>
      <c r="Q356" s="221"/>
      <c r="R356" s="306"/>
      <c r="S356" s="227"/>
      <c r="T356" s="227"/>
      <c r="U356" s="221"/>
      <c r="V356" s="79">
        <f>SUM(V350:V355)</f>
        <v>9675</v>
      </c>
      <c r="W356" s="21">
        <f>IFERROR(V356/AA356,0)</f>
        <v>109.94318181818181</v>
      </c>
      <c r="X356" s="80">
        <f>ROUND(IFERROR(((I350*G350*H350+M350*K350*L350+Q350*O350*P350+U350*S350*T350)+(I351*G351*H351+M351*K351*L351+Q351*O351*P351+U351*S351*T351)+(I352*G352*H352+M352*K352*L352+Q352*O352*P352+U352*S352*T352)+(I353*G353*H353+M353*K353*L353+Q353*O353*P353+U353*S353*T353)+(I354*G354*H354+M354*K354*L354+Q354*O354*P354+U354*S354*T354)+(I355*G355*H355+M355*K355*L355+Q355*O355*P355+U355*S355*T355))/((G350*H350+K350*L350+O350*P350+S350*T350)+(G351*H351+K351*L351+O351*P351+S351*T351)+(G352*H352+K352*L352+O352*P352+S352*T352)+(G353*H353+K353*L353+O353*P353+S353*T353)+(G354*H354+K354*L354+O354*P354+S354*T354)+(G355*H355+K355*L355+O355*P355+S355*T355)),0),3)</f>
        <v>0.53400000000000003</v>
      </c>
      <c r="Y356" s="81"/>
      <c r="Z356" s="21">
        <f>SUM(Z350:Z355)</f>
        <v>10931.3825</v>
      </c>
      <c r="AA356" s="82">
        <f>SUM(AA350:AA355)</f>
        <v>88</v>
      </c>
      <c r="AB356" s="83">
        <f>IF(SUM(AB350:AB355)=0,TIME(,0,),TIME(,SUM(AB350:AB355)+30,))</f>
        <v>0.10902777777777778</v>
      </c>
    </row>
    <row r="357" spans="1:28" x14ac:dyDescent="0.25">
      <c r="A357" s="319">
        <f>A358</f>
        <v>42272</v>
      </c>
      <c r="B357" s="178" t="str">
        <f t="shared" si="555"/>
        <v>Тяжелая</v>
      </c>
      <c r="C357" s="179" t="str">
        <f t="shared" si="555"/>
        <v>Жим лежа</v>
      </c>
      <c r="D357" s="160">
        <f>D320</f>
        <v>1</v>
      </c>
      <c r="E357" s="201" t="str">
        <f t="shared" si="555"/>
        <v/>
      </c>
      <c r="F357" s="307">
        <f>IF(I357&lt;&gt;0,(IFERROR(IF($Y357&gt;50,MROUND($Y357*I357,2.5),IF($Y357&lt;15,MROUND($Y357*I357,0.1),MROUND($Y357*I357,1))),)),"")</f>
        <v>132.5</v>
      </c>
      <c r="G357" s="181">
        <v>4</v>
      </c>
      <c r="H357" s="181">
        <v>1</v>
      </c>
      <c r="I357" s="182">
        <v>0.62</v>
      </c>
      <c r="J357" s="307">
        <f>IF(M357&lt;&gt;0,(IFERROR(IF($Y357&gt;50,MROUND($Y357*M357,2.5),IF($Y357&lt;15,MROUND($Y357*M357,0.1),MROUND($Y357*M357,1))),)),"")</f>
        <v>162.5</v>
      </c>
      <c r="K357" s="181">
        <v>3</v>
      </c>
      <c r="L357" s="181">
        <v>4</v>
      </c>
      <c r="M357" s="182">
        <v>0.76</v>
      </c>
      <c r="N357" s="307">
        <f>IF(Q357&lt;&gt;0,(IFERROR(IF($Y357&gt;50,MROUND($Y357*Q357,2.5),IF($Y357&lt;15,MROUND($Y357*Q357,0.1),MROUND($Y357*Q357,1))),)),"")</f>
        <v>175</v>
      </c>
      <c r="O357" s="181">
        <v>2</v>
      </c>
      <c r="P357" s="181">
        <v>4</v>
      </c>
      <c r="Q357" s="182">
        <v>0.82</v>
      </c>
      <c r="R357" s="307" t="str">
        <f>IF(U357&lt;&gt;0,(IFERROR(IF($Y357&gt;50,MROUND($Y357*U357,2.5),IF($Y357&lt;15,MROUND($Y357*U357,0.1),MROUND($Y357*U357,1))),)),"")</f>
        <v/>
      </c>
      <c r="S357" s="181"/>
      <c r="T357" s="181"/>
      <c r="U357" s="182">
        <v>0</v>
      </c>
      <c r="V357" s="90">
        <f t="shared" si="539"/>
        <v>3880</v>
      </c>
      <c r="W357" s="91">
        <f>IFERROR((IF(ISNUMBER(F357),F357,1)*G357*H357+IF(ISNUMBER(J357),J357,1)*K357*L357+IF(ISNUMBER(N357),N357,1)*O357*P357+IF(ISNUMBER(R357),R357,1)*S357*T357)*IF(ISNUMBER(E357),E357,1)/(G357*H357+K357*L357+O357*P357+S357*T357),0)</f>
        <v>161.66666666666666</v>
      </c>
      <c r="X357" s="92">
        <f>ROUND(IFERROR((W357/(Y357*IF(ISNUMBER(E357),E357,1))),0),2)</f>
        <v>0.75</v>
      </c>
      <c r="Y357" s="202">
        <f t="shared" si="529"/>
        <v>214.4116687247384</v>
      </c>
      <c r="Z357" s="19">
        <f>(IF(I357&lt;30%,0,IF(I357&lt;35%,F357*G357*H357*F!$B$33,IF(I357&lt;40%,F357*G357*H357*F!$B$38,IF(I357&lt;45%,F357*G357*H357*F!$B$43,IF(I357&lt;50%,F357*G357*H357*F!$B$48,IF(I357=50%,F357*G357*H357*F!$B$50,IF(I357=51%,F357*G357*H357*F!$B$51,IF(I357=52%,F357*G357*H357*F!$B$52,IF(I357=53%,F357*G357*H357*F!$B$53,IF(I357=54%,F357*G357*H357*F!$B$54,IF(I357=55%,F357*G357*H357*F!$B$55,IF(I357=56%,F357*G357*H357*F!$B$56,IF(I357=57%,F357*G357*H357*F!$B$57,IF(I357=58%,F357*G357*H357*F!$B$58,IF(I357=59%,F357*G357*H357*F!$B$59,IF(I357=60%,F357*G357*H357*F!$B$60,IF(I357=61%,F357*G357*H357*F!$B$61,IF(I357=62%,F357*G357*H357*F!$B$62,IF(I357=63%,F357*G357*H357*F!$B$63,IF(I357=64%,F357*G357*H357*F!$B$64,IF(I357=65%,F357*G357*H357*F!$B$65,IF(I357=66%,F357*G357*H357*F!$B$66,IF(I357=67%,F357*G357*H357*F!$B$67,IF(I357=68%,F357*G357*H357*F!$B$68,IF(I357=69%,F357*G357*H357*F!$B$69,IF(I357=70%,F357*G357*H357*F!$B$70,IF(I357=71%,F357*G357*H357*F!$B$71,IF(I357=72%,F357*G357*H357*F!$B$72,IF(I357=73%,F357*G357*H357*F!$B$73,IF(I357=74%,F357*G357*H357*F!$B$74,IF(I357=75%,F357*G357*H357*F!$B$75,IF(I357=76%,F357*G357*H357*F!$B$76,IF(I357=77%,F357*G357*H357*F!$B$77,IF(I357=78%,F357*G357*H357*F!$B$78,IF(I357=79%,F357*G357*H357*F!$B$79,IF(I357=80%,F357*G357*H357*F!$B$80,IF(I357=81%,F357*G357*H357*F!$B$81,IF(I357=82%,F357*G357*H357*F!$B$82,IF(I357=83%,F357*G357*H357*F!$B$83,IF(I357=84%,F357*G357*H357*F!$B$84,IF(I357=85%,F357*G357*H357*F!$B$85,IF(I357=86%,F357*G357*H357*F!$B$86,IF(I357=87%,F357*G357*H357*F!$B$87,IF(I357=88%,F357*G357*H357*F!$B$88,IF(I357=89%,F357*G357*H357*F!$B$89,IF(I357=90%,F357*G357*H357*F!$B$90,IF(I357=91%,F357*G357*H357*F!$B$91,IF(I357=92%,F357*G357*H357*F!$B$92,IF(I357=93%,F357*G357*H357*F!$B$93,IF(I357=94%,F357*G357*H357*F!$B$94,IF(I357=95%,F357*G357*H357*F!$B$95,IF(I357=96%,F357*G357*H357*F!$B$96,IF(I357=97%,F357*G357*H357*F!$B$97,IF(I357=98%,F357*G357*H357*F!$B$98,IF(I357=99%,F357*G357*H357*F!$B$99,IF(I357&gt;99%,F357*G357*H357*F!$B$100,))))))))))))))))))))))))))))))))))))))))))))))))))))))))+IF(M357&lt;30%,0,IF(M357&lt;35%,J357*K357*L357*F!$B$33,IF(M357&lt;40%,J357*K357*L357*F!$B$38,IF(M357&lt;45%,J357*K357*L357*F!$B$43,IF(M357&lt;50%,J357*K357*L357*F!$B$48,IF(M357=50%,J357*K357*L357*F!$B$50,IF(M357=51%,J357*K357*L357*F!$B$51,IF(M357=52%,J357*K357*L357*F!$B$52,IF(M357=53%,J357*K357*L357*F!$B$53,IF(M357=54%,J357*K357*L357*F!$B$54,IF(M357=55%,J357*K357*L357*F!$B$55,IF(M357=56%,J357*K357*L357*F!$B$56,IF(M357=57%,J357*K357*L357*F!$B$57,IF(M357=58%,J357*K357*L357*F!$B$58,IF(M357=59%,J357*K357*L357*F!$B$59,IF(M357=60%,J357*K357*L357*F!$B$60,IF(M357=61%,J357*K357*L357*F!$B$61,IF(M357=62%,J357*K357*L357*F!$B$62,IF(M357=63%,J357*K357*L357*F!$B$63,IF(M357=64%,J357*K357*L357*F!$B$64,IF(M357=65%,J357*K357*L357*F!$B$65,IF(M357=66%,J357*K357*L357*F!$B$66,IF(M357=67%,J357*K357*L357*F!$B$67,IF(M357=68%,J357*K357*L357*F!$B$68,IF(M357=69%,J357*K357*L357*F!$B$69,IF(M357=70%,J357*K357*L357*F!$B$70,IF(M357=71%,J357*K357*L357*F!$B$71,IF(M357=72%,J357*K357*L357*F!$B$72,IF(M357=73%,J357*K357*L357*F!$B$73,IF(M357=74%,J357*K357*L357*F!$B$74,IF(M357=75%,J357*K357*L357*F!$B$75,IF(M357=76%,J357*K357*L357*F!$B$76,IF(M357=77%,J357*K357*L357*F!$B$77,IF(M357=78%,J357*K357*L357*F!$B$78,IF(M357=79%,J357*K357*L357*F!$B$79,IF(M357=80%,J357*K357*L357*F!$B$80,IF(M357=81%,J357*K357*L357*F!$B$81,IF(M357=82%,J357*K357*L357*F!$B$82,IF(M357=83%,J357*K357*L357*F!$B$83,IF(M357=84%,J357*K357*L357*F!$B$84,IF(M357=85%,J357*K357*L357*F!$B$85,IF(M357=86%,J357*K357*L357*F!$B$86,IF(M357=87%,J357*K357*L357*F!$B$87,IF(M357=88%,J357*K357*L357*F!$B$88,IF(M357=89%,J357*K357*L357*F!$B$89,IF(M357=90%,J357*K357*L357*F!$B$90,IF(M357=91%,J357*K357*L357*F!$B$91,IF(M357=92%,J357*K357*L357*F!$B$92,IF(M357=93%,J357*K357*L357*F!$B$93,IF(M357=94%,J357*K357*L357*F!$B$94,IF(M357=95%,J357*K357*L357*F!$B$95,IF(M357=96%,J357*K357*L357*F!$B$96,IF(M357=97%,J357*K357*L357*F!$B$97,IF(M357=98%,J357*K357*L357*F!$B$98,IF(M357=99%,J357*K357*L357*F!$B$99,IF(M357&gt;99%,J357*K357*L357*F!$B$100,))))))))))))))))))))))))))))))))))))))))))))))))))))))))+IF(Q357&lt;30%,0,IF(Q357&lt;35%,N357*O357*P357*F!$B$33,IF(Q357&lt;40%,N357*O357*P357*F!$B$38,IF(Q357&lt;45%,N357*O357*P357*F!$B$43,IF(Q357&lt;50%,N357*O357*P357*F!$B$48,IF(Q357=50%,N357*O357*P357*F!$B$50,IF(Q357=51%,N357*O357*P357*F!$B$51,IF(Q357=52%,N357*O357*P357*F!$B$52,IF(Q357=53%,N357*O357*P357*F!$B$53,IF(Q357=54%,N357*O357*P357*F!$B$54,IF(Q357=55%,N357*O357*P357*F!$B$55,IF(Q357=56%,N357*O357*P357*F!$B$56,IF(Q357=57%,N357*O357*P357*F!$B$57,IF(Q357=58%,N357*O357*P357*F!$B$58,IF(Q357=59%,N357*O357*P357*F!$B$59,IF(Q357=60%,N357*O357*P357*F!$B$60,IF(Q357=61%,N357*O357*P357*F!$B$61,IF(Q357=62%,N357*O357*P357*F!$B$62,IF(Q357=63%,N357*O357*P357*F!$B$63,IF(Q357=64%,N357*O357*P357*F!$B$64,IF(Q357=65%,N357*O357*P357*F!$B$65,IF(Q357=66%,N357*O357*P357*F!$B$66,IF(Q357=67%,N357*O357*P357*F!$B$67,IF(Q357=68%,N357*O357*P357*F!$B$68,IF(Q357=69%,N357*O357*P357*F!$B$69,IF(Q357=70%,N357*O357*P357*F!$B$70,IF(Q357=71%,N357*O357*P357*F!$B$71,IF(Q357=72%,N357*O357*P357*F!$B$72,IF(Q357=73%,N357*O357*P357*F!$B$73,IF(Q357=74%,N357*O357*P357*F!$B$74,IF(Q357=75%,N357*O357*P357*F!$B$75,IF(Q357=76%,N357*O357*P357*F!$B$76,IF(Q357=77%,N357*O357*P357*F!$B$77,IF(Q357=78%,N357*O357*P357*F!$B$78,IF(Q357=79%,N357*O357*P357*F!$B$79,IF(Q357=80%,N357*O357*P357*F!$B$80,IF(Q357=81%,N357*O357*P357*F!$B$81,IF(Q357=82%,N357*O357*P357*F!$B$82,IF(Q357=83%,N357*O357*P357*F!$B$83,IF(Q357=84%,N357*O357*P357*F!$B$84,IF(Q357=85%,N357*O357*P357*F!$B$85,IF(Q357=86%,N357*O357*P357*F!$B$86,IF(Q357=87%,N357*O357*P357*F!$B$87,IF(Q357=88%,N357*O357*P357*F!$B$88,IF(Q357=89%,N357*O357*P357*F!$B$89,IF(Q357=90%,N357*O357*P357*F!$B$90,IF(Q357=91%,N357*O357*P357*F!$B$91,IF(Q357=92%,N357*O357*P357*F!$B$92,IF(Q357=93%,N357*O357*P357*F!$B$93,IF(Q357=94%,N357*O357*P357*F!$B$94,IF(Q357=95%,N357*O357*P357*F!$B$95,IF(Q357=96%,N357*O357*P357*F!$B$96,IF(Q357=97%,N357*O357*P357*F!$B$97,IF(Q357=98%,N357*O357*P357*F!$B$98,IF(Q357=99%,N357*O357*P357*F!$B$99,IF(Q357&gt;99%,N357*O357*P357*F!$B$100,))))))))))))))))))))))))))))))))))))))))))))))))))))))))+IF(U357&lt;30%,0,IF(U357&lt;35%,R357*S357*T357*F!$B$33,IF(U357&lt;40%,R357*S357*T357*F!$B$38,IF(U357&lt;45%,R357*S357*T357*F!$B$43,IF(U357&lt;50%,R357*S357*T357*F!$B$48,IF(U357=50%,R357*S357*T357*F!$B$50,IF(U357=51%,R357*S357*T357*F!$B$51,IF(U357=52%,R357*S357*T357*F!$B$52,IF(U357=53%,R357*S357*T357*F!$B$53,IF(U357=54%,R357*S357*T357*F!$B$54,IF(U357=55%,R357*S357*T357*F!$B$55,IF(U357=56%,R357*S357*T357*F!$B$56,IF(U357=57%,R357*S357*T357*F!$B$57,IF(U357=58%,R357*S357*T357*F!$B$58,IF(U357=59%,R357*S357*T357*F!$B$59,IF(U357=60%,R357*S357*T357*F!$B$60,IF(U357=61%,R357*S357*T357*F!$B$61,IF(U357=62%,R357*S357*T357*F!$B$62,IF(U357=63%,R357*S357*T357*F!$B$63,IF(U357=64%,R357*S357*T357*F!$B$64,IF(U357=65%,R357*S357*T357*F!$B$65,IF(U357=66%,R357*S357*T357*F!$B$66,IF(U357=67%,R357*S357*T357*F!$B$67,IF(U357=68%,R357*S357*T357*F!$B$68,IF(U357=69%,R357*S357*T357*F!$B$69,IF(U357=70%,R357*S357*T357*F!$B$70,IF(U357=71%,R357*S357*T357*F!$B$71,IF(U357=72%,R357*S357*T357*F!$B$72,IF(U357=73%,R357*S357*T357*F!$B$73,IF(U357=74%,R357*S357*T357*F!$B$74,IF(U357=75%,R357*S357*T357*F!$B$75,IF(U357=76%,R357*S357*T357*F!$B$76,IF(U357=77%,R357*S357*T357*F!$B$77,IF(U357=78%,R357*S357*T357*F!$B$78,IF(U357=79%,R357*S357*T357*F!$B$79,IF(U357=80%,R357*S357*T357*F!$B$80,IF(U357=81%,R357*S357*T357*F!$B$81,IF(U357=82%,R357*S357*T357*F!$B$82,IF(U357=83%,R357*S357*T357*F!$B$83,IF(U357=84%,R357*S357*T357*F!$B$84,IF(U357=85%,R357*S357*T357*F!$B$85,IF(U357=86%,R357*S357*T357*F!$B$86,IF(U357=87%,R357*S357*T357*F!$B$87,IF(U357=88%,R357*S357*T357*F!$B$88,IF(U357=89%,R357*S357*T357*F!$B$89,IF(U357=90%,R357*S357*T357*F!$B$90,IF(U357=91%,R357*S357*T357*F!$B$91,IF(U357=92%,R357*S357*T357*F!$B$92,IF(U357=93%,R357*S357*T357*F!$B$93,IF(U357=94%,R357*S357*T357*F!$B$94,IF(U357=95%,R357*S357*T357*F!$B$95,IF(U357=96%,R357*S357*T357*F!$B$96,IF(U357=97%,R357*S357*T357*F!$B$97,IF(U357=98%,R357*S357*T357*F!$B$98,IF(U357=99%,R357*S357*T357*F!$B$99,IF(U357&gt;99%,R357*S357*T357*F!$B$100)))))))))))))))))))))))))))))))))))))))))))))))))))))))))*IF(ISNUMBER(E357),E357,1)*IF(ISNUMBER(D357),D357,1)</f>
        <v>5201.3999999999996</v>
      </c>
      <c r="AA357" s="93">
        <f t="shared" ref="AA357:AA362" si="561">G357*H357+K357*L357+O357*P357+S357*T357</f>
        <v>24</v>
      </c>
      <c r="AB357" s="94">
        <f t="shared" ref="AB357:AB362" si="562">(H357*(IF(I357&lt;45%,0.5,IF(I357&lt;55%,0.8,IF(I357&lt;65%,0.9,IF(I357&lt;75%,1,IF(I357&lt;85%,1.1,1.2))))))+L357*(IF(M357&lt;45%,0.5,IF(M357&lt;55%,0.8,IF(M357&lt;65%,0.9,IF(M357&lt;75%,1,IF(M357&lt;85%,1.1,1.2))))))+P357*(IF(Q357&lt;45%,0.5,IF(Q357&lt;55%,0.8,IF(Q357&lt;65%,0.9,IF(Q357&lt;75%,1,IF(Q357&lt;85%,1.1,1.2))))))+T357*(IF(U357&lt;45%,0.5,IF(U357&lt;55%,0.8,IF(U357&lt;65%,0.9,IF(U357&lt;75%,1,IF(U357&lt;85%,1.1,1.2)))))))*IF(D357&gt;=0.8,6,IF(D357&lt;=0.4,1.5,3))</f>
        <v>58.2</v>
      </c>
    </row>
    <row r="358" spans="1:28" ht="15" customHeight="1" x14ac:dyDescent="0.25">
      <c r="A358" s="325">
        <f>A351+1</f>
        <v>42272</v>
      </c>
      <c r="B358" s="183" t="str">
        <f t="shared" si="555"/>
        <v>Тяжелая</v>
      </c>
      <c r="C358" s="184" t="str">
        <f t="shared" si="555"/>
        <v>Жим с бруса 5 см</v>
      </c>
      <c r="D358" s="167">
        <f t="shared" ref="D358:D362" si="563">D321</f>
        <v>1</v>
      </c>
      <c r="E358" s="191" t="str">
        <f t="shared" si="555"/>
        <v/>
      </c>
      <c r="F358" s="308">
        <f>IF(I358&lt;&gt;0,(IFERROR(IF($Y358&gt;50,MROUND($Y358*I358,2.5),IF($Y358&lt;15,MROUND($Y358*I358,0.1),MROUND($Y358*I358,1))),)),"")</f>
        <v>165</v>
      </c>
      <c r="G358" s="186">
        <v>3</v>
      </c>
      <c r="H358" s="186">
        <v>3</v>
      </c>
      <c r="I358" s="174">
        <v>0.75</v>
      </c>
      <c r="J358" s="308" t="str">
        <f>IF(M358&lt;&gt;0,(IFERROR(IF($Y358&gt;50,MROUND($Y358*M358,2.5),IF($Y358&lt;15,MROUND($Y358*M358,0.1),MROUND($Y358*M358,1))),)),"")</f>
        <v/>
      </c>
      <c r="K358" s="186"/>
      <c r="L358" s="186"/>
      <c r="M358" s="174">
        <v>0</v>
      </c>
      <c r="N358" s="308" t="str">
        <f>IF(Q358&lt;&gt;0,(IFERROR(IF($Y358&gt;50,MROUND($Y358*Q358,2.5),IF($Y358&lt;15,MROUND($Y358*Q358,0.1),MROUND($Y358*Q358,1))),)),"")</f>
        <v/>
      </c>
      <c r="O358" s="186"/>
      <c r="P358" s="186"/>
      <c r="Q358" s="174">
        <v>0</v>
      </c>
      <c r="R358" s="308" t="str">
        <f>IF(U358&lt;&gt;0,(IFERROR(IF($Y358&gt;50,MROUND($Y358*U358,2.5),IF($Y358&lt;15,MROUND($Y358*U358,0.1),MROUND($Y358*U358,1))),)),"")</f>
        <v/>
      </c>
      <c r="S358" s="186"/>
      <c r="T358" s="186"/>
      <c r="U358" s="174">
        <v>0</v>
      </c>
      <c r="V358" s="98">
        <f t="shared" si="539"/>
        <v>1485</v>
      </c>
      <c r="W358" s="99">
        <f t="shared" ref="W358:W362" si="564">IFERROR((IF(ISNUMBER(F358),F358,1)*G358*H358+IF(ISNUMBER(J358),J358,1)*K358*L358+IF(ISNUMBER(N358),N358,1)*O358*P358+IF(ISNUMBER(R358),R358,1)*S358*T358)*IF(ISNUMBER(E358),E358,1)/(G358*H358+K358*L358+O358*P358+S358*T358),0)</f>
        <v>165</v>
      </c>
      <c r="X358" s="68">
        <f t="shared" ref="X358:X359" si="565">ROUND(IFERROR((W358/(Y358*IF(ISNUMBER(E358),E358,1))),0),2)</f>
        <v>0.75</v>
      </c>
      <c r="Y358" s="203">
        <f t="shared" si="529"/>
        <v>220.84401878648055</v>
      </c>
      <c r="Z358" s="18">
        <f>(IF(I358&lt;30%,0,IF(I358&lt;35%,F358*G358*H358*F!$B$33,IF(I358&lt;40%,F358*G358*H358*F!$B$38,IF(I358&lt;45%,F358*G358*H358*F!$B$43,IF(I358&lt;50%,F358*G358*H358*F!$B$48,IF(I358=50%,F358*G358*H358*F!$B$50,IF(I358=51%,F358*G358*H358*F!$B$51,IF(I358=52%,F358*G358*H358*F!$B$52,IF(I358=53%,F358*G358*H358*F!$B$53,IF(I358=54%,F358*G358*H358*F!$B$54,IF(I358=55%,F358*G358*H358*F!$B$55,IF(I358=56%,F358*G358*H358*F!$B$56,IF(I358=57%,F358*G358*H358*F!$B$57,IF(I358=58%,F358*G358*H358*F!$B$58,IF(I358=59%,F358*G358*H358*F!$B$59,IF(I358=60%,F358*G358*H358*F!$B$60,IF(I358=61%,F358*G358*H358*F!$B$61,IF(I358=62%,F358*G358*H358*F!$B$62,IF(I358=63%,F358*G358*H358*F!$B$63,IF(I358=64%,F358*G358*H358*F!$B$64,IF(I358=65%,F358*G358*H358*F!$B$65,IF(I358=66%,F358*G358*H358*F!$B$66,IF(I358=67%,F358*G358*H358*F!$B$67,IF(I358=68%,F358*G358*H358*F!$B$68,IF(I358=69%,F358*G358*H358*F!$B$69,IF(I358=70%,F358*G358*H358*F!$B$70,IF(I358=71%,F358*G358*H358*F!$B$71,IF(I358=72%,F358*G358*H358*F!$B$72,IF(I358=73%,F358*G358*H358*F!$B$73,IF(I358=74%,F358*G358*H358*F!$B$74,IF(I358=75%,F358*G358*H358*F!$B$75,IF(I358=76%,F358*G358*H358*F!$B$76,IF(I358=77%,F358*G358*H358*F!$B$77,IF(I358=78%,F358*G358*H358*F!$B$78,IF(I358=79%,F358*G358*H358*F!$B$79,IF(I358=80%,F358*G358*H358*F!$B$80,IF(I358=81%,F358*G358*H358*F!$B$81,IF(I358=82%,F358*G358*H358*F!$B$82,IF(I358=83%,F358*G358*H358*F!$B$83,IF(I358=84%,F358*G358*H358*F!$B$84,IF(I358=85%,F358*G358*H358*F!$B$85,IF(I358=86%,F358*G358*H358*F!$B$86,IF(I358=87%,F358*G358*H358*F!$B$87,IF(I358=88%,F358*G358*H358*F!$B$88,IF(I358=89%,F358*G358*H358*F!$B$89,IF(I358=90%,F358*G358*H358*F!$B$90,IF(I358=91%,F358*G358*H358*F!$B$91,IF(I358=92%,F358*G358*H358*F!$B$92,IF(I358=93%,F358*G358*H358*F!$B$93,IF(I358=94%,F358*G358*H358*F!$B$94,IF(I358=95%,F358*G358*H358*F!$B$95,IF(I358=96%,F358*G358*H358*F!$B$96,IF(I358=97%,F358*G358*H358*F!$B$97,IF(I358=98%,F358*G358*H358*F!$B$98,IF(I358=99%,F358*G358*H358*F!$B$99,IF(I358&gt;99%,F358*G358*H358*F!$B$100,))))))))))))))))))))))))))))))))))))))))))))))))))))))))+IF(M358&lt;30%,0,IF(M358&lt;35%,J358*K358*L358*F!$B$33,IF(M358&lt;40%,J358*K358*L358*F!$B$38,IF(M358&lt;45%,J358*K358*L358*F!$B$43,IF(M358&lt;50%,J358*K358*L358*F!$B$48,IF(M358=50%,J358*K358*L358*F!$B$50,IF(M358=51%,J358*K358*L358*F!$B$51,IF(M358=52%,J358*K358*L358*F!$B$52,IF(M358=53%,J358*K358*L358*F!$B$53,IF(M358=54%,J358*K358*L358*F!$B$54,IF(M358=55%,J358*K358*L358*F!$B$55,IF(M358=56%,J358*K358*L358*F!$B$56,IF(M358=57%,J358*K358*L358*F!$B$57,IF(M358=58%,J358*K358*L358*F!$B$58,IF(M358=59%,J358*K358*L358*F!$B$59,IF(M358=60%,J358*K358*L358*F!$B$60,IF(M358=61%,J358*K358*L358*F!$B$61,IF(M358=62%,J358*K358*L358*F!$B$62,IF(M358=63%,J358*K358*L358*F!$B$63,IF(M358=64%,J358*K358*L358*F!$B$64,IF(M358=65%,J358*K358*L358*F!$B$65,IF(M358=66%,J358*K358*L358*F!$B$66,IF(M358=67%,J358*K358*L358*F!$B$67,IF(M358=68%,J358*K358*L358*F!$B$68,IF(M358=69%,J358*K358*L358*F!$B$69,IF(M358=70%,J358*K358*L358*F!$B$70,IF(M358=71%,J358*K358*L358*F!$B$71,IF(M358=72%,J358*K358*L358*F!$B$72,IF(M358=73%,J358*K358*L358*F!$B$73,IF(M358=74%,J358*K358*L358*F!$B$74,IF(M358=75%,J358*K358*L358*F!$B$75,IF(M358=76%,J358*K358*L358*F!$B$76,IF(M358=77%,J358*K358*L358*F!$B$77,IF(M358=78%,J358*K358*L358*F!$B$78,IF(M358=79%,J358*K358*L358*F!$B$79,IF(M358=80%,J358*K358*L358*F!$B$80,IF(M358=81%,J358*K358*L358*F!$B$81,IF(M358=82%,J358*K358*L358*F!$B$82,IF(M358=83%,J358*K358*L358*F!$B$83,IF(M358=84%,J358*K358*L358*F!$B$84,IF(M358=85%,J358*K358*L358*F!$B$85,IF(M358=86%,J358*K358*L358*F!$B$86,IF(M358=87%,J358*K358*L358*F!$B$87,IF(M358=88%,J358*K358*L358*F!$B$88,IF(M358=89%,J358*K358*L358*F!$B$89,IF(M358=90%,J358*K358*L358*F!$B$90,IF(M358=91%,J358*K358*L358*F!$B$91,IF(M358=92%,J358*K358*L358*F!$B$92,IF(M358=93%,J358*K358*L358*F!$B$93,IF(M358=94%,J358*K358*L358*F!$B$94,IF(M358=95%,J358*K358*L358*F!$B$95,IF(M358=96%,J358*K358*L358*F!$B$96,IF(M358=97%,J358*K358*L358*F!$B$97,IF(M358=98%,J358*K358*L358*F!$B$98,IF(M358=99%,J358*K358*L358*F!$B$99,IF(M358&gt;99%,J358*K358*L358*F!$B$100,))))))))))))))))))))))))))))))))))))))))))))))))))))))))+IF(Q358&lt;30%,0,IF(Q358&lt;35%,N358*O358*P358*F!$B$33,IF(Q358&lt;40%,N358*O358*P358*F!$B$38,IF(Q358&lt;45%,N358*O358*P358*F!$B$43,IF(Q358&lt;50%,N358*O358*P358*F!$B$48,IF(Q358=50%,N358*O358*P358*F!$B$50,IF(Q358=51%,N358*O358*P358*F!$B$51,IF(Q358=52%,N358*O358*P358*F!$B$52,IF(Q358=53%,N358*O358*P358*F!$B$53,IF(Q358=54%,N358*O358*P358*F!$B$54,IF(Q358=55%,N358*O358*P358*F!$B$55,IF(Q358=56%,N358*O358*P358*F!$B$56,IF(Q358=57%,N358*O358*P358*F!$B$57,IF(Q358=58%,N358*O358*P358*F!$B$58,IF(Q358=59%,N358*O358*P358*F!$B$59,IF(Q358=60%,N358*O358*P358*F!$B$60,IF(Q358=61%,N358*O358*P358*F!$B$61,IF(Q358=62%,N358*O358*P358*F!$B$62,IF(Q358=63%,N358*O358*P358*F!$B$63,IF(Q358=64%,N358*O358*P358*F!$B$64,IF(Q358=65%,N358*O358*P358*F!$B$65,IF(Q358=66%,N358*O358*P358*F!$B$66,IF(Q358=67%,N358*O358*P358*F!$B$67,IF(Q358=68%,N358*O358*P358*F!$B$68,IF(Q358=69%,N358*O358*P358*F!$B$69,IF(Q358=70%,N358*O358*P358*F!$B$70,IF(Q358=71%,N358*O358*P358*F!$B$71,IF(Q358=72%,N358*O358*P358*F!$B$72,IF(Q358=73%,N358*O358*P358*F!$B$73,IF(Q358=74%,N358*O358*P358*F!$B$74,IF(Q358=75%,N358*O358*P358*F!$B$75,IF(Q358=76%,N358*O358*P358*F!$B$76,IF(Q358=77%,N358*O358*P358*F!$B$77,IF(Q358=78%,N358*O358*P358*F!$B$78,IF(Q358=79%,N358*O358*P358*F!$B$79,IF(Q358=80%,N358*O358*P358*F!$B$80,IF(Q358=81%,N358*O358*P358*F!$B$81,IF(Q358=82%,N358*O358*P358*F!$B$82,IF(Q358=83%,N358*O358*P358*F!$B$83,IF(Q358=84%,N358*O358*P358*F!$B$84,IF(Q358=85%,N358*O358*P358*F!$B$85,IF(Q358=86%,N358*O358*P358*F!$B$86,IF(Q358=87%,N358*O358*P358*F!$B$87,IF(Q358=88%,N358*O358*P358*F!$B$88,IF(Q358=89%,N358*O358*P358*F!$B$89,IF(Q358=90%,N358*O358*P358*F!$B$90,IF(Q358=91%,N358*O358*P358*F!$B$91,IF(Q358=92%,N358*O358*P358*F!$B$92,IF(Q358=93%,N358*O358*P358*F!$B$93,IF(Q358=94%,N358*O358*P358*F!$B$94,IF(Q358=95%,N358*O358*P358*F!$B$95,IF(Q358=96%,N358*O358*P358*F!$B$96,IF(Q358=97%,N358*O358*P358*F!$B$97,IF(Q358=98%,N358*O358*P358*F!$B$98,IF(Q358=99%,N358*O358*P358*F!$B$99,IF(Q358&gt;99%,N358*O358*P358*F!$B$100,))))))))))))))))))))))))))))))))))))))))))))))))))))))))+IF(U358&lt;30%,0,IF(U358&lt;35%,R358*S358*T358*F!$B$33,IF(U358&lt;40%,R358*S358*T358*F!$B$38,IF(U358&lt;45%,R358*S358*T358*F!$B$43,IF(U358&lt;50%,R358*S358*T358*F!$B$48,IF(U358=50%,R358*S358*T358*F!$B$50,IF(U358=51%,R358*S358*T358*F!$B$51,IF(U358=52%,R358*S358*T358*F!$B$52,IF(U358=53%,R358*S358*T358*F!$B$53,IF(U358=54%,R358*S358*T358*F!$B$54,IF(U358=55%,R358*S358*T358*F!$B$55,IF(U358=56%,R358*S358*T358*F!$B$56,IF(U358=57%,R358*S358*T358*F!$B$57,IF(U358=58%,R358*S358*T358*F!$B$58,IF(U358=59%,R358*S358*T358*F!$B$59,IF(U358=60%,R358*S358*T358*F!$B$60,IF(U358=61%,R358*S358*T358*F!$B$61,IF(U358=62%,R358*S358*T358*F!$B$62,IF(U358=63%,R358*S358*T358*F!$B$63,IF(U358=64%,R358*S358*T358*F!$B$64,IF(U358=65%,R358*S358*T358*F!$B$65,IF(U358=66%,R358*S358*T358*F!$B$66,IF(U358=67%,R358*S358*T358*F!$B$67,IF(U358=68%,R358*S358*T358*F!$B$68,IF(U358=69%,R358*S358*T358*F!$B$69,IF(U358=70%,R358*S358*T358*F!$B$70,IF(U358=71%,R358*S358*T358*F!$B$71,IF(U358=72%,R358*S358*T358*F!$B$72,IF(U358=73%,R358*S358*T358*F!$B$73,IF(U358=74%,R358*S358*T358*F!$B$74,IF(U358=75%,R358*S358*T358*F!$B$75,IF(U358=76%,R358*S358*T358*F!$B$76,IF(U358=77%,R358*S358*T358*F!$B$77,IF(U358=78%,R358*S358*T358*F!$B$78,IF(U358=79%,R358*S358*T358*F!$B$79,IF(U358=80%,R358*S358*T358*F!$B$80,IF(U358=81%,R358*S358*T358*F!$B$81,IF(U358=82%,R358*S358*T358*F!$B$82,IF(U358=83%,R358*S358*T358*F!$B$83,IF(U358=84%,R358*S358*T358*F!$B$84,IF(U358=85%,R358*S358*T358*F!$B$85,IF(U358=86%,R358*S358*T358*F!$B$86,IF(U358=87%,R358*S358*T358*F!$B$87,IF(U358=88%,R358*S358*T358*F!$B$88,IF(U358=89%,R358*S358*T358*F!$B$89,IF(U358=90%,R358*S358*T358*F!$B$90,IF(U358=91%,R358*S358*T358*F!$B$91,IF(U358=92%,R358*S358*T358*F!$B$92,IF(U358=93%,R358*S358*T358*F!$B$93,IF(U358=94%,R358*S358*T358*F!$B$94,IF(U358=95%,R358*S358*T358*F!$B$95,IF(U358=96%,R358*S358*T358*F!$B$96,IF(U358=97%,R358*S358*T358*F!$B$97,IF(U358=98%,R358*S358*T358*F!$B$98,IF(U358=99%,R358*S358*T358*F!$B$99,IF(U358&gt;99%,R358*S358*T358*F!$B$100)))))))))))))))))))))))))))))))))))))))))))))))))))))))))*IF(ISNUMBER(E358),E358,1)*IF(ISNUMBER(D358),D358,1)</f>
        <v>1782</v>
      </c>
      <c r="AA358" s="69">
        <f t="shared" si="561"/>
        <v>9</v>
      </c>
      <c r="AB358" s="70">
        <f t="shared" si="562"/>
        <v>19.8</v>
      </c>
    </row>
    <row r="359" spans="1:28" x14ac:dyDescent="0.25">
      <c r="A359" s="325"/>
      <c r="B359" s="183" t="str">
        <f t="shared" si="555"/>
        <v>Средняя</v>
      </c>
      <c r="C359" s="184" t="str">
        <f t="shared" si="555"/>
        <v>Жим на наклонной</v>
      </c>
      <c r="D359" s="167">
        <f t="shared" si="563"/>
        <v>1</v>
      </c>
      <c r="E359" s="191" t="str">
        <f t="shared" si="555"/>
        <v/>
      </c>
      <c r="F359" s="309">
        <f>IF(I359&lt;&gt;0,(IFERROR(IF($Y359&gt;50,MROUND($Y359*I359,2.5),IF($Y359&lt;15,MROUND($Y359*I359,0.1),MROUND($Y359*I359,1))),)),"")</f>
        <v>80</v>
      </c>
      <c r="G359" s="188">
        <v>6</v>
      </c>
      <c r="H359" s="188">
        <v>1</v>
      </c>
      <c r="I359" s="189">
        <v>0.47</v>
      </c>
      <c r="J359" s="309">
        <f>IF(M359&lt;&gt;0,(IFERROR(IF($Y359&gt;50,MROUND($Y359*M359,2.5),IF($Y359&lt;15,MROUND($Y359*M359,0.1),MROUND($Y359*M359,1))),)),"")</f>
        <v>107.5</v>
      </c>
      <c r="K359" s="188">
        <v>5</v>
      </c>
      <c r="L359" s="188">
        <v>4</v>
      </c>
      <c r="M359" s="189">
        <v>0.63</v>
      </c>
      <c r="N359" s="309" t="str">
        <f>IF(Q359&lt;&gt;0,(IFERROR(IF($Y359&gt;50,MROUND($Y359*Q359,2.5),IF($Y359&lt;15,MROUND($Y359*Q359,0.1),MROUND($Y359*Q359,1))),)),"")</f>
        <v/>
      </c>
      <c r="O359" s="188"/>
      <c r="P359" s="188"/>
      <c r="Q359" s="189">
        <v>0</v>
      </c>
      <c r="R359" s="309" t="str">
        <f>IF(U359&lt;&gt;0,(IFERROR(IF($Y359&gt;50,MROUND($Y359*U359,2.5),IF($Y359&lt;15,MROUND($Y359*U359,0.1),MROUND($Y359*U359,1))),)),"")</f>
        <v/>
      </c>
      <c r="S359" s="188"/>
      <c r="T359" s="188"/>
      <c r="U359" s="189">
        <v>0</v>
      </c>
      <c r="V359" s="101">
        <f t="shared" si="539"/>
        <v>2630</v>
      </c>
      <c r="W359" s="102">
        <f t="shared" si="564"/>
        <v>101.15384615384616</v>
      </c>
      <c r="X359" s="103">
        <f t="shared" si="565"/>
        <v>0.59</v>
      </c>
      <c r="Y359" s="203">
        <f t="shared" si="529"/>
        <v>171.52933497979069</v>
      </c>
      <c r="Z359" s="20">
        <f>(IF(I359&lt;30%,0,IF(I359&lt;35%,F359*G359*H359*F!$B$33,IF(I359&lt;40%,F359*G359*H359*F!$B$38,IF(I359&lt;45%,F359*G359*H359*F!$B$43,IF(I359&lt;50%,F359*G359*H359*F!$B$48,IF(I359=50%,F359*G359*H359*F!$B$50,IF(I359=51%,F359*G359*H359*F!$B$51,IF(I359=52%,F359*G359*H359*F!$B$52,IF(I359=53%,F359*G359*H359*F!$B$53,IF(I359=54%,F359*G359*H359*F!$B$54,IF(I359=55%,F359*G359*H359*F!$B$55,IF(I359=56%,F359*G359*H359*F!$B$56,IF(I359=57%,F359*G359*H359*F!$B$57,IF(I359=58%,F359*G359*H359*F!$B$58,IF(I359=59%,F359*G359*H359*F!$B$59,IF(I359=60%,F359*G359*H359*F!$B$60,IF(I359=61%,F359*G359*H359*F!$B$61,IF(I359=62%,F359*G359*H359*F!$B$62,IF(I359=63%,F359*G359*H359*F!$B$63,IF(I359=64%,F359*G359*H359*F!$B$64,IF(I359=65%,F359*G359*H359*F!$B$65,IF(I359=66%,F359*G359*H359*F!$B$66,IF(I359=67%,F359*G359*H359*F!$B$67,IF(I359=68%,F359*G359*H359*F!$B$68,IF(I359=69%,F359*G359*H359*F!$B$69,IF(I359=70%,F359*G359*H359*F!$B$70,IF(I359=71%,F359*G359*H359*F!$B$71,IF(I359=72%,F359*G359*H359*F!$B$72,IF(I359=73%,F359*G359*H359*F!$B$73,IF(I359=74%,F359*G359*H359*F!$B$74,IF(I359=75%,F359*G359*H359*F!$B$75,IF(I359=76%,F359*G359*H359*F!$B$76,IF(I359=77%,F359*G359*H359*F!$B$77,IF(I359=78%,F359*G359*H359*F!$B$78,IF(I359=79%,F359*G359*H359*F!$B$79,IF(I359=80%,F359*G359*H359*F!$B$80,IF(I359=81%,F359*G359*H359*F!$B$81,IF(I359=82%,F359*G359*H359*F!$B$82,IF(I359=83%,F359*G359*H359*F!$B$83,IF(I359=84%,F359*G359*H359*F!$B$84,IF(I359=85%,F359*G359*H359*F!$B$85,IF(I359=86%,F359*G359*H359*F!$B$86,IF(I359=87%,F359*G359*H359*F!$B$87,IF(I359=88%,F359*G359*H359*F!$B$88,IF(I359=89%,F359*G359*H359*F!$B$89,IF(I359=90%,F359*G359*H359*F!$B$90,IF(I359=91%,F359*G359*H359*F!$B$91,IF(I359=92%,F359*G359*H359*F!$B$92,IF(I359=93%,F359*G359*H359*F!$B$93,IF(I359=94%,F359*G359*H359*F!$B$94,IF(I359=95%,F359*G359*H359*F!$B$95,IF(I359=96%,F359*G359*H359*F!$B$96,IF(I359=97%,F359*G359*H359*F!$B$97,IF(I359=98%,F359*G359*H359*F!$B$98,IF(I359=99%,F359*G359*H359*F!$B$99,IF(I359&gt;99%,F359*G359*H359*F!$B$100,))))))))))))))))))))))))))))))))))))))))))))))))))))))))+IF(M359&lt;30%,0,IF(M359&lt;35%,J359*K359*L359*F!$B$33,IF(M359&lt;40%,J359*K359*L359*F!$B$38,IF(M359&lt;45%,J359*K359*L359*F!$B$43,IF(M359&lt;50%,J359*K359*L359*F!$B$48,IF(M359=50%,J359*K359*L359*F!$B$50,IF(M359=51%,J359*K359*L359*F!$B$51,IF(M359=52%,J359*K359*L359*F!$B$52,IF(M359=53%,J359*K359*L359*F!$B$53,IF(M359=54%,J359*K359*L359*F!$B$54,IF(M359=55%,J359*K359*L359*F!$B$55,IF(M359=56%,J359*K359*L359*F!$B$56,IF(M359=57%,J359*K359*L359*F!$B$57,IF(M359=58%,J359*K359*L359*F!$B$58,IF(M359=59%,J359*K359*L359*F!$B$59,IF(M359=60%,J359*K359*L359*F!$B$60,IF(M359=61%,J359*K359*L359*F!$B$61,IF(M359=62%,J359*K359*L359*F!$B$62,IF(M359=63%,J359*K359*L359*F!$B$63,IF(M359=64%,J359*K359*L359*F!$B$64,IF(M359=65%,J359*K359*L359*F!$B$65,IF(M359=66%,J359*K359*L359*F!$B$66,IF(M359=67%,J359*K359*L359*F!$B$67,IF(M359=68%,J359*K359*L359*F!$B$68,IF(M359=69%,J359*K359*L359*F!$B$69,IF(M359=70%,J359*K359*L359*F!$B$70,IF(M359=71%,J359*K359*L359*F!$B$71,IF(M359=72%,J359*K359*L359*F!$B$72,IF(M359=73%,J359*K359*L359*F!$B$73,IF(M359=74%,J359*K359*L359*F!$B$74,IF(M359=75%,J359*K359*L359*F!$B$75,IF(M359=76%,J359*K359*L359*F!$B$76,IF(M359=77%,J359*K359*L359*F!$B$77,IF(M359=78%,J359*K359*L359*F!$B$78,IF(M359=79%,J359*K359*L359*F!$B$79,IF(M359=80%,J359*K359*L359*F!$B$80,IF(M359=81%,J359*K359*L359*F!$B$81,IF(M359=82%,J359*K359*L359*F!$B$82,IF(M359=83%,J359*K359*L359*F!$B$83,IF(M359=84%,J359*K359*L359*F!$B$84,IF(M359=85%,J359*K359*L359*F!$B$85,IF(M359=86%,J359*K359*L359*F!$B$86,IF(M359=87%,J359*K359*L359*F!$B$87,IF(M359=88%,J359*K359*L359*F!$B$88,IF(M359=89%,J359*K359*L359*F!$B$89,IF(M359=90%,J359*K359*L359*F!$B$90,IF(M359=91%,J359*K359*L359*F!$B$91,IF(M359=92%,J359*K359*L359*F!$B$92,IF(M359=93%,J359*K359*L359*F!$B$93,IF(M359=94%,J359*K359*L359*F!$B$94,IF(M359=95%,J359*K359*L359*F!$B$95,IF(M359=96%,J359*K359*L359*F!$B$96,IF(M359=97%,J359*K359*L359*F!$B$97,IF(M359=98%,J359*K359*L359*F!$B$98,IF(M359=99%,J359*K359*L359*F!$B$99,IF(M359&gt;99%,J359*K359*L359*F!$B$100,))))))))))))))))))))))))))))))))))))))))))))))))))))))))+IF(Q359&lt;30%,0,IF(Q359&lt;35%,N359*O359*P359*F!$B$33,IF(Q359&lt;40%,N359*O359*P359*F!$B$38,IF(Q359&lt;45%,N359*O359*P359*F!$B$43,IF(Q359&lt;50%,N359*O359*P359*F!$B$48,IF(Q359=50%,N359*O359*P359*F!$B$50,IF(Q359=51%,N359*O359*P359*F!$B$51,IF(Q359=52%,N359*O359*P359*F!$B$52,IF(Q359=53%,N359*O359*P359*F!$B$53,IF(Q359=54%,N359*O359*P359*F!$B$54,IF(Q359=55%,N359*O359*P359*F!$B$55,IF(Q359=56%,N359*O359*P359*F!$B$56,IF(Q359=57%,N359*O359*P359*F!$B$57,IF(Q359=58%,N359*O359*P359*F!$B$58,IF(Q359=59%,N359*O359*P359*F!$B$59,IF(Q359=60%,N359*O359*P359*F!$B$60,IF(Q359=61%,N359*O359*P359*F!$B$61,IF(Q359=62%,N359*O359*P359*F!$B$62,IF(Q359=63%,N359*O359*P359*F!$B$63,IF(Q359=64%,N359*O359*P359*F!$B$64,IF(Q359=65%,N359*O359*P359*F!$B$65,IF(Q359=66%,N359*O359*P359*F!$B$66,IF(Q359=67%,N359*O359*P359*F!$B$67,IF(Q359=68%,N359*O359*P359*F!$B$68,IF(Q359=69%,N359*O359*P359*F!$B$69,IF(Q359=70%,N359*O359*P359*F!$B$70,IF(Q359=71%,N359*O359*P359*F!$B$71,IF(Q359=72%,N359*O359*P359*F!$B$72,IF(Q359=73%,N359*O359*P359*F!$B$73,IF(Q359=74%,N359*O359*P359*F!$B$74,IF(Q359=75%,N359*O359*P359*F!$B$75,IF(Q359=76%,N359*O359*P359*F!$B$76,IF(Q359=77%,N359*O359*P359*F!$B$77,IF(Q359=78%,N359*O359*P359*F!$B$78,IF(Q359=79%,N359*O359*P359*F!$B$79,IF(Q359=80%,N359*O359*P359*F!$B$80,IF(Q359=81%,N359*O359*P359*F!$B$81,IF(Q359=82%,N359*O359*P359*F!$B$82,IF(Q359=83%,N359*O359*P359*F!$B$83,IF(Q359=84%,N359*O359*P359*F!$B$84,IF(Q359=85%,N359*O359*P359*F!$B$85,IF(Q359=86%,N359*O359*P359*F!$B$86,IF(Q359=87%,N359*O359*P359*F!$B$87,IF(Q359=88%,N359*O359*P359*F!$B$88,IF(Q359=89%,N359*O359*P359*F!$B$89,IF(Q359=90%,N359*O359*P359*F!$B$90,IF(Q359=91%,N359*O359*P359*F!$B$91,IF(Q359=92%,N359*O359*P359*F!$B$92,IF(Q359=93%,N359*O359*P359*F!$B$93,IF(Q359=94%,N359*O359*P359*F!$B$94,IF(Q359=95%,N359*O359*P359*F!$B$95,IF(Q359=96%,N359*O359*P359*F!$B$96,IF(Q359=97%,N359*O359*P359*F!$B$97,IF(Q359=98%,N359*O359*P359*F!$B$98,IF(Q359=99%,N359*O359*P359*F!$B$99,IF(Q359&gt;99%,N359*O359*P359*F!$B$100,))))))))))))))))))))))))))))))))))))))))))))))))))))))))+IF(U359&lt;30%,0,IF(U359&lt;35%,R359*S359*T359*F!$B$33,IF(U359&lt;40%,R359*S359*T359*F!$B$38,IF(U359&lt;45%,R359*S359*T359*F!$B$43,IF(U359&lt;50%,R359*S359*T359*F!$B$48,IF(U359=50%,R359*S359*T359*F!$B$50,IF(U359=51%,R359*S359*T359*F!$B$51,IF(U359=52%,R359*S359*T359*F!$B$52,IF(U359=53%,R359*S359*T359*F!$B$53,IF(U359=54%,R359*S359*T359*F!$B$54,IF(U359=55%,R359*S359*T359*F!$B$55,IF(U359=56%,R359*S359*T359*F!$B$56,IF(U359=57%,R359*S359*T359*F!$B$57,IF(U359=58%,R359*S359*T359*F!$B$58,IF(U359=59%,R359*S359*T359*F!$B$59,IF(U359=60%,R359*S359*T359*F!$B$60,IF(U359=61%,R359*S359*T359*F!$B$61,IF(U359=62%,R359*S359*T359*F!$B$62,IF(U359=63%,R359*S359*T359*F!$B$63,IF(U359=64%,R359*S359*T359*F!$B$64,IF(U359=65%,R359*S359*T359*F!$B$65,IF(U359=66%,R359*S359*T359*F!$B$66,IF(U359=67%,R359*S359*T359*F!$B$67,IF(U359=68%,R359*S359*T359*F!$B$68,IF(U359=69%,R359*S359*T359*F!$B$69,IF(U359=70%,R359*S359*T359*F!$B$70,IF(U359=71%,R359*S359*T359*F!$B$71,IF(U359=72%,R359*S359*T359*F!$B$72,IF(U359=73%,R359*S359*T359*F!$B$73,IF(U359=74%,R359*S359*T359*F!$B$74,IF(U359=75%,R359*S359*T359*F!$B$75,IF(U359=76%,R359*S359*T359*F!$B$76,IF(U359=77%,R359*S359*T359*F!$B$77,IF(U359=78%,R359*S359*T359*F!$B$78,IF(U359=79%,R359*S359*T359*F!$B$79,IF(U359=80%,R359*S359*T359*F!$B$80,IF(U359=81%,R359*S359*T359*F!$B$81,IF(U359=82%,R359*S359*T359*F!$B$82,IF(U359=83%,R359*S359*T359*F!$B$83,IF(U359=84%,R359*S359*T359*F!$B$84,IF(U359=85%,R359*S359*T359*F!$B$85,IF(U359=86%,R359*S359*T359*F!$B$86,IF(U359=87%,R359*S359*T359*F!$B$87,IF(U359=88%,R359*S359*T359*F!$B$88,IF(U359=89%,R359*S359*T359*F!$B$89,IF(U359=90%,R359*S359*T359*F!$B$90,IF(U359=91%,R359*S359*T359*F!$B$91,IF(U359=92%,R359*S359*T359*F!$B$92,IF(U359=93%,R359*S359*T359*F!$B$93,IF(U359=94%,R359*S359*T359*F!$B$94,IF(U359=95%,R359*S359*T359*F!$B$95,IF(U359=96%,R359*S359*T359*F!$B$96,IF(U359=97%,R359*S359*T359*F!$B$97,IF(U359=98%,R359*S359*T359*F!$B$98,IF(U359=99%,R359*S359*T359*F!$B$99,IF(U359&gt;99%,R359*S359*T359*F!$B$100)))))))))))))))))))))))))))))))))))))))))))))))))))))))))*IF(ISNUMBER(E359),E359,1)*IF(ISNUMBER(D359),D359,1)</f>
        <v>1838.1</v>
      </c>
      <c r="AA359" s="104">
        <f t="shared" si="561"/>
        <v>26</v>
      </c>
      <c r="AB359" s="105">
        <f t="shared" si="562"/>
        <v>26.400000000000002</v>
      </c>
    </row>
    <row r="360" spans="1:28" x14ac:dyDescent="0.25">
      <c r="A360" s="325"/>
      <c r="B360" s="183" t="str">
        <f t="shared" si="555"/>
        <v>Легкая</v>
      </c>
      <c r="C360" s="184" t="str">
        <f t="shared" si="555"/>
        <v>Жим гантелей</v>
      </c>
      <c r="D360" s="167">
        <f t="shared" si="563"/>
        <v>1</v>
      </c>
      <c r="E360" s="191">
        <f t="shared" si="555"/>
        <v>2</v>
      </c>
      <c r="F360" s="308">
        <f>IF(I360&lt;&gt;0,(IFERROR(IF($Y360&gt;50,MROUND($Y360*I360,2.5),IF($Y360&lt;15,MROUND($Y360*I360,0.1),MROUND($Y360*I360,1))),)),"")</f>
        <v>27.5</v>
      </c>
      <c r="G360" s="186">
        <v>5</v>
      </c>
      <c r="H360" s="186">
        <v>5</v>
      </c>
      <c r="I360" s="174">
        <v>0.49</v>
      </c>
      <c r="J360" s="308" t="str">
        <f>IF(M360&lt;&gt;0,(IFERROR(IF($Y360&gt;50,MROUND($Y360*M360,2.5),IF($Y360&lt;15,MROUND($Y360*M360,0.1),MROUND($Y360*M360,1))),)),"")</f>
        <v/>
      </c>
      <c r="K360" s="186"/>
      <c r="L360" s="186"/>
      <c r="M360" s="174">
        <v>0</v>
      </c>
      <c r="N360" s="308" t="str">
        <f>IF(Q360&lt;&gt;0,(IFERROR(IF($Y360&gt;50,MROUND($Y360*Q360,2.5),IF($Y360&lt;15,MROUND($Y360*Q360,0.1),MROUND($Y360*Q360,1))),)),"")</f>
        <v/>
      </c>
      <c r="O360" s="186"/>
      <c r="P360" s="186"/>
      <c r="Q360" s="174">
        <v>0</v>
      </c>
      <c r="R360" s="308" t="str">
        <f>IF(U360&lt;&gt;0,(IFERROR(IF($Y360&gt;50,MROUND($Y360*U360,2.5),IF($Y360&lt;15,MROUND($Y360*U360,0.1),MROUND($Y360*U360,1))),)),"")</f>
        <v/>
      </c>
      <c r="S360" s="186"/>
      <c r="T360" s="186"/>
      <c r="U360" s="174">
        <v>0</v>
      </c>
      <c r="V360" s="98">
        <f t="shared" si="539"/>
        <v>1375</v>
      </c>
      <c r="W360" s="99">
        <f t="shared" si="564"/>
        <v>55</v>
      </c>
      <c r="X360" s="68">
        <f>ROUND(IFERROR((W360/(Y360*IF(ISNUMBER(E360),E360,1))),0),2)</f>
        <v>0.48</v>
      </c>
      <c r="Y360" s="203">
        <f t="shared" si="529"/>
        <v>57.891150555679367</v>
      </c>
      <c r="Z360" s="18">
        <f>(IF(I360&lt;30%,0,IF(I360&lt;35%,F360*G360*H360*F!$B$33,IF(I360&lt;40%,F360*G360*H360*F!$B$38,IF(I360&lt;45%,F360*G360*H360*F!$B$43,IF(I360&lt;50%,F360*G360*H360*F!$B$48,IF(I360=50%,F360*G360*H360*F!$B$50,IF(I360=51%,F360*G360*H360*F!$B$51,IF(I360=52%,F360*G360*H360*F!$B$52,IF(I360=53%,F360*G360*H360*F!$B$53,IF(I360=54%,F360*G360*H360*F!$B$54,IF(I360=55%,F360*G360*H360*F!$B$55,IF(I360=56%,F360*G360*H360*F!$B$56,IF(I360=57%,F360*G360*H360*F!$B$57,IF(I360=58%,F360*G360*H360*F!$B$58,IF(I360=59%,F360*G360*H360*F!$B$59,IF(I360=60%,F360*G360*H360*F!$B$60,IF(I360=61%,F360*G360*H360*F!$B$61,IF(I360=62%,F360*G360*H360*F!$B$62,IF(I360=63%,F360*G360*H360*F!$B$63,IF(I360=64%,F360*G360*H360*F!$B$64,IF(I360=65%,F360*G360*H360*F!$B$65,IF(I360=66%,F360*G360*H360*F!$B$66,IF(I360=67%,F360*G360*H360*F!$B$67,IF(I360=68%,F360*G360*H360*F!$B$68,IF(I360=69%,F360*G360*H360*F!$B$69,IF(I360=70%,F360*G360*H360*F!$B$70,IF(I360=71%,F360*G360*H360*F!$B$71,IF(I360=72%,F360*G360*H360*F!$B$72,IF(I360=73%,F360*G360*H360*F!$B$73,IF(I360=74%,F360*G360*H360*F!$B$74,IF(I360=75%,F360*G360*H360*F!$B$75,IF(I360=76%,F360*G360*H360*F!$B$76,IF(I360=77%,F360*G360*H360*F!$B$77,IF(I360=78%,F360*G360*H360*F!$B$78,IF(I360=79%,F360*G360*H360*F!$B$79,IF(I360=80%,F360*G360*H360*F!$B$80,IF(I360=81%,F360*G360*H360*F!$B$81,IF(I360=82%,F360*G360*H360*F!$B$82,IF(I360=83%,F360*G360*H360*F!$B$83,IF(I360=84%,F360*G360*H360*F!$B$84,IF(I360=85%,F360*G360*H360*F!$B$85,IF(I360=86%,F360*G360*H360*F!$B$86,IF(I360=87%,F360*G360*H360*F!$B$87,IF(I360=88%,F360*G360*H360*F!$B$88,IF(I360=89%,F360*G360*H360*F!$B$89,IF(I360=90%,F360*G360*H360*F!$B$90,IF(I360=91%,F360*G360*H360*F!$B$91,IF(I360=92%,F360*G360*H360*F!$B$92,IF(I360=93%,F360*G360*H360*F!$B$93,IF(I360=94%,F360*G360*H360*F!$B$94,IF(I360=95%,F360*G360*H360*F!$B$95,IF(I360=96%,F360*G360*H360*F!$B$96,IF(I360=97%,F360*G360*H360*F!$B$97,IF(I360=98%,F360*G360*H360*F!$B$98,IF(I360=99%,F360*G360*H360*F!$B$99,IF(I360&gt;99%,F360*G360*H360*F!$B$100,))))))))))))))))))))))))))))))))))))))))))))))))))))))))+IF(M360&lt;30%,0,IF(M360&lt;35%,J360*K360*L360*F!$B$33,IF(M360&lt;40%,J360*K360*L360*F!$B$38,IF(M360&lt;45%,J360*K360*L360*F!$B$43,IF(M360&lt;50%,J360*K360*L360*F!$B$48,IF(M360=50%,J360*K360*L360*F!$B$50,IF(M360=51%,J360*K360*L360*F!$B$51,IF(M360=52%,J360*K360*L360*F!$B$52,IF(M360=53%,J360*K360*L360*F!$B$53,IF(M360=54%,J360*K360*L360*F!$B$54,IF(M360=55%,J360*K360*L360*F!$B$55,IF(M360=56%,J360*K360*L360*F!$B$56,IF(M360=57%,J360*K360*L360*F!$B$57,IF(M360=58%,J360*K360*L360*F!$B$58,IF(M360=59%,J360*K360*L360*F!$B$59,IF(M360=60%,J360*K360*L360*F!$B$60,IF(M360=61%,J360*K360*L360*F!$B$61,IF(M360=62%,J360*K360*L360*F!$B$62,IF(M360=63%,J360*K360*L360*F!$B$63,IF(M360=64%,J360*K360*L360*F!$B$64,IF(M360=65%,J360*K360*L360*F!$B$65,IF(M360=66%,J360*K360*L360*F!$B$66,IF(M360=67%,J360*K360*L360*F!$B$67,IF(M360=68%,J360*K360*L360*F!$B$68,IF(M360=69%,J360*K360*L360*F!$B$69,IF(M360=70%,J360*K360*L360*F!$B$70,IF(M360=71%,J360*K360*L360*F!$B$71,IF(M360=72%,J360*K360*L360*F!$B$72,IF(M360=73%,J360*K360*L360*F!$B$73,IF(M360=74%,J360*K360*L360*F!$B$74,IF(M360=75%,J360*K360*L360*F!$B$75,IF(M360=76%,J360*K360*L360*F!$B$76,IF(M360=77%,J360*K360*L360*F!$B$77,IF(M360=78%,J360*K360*L360*F!$B$78,IF(M360=79%,J360*K360*L360*F!$B$79,IF(M360=80%,J360*K360*L360*F!$B$80,IF(M360=81%,J360*K360*L360*F!$B$81,IF(M360=82%,J360*K360*L360*F!$B$82,IF(M360=83%,J360*K360*L360*F!$B$83,IF(M360=84%,J360*K360*L360*F!$B$84,IF(M360=85%,J360*K360*L360*F!$B$85,IF(M360=86%,J360*K360*L360*F!$B$86,IF(M360=87%,J360*K360*L360*F!$B$87,IF(M360=88%,J360*K360*L360*F!$B$88,IF(M360=89%,J360*K360*L360*F!$B$89,IF(M360=90%,J360*K360*L360*F!$B$90,IF(M360=91%,J360*K360*L360*F!$B$91,IF(M360=92%,J360*K360*L360*F!$B$92,IF(M360=93%,J360*K360*L360*F!$B$93,IF(M360=94%,J360*K360*L360*F!$B$94,IF(M360=95%,J360*K360*L360*F!$B$95,IF(M360=96%,J360*K360*L360*F!$B$96,IF(M360=97%,J360*K360*L360*F!$B$97,IF(M360=98%,J360*K360*L360*F!$B$98,IF(M360=99%,J360*K360*L360*F!$B$99,IF(M360&gt;99%,J360*K360*L360*F!$B$100,))))))))))))))))))))))))))))))))))))))))))))))))))))))))+IF(Q360&lt;30%,0,IF(Q360&lt;35%,N360*O360*P360*F!$B$33,IF(Q360&lt;40%,N360*O360*P360*F!$B$38,IF(Q360&lt;45%,N360*O360*P360*F!$B$43,IF(Q360&lt;50%,N360*O360*P360*F!$B$48,IF(Q360=50%,N360*O360*P360*F!$B$50,IF(Q360=51%,N360*O360*P360*F!$B$51,IF(Q360=52%,N360*O360*P360*F!$B$52,IF(Q360=53%,N360*O360*P360*F!$B$53,IF(Q360=54%,N360*O360*P360*F!$B$54,IF(Q360=55%,N360*O360*P360*F!$B$55,IF(Q360=56%,N360*O360*P360*F!$B$56,IF(Q360=57%,N360*O360*P360*F!$B$57,IF(Q360=58%,N360*O360*P360*F!$B$58,IF(Q360=59%,N360*O360*P360*F!$B$59,IF(Q360=60%,N360*O360*P360*F!$B$60,IF(Q360=61%,N360*O360*P360*F!$B$61,IF(Q360=62%,N360*O360*P360*F!$B$62,IF(Q360=63%,N360*O360*P360*F!$B$63,IF(Q360=64%,N360*O360*P360*F!$B$64,IF(Q360=65%,N360*O360*P360*F!$B$65,IF(Q360=66%,N360*O360*P360*F!$B$66,IF(Q360=67%,N360*O360*P360*F!$B$67,IF(Q360=68%,N360*O360*P360*F!$B$68,IF(Q360=69%,N360*O360*P360*F!$B$69,IF(Q360=70%,N360*O360*P360*F!$B$70,IF(Q360=71%,N360*O360*P360*F!$B$71,IF(Q360=72%,N360*O360*P360*F!$B$72,IF(Q360=73%,N360*O360*P360*F!$B$73,IF(Q360=74%,N360*O360*P360*F!$B$74,IF(Q360=75%,N360*O360*P360*F!$B$75,IF(Q360=76%,N360*O360*P360*F!$B$76,IF(Q360=77%,N360*O360*P360*F!$B$77,IF(Q360=78%,N360*O360*P360*F!$B$78,IF(Q360=79%,N360*O360*P360*F!$B$79,IF(Q360=80%,N360*O360*P360*F!$B$80,IF(Q360=81%,N360*O360*P360*F!$B$81,IF(Q360=82%,N360*O360*P360*F!$B$82,IF(Q360=83%,N360*O360*P360*F!$B$83,IF(Q360=84%,N360*O360*P360*F!$B$84,IF(Q360=85%,N360*O360*P360*F!$B$85,IF(Q360=86%,N360*O360*P360*F!$B$86,IF(Q360=87%,N360*O360*P360*F!$B$87,IF(Q360=88%,N360*O360*P360*F!$B$88,IF(Q360=89%,N360*O360*P360*F!$B$89,IF(Q360=90%,N360*O360*P360*F!$B$90,IF(Q360=91%,N360*O360*P360*F!$B$91,IF(Q360=92%,N360*O360*P360*F!$B$92,IF(Q360=93%,N360*O360*P360*F!$B$93,IF(Q360=94%,N360*O360*P360*F!$B$94,IF(Q360=95%,N360*O360*P360*F!$B$95,IF(Q360=96%,N360*O360*P360*F!$B$96,IF(Q360=97%,N360*O360*P360*F!$B$97,IF(Q360=98%,N360*O360*P360*F!$B$98,IF(Q360=99%,N360*O360*P360*F!$B$99,IF(Q360&gt;99%,N360*O360*P360*F!$B$100,))))))))))))))))))))))))))))))))))))))))))))))))))))))))+IF(U360&lt;30%,0,IF(U360&lt;35%,R360*S360*T360*F!$B$33,IF(U360&lt;40%,R360*S360*T360*F!$B$38,IF(U360&lt;45%,R360*S360*T360*F!$B$43,IF(U360&lt;50%,R360*S360*T360*F!$B$48,IF(U360=50%,R360*S360*T360*F!$B$50,IF(U360=51%,R360*S360*T360*F!$B$51,IF(U360=52%,R360*S360*T360*F!$B$52,IF(U360=53%,R360*S360*T360*F!$B$53,IF(U360=54%,R360*S360*T360*F!$B$54,IF(U360=55%,R360*S360*T360*F!$B$55,IF(U360=56%,R360*S360*T360*F!$B$56,IF(U360=57%,R360*S360*T360*F!$B$57,IF(U360=58%,R360*S360*T360*F!$B$58,IF(U360=59%,R360*S360*T360*F!$B$59,IF(U360=60%,R360*S360*T360*F!$B$60,IF(U360=61%,R360*S360*T360*F!$B$61,IF(U360=62%,R360*S360*T360*F!$B$62,IF(U360=63%,R360*S360*T360*F!$B$63,IF(U360=64%,R360*S360*T360*F!$B$64,IF(U360=65%,R360*S360*T360*F!$B$65,IF(U360=66%,R360*S360*T360*F!$B$66,IF(U360=67%,R360*S360*T360*F!$B$67,IF(U360=68%,R360*S360*T360*F!$B$68,IF(U360=69%,R360*S360*T360*F!$B$69,IF(U360=70%,R360*S360*T360*F!$B$70,IF(U360=71%,R360*S360*T360*F!$B$71,IF(U360=72%,R360*S360*T360*F!$B$72,IF(U360=73%,R360*S360*T360*F!$B$73,IF(U360=74%,R360*S360*T360*F!$B$74,IF(U360=75%,R360*S360*T360*F!$B$75,IF(U360=76%,R360*S360*T360*F!$B$76,IF(U360=77%,R360*S360*T360*F!$B$77,IF(U360=78%,R360*S360*T360*F!$B$78,IF(U360=79%,R360*S360*T360*F!$B$79,IF(U360=80%,R360*S360*T360*F!$B$80,IF(U360=81%,R360*S360*T360*F!$B$81,IF(U360=82%,R360*S360*T360*F!$B$82,IF(U360=83%,R360*S360*T360*F!$B$83,IF(U360=84%,R360*S360*T360*F!$B$84,IF(U360=85%,R360*S360*T360*F!$B$85,IF(U360=86%,R360*S360*T360*F!$B$86,IF(U360=87%,R360*S360*T360*F!$B$87,IF(U360=88%,R360*S360*T360*F!$B$88,IF(U360=89%,R360*S360*T360*F!$B$89,IF(U360=90%,R360*S360*T360*F!$B$90,IF(U360=91%,R360*S360*T360*F!$B$91,IF(U360=92%,R360*S360*T360*F!$B$92,IF(U360=93%,R360*S360*T360*F!$B$93,IF(U360=94%,R360*S360*T360*F!$B$94,IF(U360=95%,R360*S360*T360*F!$B$95,IF(U360=96%,R360*S360*T360*F!$B$96,IF(U360=97%,R360*S360*T360*F!$B$97,IF(U360=98%,R360*S360*T360*F!$B$98,IF(U360=99%,R360*S360*T360*F!$B$99,IF(U360&gt;99%,R360*S360*T360*F!$B$100)))))))))))))))))))))))))))))))))))))))))))))))))))))))))*IF(ISNUMBER(E360),E360,1)*IF(ISNUMBER(D360),D360,1)</f>
        <v>646.25</v>
      </c>
      <c r="AA360" s="69">
        <f t="shared" si="561"/>
        <v>25</v>
      </c>
      <c r="AB360" s="70">
        <f t="shared" si="562"/>
        <v>24</v>
      </c>
    </row>
    <row r="361" spans="1:28" x14ac:dyDescent="0.25">
      <c r="A361" s="325"/>
      <c r="B361" s="183" t="str">
        <f t="shared" si="555"/>
        <v/>
      </c>
      <c r="C361" s="190" t="str">
        <f t="shared" si="555"/>
        <v/>
      </c>
      <c r="D361" s="167">
        <f t="shared" si="563"/>
        <v>0.5</v>
      </c>
      <c r="E361" s="191" t="str">
        <f t="shared" si="555"/>
        <v/>
      </c>
      <c r="F361" s="310" t="str">
        <f>IF(I361&lt;&gt;0,(IFERROR(IF($Y361&gt;50,MROUND($Y361*I361,2.5),IF($Y361&lt;15,MROUND($Y361*I361,0.1),MROUND($Y361*I361,1))),)),"")</f>
        <v/>
      </c>
      <c r="G361" s="188"/>
      <c r="H361" s="188"/>
      <c r="I361" s="189">
        <v>0</v>
      </c>
      <c r="J361" s="310" t="str">
        <f>IF(M361&lt;&gt;0,(IFERROR(IF($Y361&gt;50,MROUND($Y361*M361,2.5),IF($Y361&lt;15,MROUND($Y361*M361,0.1),MROUND($Y361*M361,1))),)),"")</f>
        <v/>
      </c>
      <c r="K361" s="188"/>
      <c r="L361" s="188"/>
      <c r="M361" s="189">
        <v>0</v>
      </c>
      <c r="N361" s="310" t="str">
        <f>IF(Q361&lt;&gt;0,(IFERROR(IF($Y361&gt;50,MROUND($Y361*Q361,2.5),IF($Y361&lt;15,MROUND($Y361*Q361,0.1),MROUND($Y361*Q361,1))),)),"")</f>
        <v/>
      </c>
      <c r="O361" s="188"/>
      <c r="P361" s="188"/>
      <c r="Q361" s="189">
        <v>0</v>
      </c>
      <c r="R361" s="310" t="str">
        <f>IF(U361&lt;&gt;0,(IFERROR(IF($Y361&gt;50,MROUND($Y361*U361,2.5),IF($Y361&lt;15,MROUND($Y361*U361,0.1),MROUND($Y361*U361,1))),)),"")</f>
        <v/>
      </c>
      <c r="S361" s="188"/>
      <c r="T361" s="188"/>
      <c r="U361" s="189">
        <v>0</v>
      </c>
      <c r="V361" s="101">
        <f t="shared" si="539"/>
        <v>0</v>
      </c>
      <c r="W361" s="102">
        <f t="shared" si="564"/>
        <v>0</v>
      </c>
      <c r="X361" s="114">
        <f t="shared" ref="X361:X362" si="566">ROUND(IFERROR((W361/(Y361*IF(ISNUMBER(E361),E361,1))),0),2)</f>
        <v>0</v>
      </c>
      <c r="Y361" s="203">
        <f t="shared" si="529"/>
        <v>75.044084053658423</v>
      </c>
      <c r="Z361" s="20">
        <f>(IF(I361&lt;30%,0,IF(I361&lt;35%,F361*G361*H361*F!$B$33,IF(I361&lt;40%,F361*G361*H361*F!$B$38,IF(I361&lt;45%,F361*G361*H361*F!$B$43,IF(I361&lt;50%,F361*G361*H361*F!$B$48,IF(I361=50%,F361*G361*H361*F!$B$50,IF(I361=51%,F361*G361*H361*F!$B$51,IF(I361=52%,F361*G361*H361*F!$B$52,IF(I361=53%,F361*G361*H361*F!$B$53,IF(I361=54%,F361*G361*H361*F!$B$54,IF(I361=55%,F361*G361*H361*F!$B$55,IF(I361=56%,F361*G361*H361*F!$B$56,IF(I361=57%,F361*G361*H361*F!$B$57,IF(I361=58%,F361*G361*H361*F!$B$58,IF(I361=59%,F361*G361*H361*F!$B$59,IF(I361=60%,F361*G361*H361*F!$B$60,IF(I361=61%,F361*G361*H361*F!$B$61,IF(I361=62%,F361*G361*H361*F!$B$62,IF(I361=63%,F361*G361*H361*F!$B$63,IF(I361=64%,F361*G361*H361*F!$B$64,IF(I361=65%,F361*G361*H361*F!$B$65,IF(I361=66%,F361*G361*H361*F!$B$66,IF(I361=67%,F361*G361*H361*F!$B$67,IF(I361=68%,F361*G361*H361*F!$B$68,IF(I361=69%,F361*G361*H361*F!$B$69,IF(I361=70%,F361*G361*H361*F!$B$70,IF(I361=71%,F361*G361*H361*F!$B$71,IF(I361=72%,F361*G361*H361*F!$B$72,IF(I361=73%,F361*G361*H361*F!$B$73,IF(I361=74%,F361*G361*H361*F!$B$74,IF(I361=75%,F361*G361*H361*F!$B$75,IF(I361=76%,F361*G361*H361*F!$B$76,IF(I361=77%,F361*G361*H361*F!$B$77,IF(I361=78%,F361*G361*H361*F!$B$78,IF(I361=79%,F361*G361*H361*F!$B$79,IF(I361=80%,F361*G361*H361*F!$B$80,IF(I361=81%,F361*G361*H361*F!$B$81,IF(I361=82%,F361*G361*H361*F!$B$82,IF(I361=83%,F361*G361*H361*F!$B$83,IF(I361=84%,F361*G361*H361*F!$B$84,IF(I361=85%,F361*G361*H361*F!$B$85,IF(I361=86%,F361*G361*H361*F!$B$86,IF(I361=87%,F361*G361*H361*F!$B$87,IF(I361=88%,F361*G361*H361*F!$B$88,IF(I361=89%,F361*G361*H361*F!$B$89,IF(I361=90%,F361*G361*H361*F!$B$90,IF(I361=91%,F361*G361*H361*F!$B$91,IF(I361=92%,F361*G361*H361*F!$B$92,IF(I361=93%,F361*G361*H361*F!$B$93,IF(I361=94%,F361*G361*H361*F!$B$94,IF(I361=95%,F361*G361*H361*F!$B$95,IF(I361=96%,F361*G361*H361*F!$B$96,IF(I361=97%,F361*G361*H361*F!$B$97,IF(I361=98%,F361*G361*H361*F!$B$98,IF(I361=99%,F361*G361*H361*F!$B$99,IF(I361&gt;99%,F361*G361*H361*F!$B$100,))))))))))))))))))))))))))))))))))))))))))))))))))))))))+IF(M361&lt;30%,0,IF(M361&lt;35%,J361*K361*L361*F!$B$33,IF(M361&lt;40%,J361*K361*L361*F!$B$38,IF(M361&lt;45%,J361*K361*L361*F!$B$43,IF(M361&lt;50%,J361*K361*L361*F!$B$48,IF(M361=50%,J361*K361*L361*F!$B$50,IF(M361=51%,J361*K361*L361*F!$B$51,IF(M361=52%,J361*K361*L361*F!$B$52,IF(M361=53%,J361*K361*L361*F!$B$53,IF(M361=54%,J361*K361*L361*F!$B$54,IF(M361=55%,J361*K361*L361*F!$B$55,IF(M361=56%,J361*K361*L361*F!$B$56,IF(M361=57%,J361*K361*L361*F!$B$57,IF(M361=58%,J361*K361*L361*F!$B$58,IF(M361=59%,J361*K361*L361*F!$B$59,IF(M361=60%,J361*K361*L361*F!$B$60,IF(M361=61%,J361*K361*L361*F!$B$61,IF(M361=62%,J361*K361*L361*F!$B$62,IF(M361=63%,J361*K361*L361*F!$B$63,IF(M361=64%,J361*K361*L361*F!$B$64,IF(M361=65%,J361*K361*L361*F!$B$65,IF(M361=66%,J361*K361*L361*F!$B$66,IF(M361=67%,J361*K361*L361*F!$B$67,IF(M361=68%,J361*K361*L361*F!$B$68,IF(M361=69%,J361*K361*L361*F!$B$69,IF(M361=70%,J361*K361*L361*F!$B$70,IF(M361=71%,J361*K361*L361*F!$B$71,IF(M361=72%,J361*K361*L361*F!$B$72,IF(M361=73%,J361*K361*L361*F!$B$73,IF(M361=74%,J361*K361*L361*F!$B$74,IF(M361=75%,J361*K361*L361*F!$B$75,IF(M361=76%,J361*K361*L361*F!$B$76,IF(M361=77%,J361*K361*L361*F!$B$77,IF(M361=78%,J361*K361*L361*F!$B$78,IF(M361=79%,J361*K361*L361*F!$B$79,IF(M361=80%,J361*K361*L361*F!$B$80,IF(M361=81%,J361*K361*L361*F!$B$81,IF(M361=82%,J361*K361*L361*F!$B$82,IF(M361=83%,J361*K361*L361*F!$B$83,IF(M361=84%,J361*K361*L361*F!$B$84,IF(M361=85%,J361*K361*L361*F!$B$85,IF(M361=86%,J361*K361*L361*F!$B$86,IF(M361=87%,J361*K361*L361*F!$B$87,IF(M361=88%,J361*K361*L361*F!$B$88,IF(M361=89%,J361*K361*L361*F!$B$89,IF(M361=90%,J361*K361*L361*F!$B$90,IF(M361=91%,J361*K361*L361*F!$B$91,IF(M361=92%,J361*K361*L361*F!$B$92,IF(M361=93%,J361*K361*L361*F!$B$93,IF(M361=94%,J361*K361*L361*F!$B$94,IF(M361=95%,J361*K361*L361*F!$B$95,IF(M361=96%,J361*K361*L361*F!$B$96,IF(M361=97%,J361*K361*L361*F!$B$97,IF(M361=98%,J361*K361*L361*F!$B$98,IF(M361=99%,J361*K361*L361*F!$B$99,IF(M361&gt;99%,J361*K361*L361*F!$B$100,))))))))))))))))))))))))))))))))))))))))))))))))))))))))+IF(Q361&lt;30%,0,IF(Q361&lt;35%,N361*O361*P361*F!$B$33,IF(Q361&lt;40%,N361*O361*P361*F!$B$38,IF(Q361&lt;45%,N361*O361*P361*F!$B$43,IF(Q361&lt;50%,N361*O361*P361*F!$B$48,IF(Q361=50%,N361*O361*P361*F!$B$50,IF(Q361=51%,N361*O361*P361*F!$B$51,IF(Q361=52%,N361*O361*P361*F!$B$52,IF(Q361=53%,N361*O361*P361*F!$B$53,IF(Q361=54%,N361*O361*P361*F!$B$54,IF(Q361=55%,N361*O361*P361*F!$B$55,IF(Q361=56%,N361*O361*P361*F!$B$56,IF(Q361=57%,N361*O361*P361*F!$B$57,IF(Q361=58%,N361*O361*P361*F!$B$58,IF(Q361=59%,N361*O361*P361*F!$B$59,IF(Q361=60%,N361*O361*P361*F!$B$60,IF(Q361=61%,N361*O361*P361*F!$B$61,IF(Q361=62%,N361*O361*P361*F!$B$62,IF(Q361=63%,N361*O361*P361*F!$B$63,IF(Q361=64%,N361*O361*P361*F!$B$64,IF(Q361=65%,N361*O361*P361*F!$B$65,IF(Q361=66%,N361*O361*P361*F!$B$66,IF(Q361=67%,N361*O361*P361*F!$B$67,IF(Q361=68%,N361*O361*P361*F!$B$68,IF(Q361=69%,N361*O361*P361*F!$B$69,IF(Q361=70%,N361*O361*P361*F!$B$70,IF(Q361=71%,N361*O361*P361*F!$B$71,IF(Q361=72%,N361*O361*P361*F!$B$72,IF(Q361=73%,N361*O361*P361*F!$B$73,IF(Q361=74%,N361*O361*P361*F!$B$74,IF(Q361=75%,N361*O361*P361*F!$B$75,IF(Q361=76%,N361*O361*P361*F!$B$76,IF(Q361=77%,N361*O361*P361*F!$B$77,IF(Q361=78%,N361*O361*P361*F!$B$78,IF(Q361=79%,N361*O361*P361*F!$B$79,IF(Q361=80%,N361*O361*P361*F!$B$80,IF(Q361=81%,N361*O361*P361*F!$B$81,IF(Q361=82%,N361*O361*P361*F!$B$82,IF(Q361=83%,N361*O361*P361*F!$B$83,IF(Q361=84%,N361*O361*P361*F!$B$84,IF(Q361=85%,N361*O361*P361*F!$B$85,IF(Q361=86%,N361*O361*P361*F!$B$86,IF(Q361=87%,N361*O361*P361*F!$B$87,IF(Q361=88%,N361*O361*P361*F!$B$88,IF(Q361=89%,N361*O361*P361*F!$B$89,IF(Q361=90%,N361*O361*P361*F!$B$90,IF(Q361=91%,N361*O361*P361*F!$B$91,IF(Q361=92%,N361*O361*P361*F!$B$92,IF(Q361=93%,N361*O361*P361*F!$B$93,IF(Q361=94%,N361*O361*P361*F!$B$94,IF(Q361=95%,N361*O361*P361*F!$B$95,IF(Q361=96%,N361*O361*P361*F!$B$96,IF(Q361=97%,N361*O361*P361*F!$B$97,IF(Q361=98%,N361*O361*P361*F!$B$98,IF(Q361=99%,N361*O361*P361*F!$B$99,IF(Q361&gt;99%,N361*O361*P361*F!$B$100,))))))))))))))))))))))))))))))))))))))))))))))))))))))))+IF(U361&lt;30%,0,IF(U361&lt;35%,R361*S361*T361*F!$B$33,IF(U361&lt;40%,R361*S361*T361*F!$B$38,IF(U361&lt;45%,R361*S361*T361*F!$B$43,IF(U361&lt;50%,R361*S361*T361*F!$B$48,IF(U361=50%,R361*S361*T361*F!$B$50,IF(U361=51%,R361*S361*T361*F!$B$51,IF(U361=52%,R361*S361*T361*F!$B$52,IF(U361=53%,R361*S361*T361*F!$B$53,IF(U361=54%,R361*S361*T361*F!$B$54,IF(U361=55%,R361*S361*T361*F!$B$55,IF(U361=56%,R361*S361*T361*F!$B$56,IF(U361=57%,R361*S361*T361*F!$B$57,IF(U361=58%,R361*S361*T361*F!$B$58,IF(U361=59%,R361*S361*T361*F!$B$59,IF(U361=60%,R361*S361*T361*F!$B$60,IF(U361=61%,R361*S361*T361*F!$B$61,IF(U361=62%,R361*S361*T361*F!$B$62,IF(U361=63%,R361*S361*T361*F!$B$63,IF(U361=64%,R361*S361*T361*F!$B$64,IF(U361=65%,R361*S361*T361*F!$B$65,IF(U361=66%,R361*S361*T361*F!$B$66,IF(U361=67%,R361*S361*T361*F!$B$67,IF(U361=68%,R361*S361*T361*F!$B$68,IF(U361=69%,R361*S361*T361*F!$B$69,IF(U361=70%,R361*S361*T361*F!$B$70,IF(U361=71%,R361*S361*T361*F!$B$71,IF(U361=72%,R361*S361*T361*F!$B$72,IF(U361=73%,R361*S361*T361*F!$B$73,IF(U361=74%,R361*S361*T361*F!$B$74,IF(U361=75%,R361*S361*T361*F!$B$75,IF(U361=76%,R361*S361*T361*F!$B$76,IF(U361=77%,R361*S361*T361*F!$B$77,IF(U361=78%,R361*S361*T361*F!$B$78,IF(U361=79%,R361*S361*T361*F!$B$79,IF(U361=80%,R361*S361*T361*F!$B$80,IF(U361=81%,R361*S361*T361*F!$B$81,IF(U361=82%,R361*S361*T361*F!$B$82,IF(U361=83%,R361*S361*T361*F!$B$83,IF(U361=84%,R361*S361*T361*F!$B$84,IF(U361=85%,R361*S361*T361*F!$B$85,IF(U361=86%,R361*S361*T361*F!$B$86,IF(U361=87%,R361*S361*T361*F!$B$87,IF(U361=88%,R361*S361*T361*F!$B$88,IF(U361=89%,R361*S361*T361*F!$B$89,IF(U361=90%,R361*S361*T361*F!$B$90,IF(U361=91%,R361*S361*T361*F!$B$91,IF(U361=92%,R361*S361*T361*F!$B$92,IF(U361=93%,R361*S361*T361*F!$B$93,IF(U361=94%,R361*S361*T361*F!$B$94,IF(U361=95%,R361*S361*T361*F!$B$95,IF(U361=96%,R361*S361*T361*F!$B$96,IF(U361=97%,R361*S361*T361*F!$B$97,IF(U361=98%,R361*S361*T361*F!$B$98,IF(U361=99%,R361*S361*T361*F!$B$99,IF(U361&gt;99%,R361*S361*T361*F!$B$100)))))))))))))))))))))))))))))))))))))))))))))))))))))))))*IF(ISNUMBER(E361),E361,1)*IF(ISNUMBER(D361),D361,1)</f>
        <v>0</v>
      </c>
      <c r="AA361" s="104">
        <f t="shared" si="561"/>
        <v>0</v>
      </c>
      <c r="AB361" s="105">
        <f t="shared" si="562"/>
        <v>0</v>
      </c>
    </row>
    <row r="362" spans="1:28" x14ac:dyDescent="0.25">
      <c r="A362" s="325"/>
      <c r="B362" s="183" t="str">
        <f t="shared" si="555"/>
        <v/>
      </c>
      <c r="C362" s="190" t="str">
        <f t="shared" si="555"/>
        <v/>
      </c>
      <c r="D362" s="167">
        <f t="shared" si="563"/>
        <v>0</v>
      </c>
      <c r="E362" s="191" t="str">
        <f t="shared" si="555"/>
        <v/>
      </c>
      <c r="F362" s="308"/>
      <c r="G362" s="186"/>
      <c r="H362" s="186"/>
      <c r="I362" s="174">
        <f t="shared" ref="I362" si="567">IFERROR(ROUND(F362/$Y362,2),)</f>
        <v>0</v>
      </c>
      <c r="J362" s="308"/>
      <c r="K362" s="186"/>
      <c r="L362" s="186"/>
      <c r="M362" s="174">
        <f t="shared" ref="M362" si="568">IFERROR(ROUND(J362/$Y362,2),)</f>
        <v>0</v>
      </c>
      <c r="N362" s="308"/>
      <c r="O362" s="186"/>
      <c r="P362" s="186"/>
      <c r="Q362" s="174">
        <f t="shared" ref="Q362" si="569">IFERROR(ROUND(N362/$Y362,2),)</f>
        <v>0</v>
      </c>
      <c r="R362" s="308"/>
      <c r="S362" s="186"/>
      <c r="T362" s="186"/>
      <c r="U362" s="174">
        <f t="shared" ref="U362" si="570">IFERROR(ROUND(R362/$Y362,2),)</f>
        <v>0</v>
      </c>
      <c r="V362" s="98">
        <f t="shared" si="539"/>
        <v>0</v>
      </c>
      <c r="W362" s="99">
        <f t="shared" si="564"/>
        <v>0</v>
      </c>
      <c r="X362" s="68">
        <f t="shared" si="566"/>
        <v>0</v>
      </c>
      <c r="Y362" s="203" t="str">
        <f t="shared" si="529"/>
        <v/>
      </c>
      <c r="Z362" s="18">
        <f>(IF(I362&lt;30%,0,IF(I362&lt;35%,F362*G362*H362*F!$B$33,IF(I362&lt;40%,F362*G362*H362*F!$B$38,IF(I362&lt;45%,F362*G362*H362*F!$B$43,IF(I362&lt;50%,F362*G362*H362*F!$B$48,IF(I362=50%,F362*G362*H362*F!$B$50,IF(I362=51%,F362*G362*H362*F!$B$51,IF(I362=52%,F362*G362*H362*F!$B$52,IF(I362=53%,F362*G362*H362*F!$B$53,IF(I362=54%,F362*G362*H362*F!$B$54,IF(I362=55%,F362*G362*H362*F!$B$55,IF(I362=56%,F362*G362*H362*F!$B$56,IF(I362=57%,F362*G362*H362*F!$B$57,IF(I362=58%,F362*G362*H362*F!$B$58,IF(I362=59%,F362*G362*H362*F!$B$59,IF(I362=60%,F362*G362*H362*F!$B$60,IF(I362=61%,F362*G362*H362*F!$B$61,IF(I362=62%,F362*G362*H362*F!$B$62,IF(I362=63%,F362*G362*H362*F!$B$63,IF(I362=64%,F362*G362*H362*F!$B$64,IF(I362=65%,F362*G362*H362*F!$B$65,IF(I362=66%,F362*G362*H362*F!$B$66,IF(I362=67%,F362*G362*H362*F!$B$67,IF(I362=68%,F362*G362*H362*F!$B$68,IF(I362=69%,F362*G362*H362*F!$B$69,IF(I362=70%,F362*G362*H362*F!$B$70,IF(I362=71%,F362*G362*H362*F!$B$71,IF(I362=72%,F362*G362*H362*F!$B$72,IF(I362=73%,F362*G362*H362*F!$B$73,IF(I362=74%,F362*G362*H362*F!$B$74,IF(I362=75%,F362*G362*H362*F!$B$75,IF(I362=76%,F362*G362*H362*F!$B$76,IF(I362=77%,F362*G362*H362*F!$B$77,IF(I362=78%,F362*G362*H362*F!$B$78,IF(I362=79%,F362*G362*H362*F!$B$79,IF(I362=80%,F362*G362*H362*F!$B$80,IF(I362=81%,F362*G362*H362*F!$B$81,IF(I362=82%,F362*G362*H362*F!$B$82,IF(I362=83%,F362*G362*H362*F!$B$83,IF(I362=84%,F362*G362*H362*F!$B$84,IF(I362=85%,F362*G362*H362*F!$B$85,IF(I362=86%,F362*G362*H362*F!$B$86,IF(I362=87%,F362*G362*H362*F!$B$87,IF(I362=88%,F362*G362*H362*F!$B$88,IF(I362=89%,F362*G362*H362*F!$B$89,IF(I362=90%,F362*G362*H362*F!$B$90,IF(I362=91%,F362*G362*H362*F!$B$91,IF(I362=92%,F362*G362*H362*F!$B$92,IF(I362=93%,F362*G362*H362*F!$B$93,IF(I362=94%,F362*G362*H362*F!$B$94,IF(I362=95%,F362*G362*H362*F!$B$95,IF(I362=96%,F362*G362*H362*F!$B$96,IF(I362=97%,F362*G362*H362*F!$B$97,IF(I362=98%,F362*G362*H362*F!$B$98,IF(I362=99%,F362*G362*H362*F!$B$99,IF(I362&gt;99%,F362*G362*H362*F!$B$100,))))))))))))))))))))))))))))))))))))))))))))))))))))))))+IF(M362&lt;30%,0,IF(M362&lt;35%,J362*K362*L362*F!$B$33,IF(M362&lt;40%,J362*K362*L362*F!$B$38,IF(M362&lt;45%,J362*K362*L362*F!$B$43,IF(M362&lt;50%,J362*K362*L362*F!$B$48,IF(M362=50%,J362*K362*L362*F!$B$50,IF(M362=51%,J362*K362*L362*F!$B$51,IF(M362=52%,J362*K362*L362*F!$B$52,IF(M362=53%,J362*K362*L362*F!$B$53,IF(M362=54%,J362*K362*L362*F!$B$54,IF(M362=55%,J362*K362*L362*F!$B$55,IF(M362=56%,J362*K362*L362*F!$B$56,IF(M362=57%,J362*K362*L362*F!$B$57,IF(M362=58%,J362*K362*L362*F!$B$58,IF(M362=59%,J362*K362*L362*F!$B$59,IF(M362=60%,J362*K362*L362*F!$B$60,IF(M362=61%,J362*K362*L362*F!$B$61,IF(M362=62%,J362*K362*L362*F!$B$62,IF(M362=63%,J362*K362*L362*F!$B$63,IF(M362=64%,J362*K362*L362*F!$B$64,IF(M362=65%,J362*K362*L362*F!$B$65,IF(M362=66%,J362*K362*L362*F!$B$66,IF(M362=67%,J362*K362*L362*F!$B$67,IF(M362=68%,J362*K362*L362*F!$B$68,IF(M362=69%,J362*K362*L362*F!$B$69,IF(M362=70%,J362*K362*L362*F!$B$70,IF(M362=71%,J362*K362*L362*F!$B$71,IF(M362=72%,J362*K362*L362*F!$B$72,IF(M362=73%,J362*K362*L362*F!$B$73,IF(M362=74%,J362*K362*L362*F!$B$74,IF(M362=75%,J362*K362*L362*F!$B$75,IF(M362=76%,J362*K362*L362*F!$B$76,IF(M362=77%,J362*K362*L362*F!$B$77,IF(M362=78%,J362*K362*L362*F!$B$78,IF(M362=79%,J362*K362*L362*F!$B$79,IF(M362=80%,J362*K362*L362*F!$B$80,IF(M362=81%,J362*K362*L362*F!$B$81,IF(M362=82%,J362*K362*L362*F!$B$82,IF(M362=83%,J362*K362*L362*F!$B$83,IF(M362=84%,J362*K362*L362*F!$B$84,IF(M362=85%,J362*K362*L362*F!$B$85,IF(M362=86%,J362*K362*L362*F!$B$86,IF(M362=87%,J362*K362*L362*F!$B$87,IF(M362=88%,J362*K362*L362*F!$B$88,IF(M362=89%,J362*K362*L362*F!$B$89,IF(M362=90%,J362*K362*L362*F!$B$90,IF(M362=91%,J362*K362*L362*F!$B$91,IF(M362=92%,J362*K362*L362*F!$B$92,IF(M362=93%,J362*K362*L362*F!$B$93,IF(M362=94%,J362*K362*L362*F!$B$94,IF(M362=95%,J362*K362*L362*F!$B$95,IF(M362=96%,J362*K362*L362*F!$B$96,IF(M362=97%,J362*K362*L362*F!$B$97,IF(M362=98%,J362*K362*L362*F!$B$98,IF(M362=99%,J362*K362*L362*F!$B$99,IF(M362&gt;99%,J362*K362*L362*F!$B$100,))))))))))))))))))))))))))))))))))))))))))))))))))))))))+IF(Q362&lt;30%,0,IF(Q362&lt;35%,N362*O362*P362*F!$B$33,IF(Q362&lt;40%,N362*O362*P362*F!$B$38,IF(Q362&lt;45%,N362*O362*P362*F!$B$43,IF(Q362&lt;50%,N362*O362*P362*F!$B$48,IF(Q362=50%,N362*O362*P362*F!$B$50,IF(Q362=51%,N362*O362*P362*F!$B$51,IF(Q362=52%,N362*O362*P362*F!$B$52,IF(Q362=53%,N362*O362*P362*F!$B$53,IF(Q362=54%,N362*O362*P362*F!$B$54,IF(Q362=55%,N362*O362*P362*F!$B$55,IF(Q362=56%,N362*O362*P362*F!$B$56,IF(Q362=57%,N362*O362*P362*F!$B$57,IF(Q362=58%,N362*O362*P362*F!$B$58,IF(Q362=59%,N362*O362*P362*F!$B$59,IF(Q362=60%,N362*O362*P362*F!$B$60,IF(Q362=61%,N362*O362*P362*F!$B$61,IF(Q362=62%,N362*O362*P362*F!$B$62,IF(Q362=63%,N362*O362*P362*F!$B$63,IF(Q362=64%,N362*O362*P362*F!$B$64,IF(Q362=65%,N362*O362*P362*F!$B$65,IF(Q362=66%,N362*O362*P362*F!$B$66,IF(Q362=67%,N362*O362*P362*F!$B$67,IF(Q362=68%,N362*O362*P362*F!$B$68,IF(Q362=69%,N362*O362*P362*F!$B$69,IF(Q362=70%,N362*O362*P362*F!$B$70,IF(Q362=71%,N362*O362*P362*F!$B$71,IF(Q362=72%,N362*O362*P362*F!$B$72,IF(Q362=73%,N362*O362*P362*F!$B$73,IF(Q362=74%,N362*O362*P362*F!$B$74,IF(Q362=75%,N362*O362*P362*F!$B$75,IF(Q362=76%,N362*O362*P362*F!$B$76,IF(Q362=77%,N362*O362*P362*F!$B$77,IF(Q362=78%,N362*O362*P362*F!$B$78,IF(Q362=79%,N362*O362*P362*F!$B$79,IF(Q362=80%,N362*O362*P362*F!$B$80,IF(Q362=81%,N362*O362*P362*F!$B$81,IF(Q362=82%,N362*O362*P362*F!$B$82,IF(Q362=83%,N362*O362*P362*F!$B$83,IF(Q362=84%,N362*O362*P362*F!$B$84,IF(Q362=85%,N362*O362*P362*F!$B$85,IF(Q362=86%,N362*O362*P362*F!$B$86,IF(Q362=87%,N362*O362*P362*F!$B$87,IF(Q362=88%,N362*O362*P362*F!$B$88,IF(Q362=89%,N362*O362*P362*F!$B$89,IF(Q362=90%,N362*O362*P362*F!$B$90,IF(Q362=91%,N362*O362*P362*F!$B$91,IF(Q362=92%,N362*O362*P362*F!$B$92,IF(Q362=93%,N362*O362*P362*F!$B$93,IF(Q362=94%,N362*O362*P362*F!$B$94,IF(Q362=95%,N362*O362*P362*F!$B$95,IF(Q362=96%,N362*O362*P362*F!$B$96,IF(Q362=97%,N362*O362*P362*F!$B$97,IF(Q362=98%,N362*O362*P362*F!$B$98,IF(Q362=99%,N362*O362*P362*F!$B$99,IF(Q362&gt;99%,N362*O362*P362*F!$B$100,))))))))))))))))))))))))))))))))))))))))))))))))))))))))+IF(U362&lt;30%,0,IF(U362&lt;35%,R362*S362*T362*F!$B$33,IF(U362&lt;40%,R362*S362*T362*F!$B$38,IF(U362&lt;45%,R362*S362*T362*F!$B$43,IF(U362&lt;50%,R362*S362*T362*F!$B$48,IF(U362=50%,R362*S362*T362*F!$B$50,IF(U362=51%,R362*S362*T362*F!$B$51,IF(U362=52%,R362*S362*T362*F!$B$52,IF(U362=53%,R362*S362*T362*F!$B$53,IF(U362=54%,R362*S362*T362*F!$B$54,IF(U362=55%,R362*S362*T362*F!$B$55,IF(U362=56%,R362*S362*T362*F!$B$56,IF(U362=57%,R362*S362*T362*F!$B$57,IF(U362=58%,R362*S362*T362*F!$B$58,IF(U362=59%,R362*S362*T362*F!$B$59,IF(U362=60%,R362*S362*T362*F!$B$60,IF(U362=61%,R362*S362*T362*F!$B$61,IF(U362=62%,R362*S362*T362*F!$B$62,IF(U362=63%,R362*S362*T362*F!$B$63,IF(U362=64%,R362*S362*T362*F!$B$64,IF(U362=65%,R362*S362*T362*F!$B$65,IF(U362=66%,R362*S362*T362*F!$B$66,IF(U362=67%,R362*S362*T362*F!$B$67,IF(U362=68%,R362*S362*T362*F!$B$68,IF(U362=69%,R362*S362*T362*F!$B$69,IF(U362=70%,R362*S362*T362*F!$B$70,IF(U362=71%,R362*S362*T362*F!$B$71,IF(U362=72%,R362*S362*T362*F!$B$72,IF(U362=73%,R362*S362*T362*F!$B$73,IF(U362=74%,R362*S362*T362*F!$B$74,IF(U362=75%,R362*S362*T362*F!$B$75,IF(U362=76%,R362*S362*T362*F!$B$76,IF(U362=77%,R362*S362*T362*F!$B$77,IF(U362=78%,R362*S362*T362*F!$B$78,IF(U362=79%,R362*S362*T362*F!$B$79,IF(U362=80%,R362*S362*T362*F!$B$80,IF(U362=81%,R362*S362*T362*F!$B$81,IF(U362=82%,R362*S362*T362*F!$B$82,IF(U362=83%,R362*S362*T362*F!$B$83,IF(U362=84%,R362*S362*T362*F!$B$84,IF(U362=85%,R362*S362*T362*F!$B$85,IF(U362=86%,R362*S362*T362*F!$B$86,IF(U362=87%,R362*S362*T362*F!$B$87,IF(U362=88%,R362*S362*T362*F!$B$88,IF(U362=89%,R362*S362*T362*F!$B$89,IF(U362=90%,R362*S362*T362*F!$B$90,IF(U362=91%,R362*S362*T362*F!$B$91,IF(U362=92%,R362*S362*T362*F!$B$92,IF(U362=93%,R362*S362*T362*F!$B$93,IF(U362=94%,R362*S362*T362*F!$B$94,IF(U362=95%,R362*S362*T362*F!$B$95,IF(U362=96%,R362*S362*T362*F!$B$96,IF(U362=97%,R362*S362*T362*F!$B$97,IF(U362=98%,R362*S362*T362*F!$B$98,IF(U362=99%,R362*S362*T362*F!$B$99,IF(U362&gt;99%,R362*S362*T362*F!$B$100)))))))))))))))))))))))))))))))))))))))))))))))))))))))))*IF(ISNUMBER(E362),E362,1)*IF(ISNUMBER(D362),D362,1)</f>
        <v>0</v>
      </c>
      <c r="AA362" s="69">
        <f t="shared" si="561"/>
        <v>0</v>
      </c>
      <c r="AB362" s="70">
        <f t="shared" si="562"/>
        <v>0</v>
      </c>
    </row>
    <row r="363" spans="1:28" ht="15.75" thickBot="1" x14ac:dyDescent="0.3">
      <c r="A363" s="326"/>
      <c r="B363" s="219" t="str">
        <f t="shared" si="555"/>
        <v/>
      </c>
      <c r="C363" s="228" t="str">
        <f t="shared" si="555"/>
        <v/>
      </c>
      <c r="D363" s="299">
        <f>ROUND(IFERROR((D357*(G357*H357+K357*L357+O357*P357+S357*T357)+D358*(G358*H358+K358*L358+O358*P358+S358*T358)+D359*(G359*H359+K359*L359+O359*P359+S359*T359)+D360*(G360*H360+K360*L360+O360*P360+S360*T360)+D361*(G361*H361+K361*L361+O361*P361+S361*T361)+D362*(G362*H362+K362*L362+O362*P362+S362*T362))/((G357*H357+K357*L357+O357*P357+S357*T357)+(G358*H358+K358*L358+O358*P358+S358*T358)+(G359*H359+K359*L359+O359*P359+S359*T359)+(G360*H360+K360*L360+O360*P360+S360*T360)+(G361*H361+K361*L361+O361*P361+S361*T361)+(G362*H362+K362*L362+O362*P362+S362*T362)),0),2)</f>
        <v>1</v>
      </c>
      <c r="E363" s="230" t="str">
        <f t="shared" si="555"/>
        <v/>
      </c>
      <c r="F363" s="312"/>
      <c r="G363" s="229"/>
      <c r="H363" s="229"/>
      <c r="I363" s="225"/>
      <c r="J363" s="312"/>
      <c r="K363" s="229"/>
      <c r="L363" s="229"/>
      <c r="M363" s="225"/>
      <c r="N363" s="312"/>
      <c r="O363" s="229"/>
      <c r="P363" s="229"/>
      <c r="Q363" s="225"/>
      <c r="R363" s="312"/>
      <c r="S363" s="229"/>
      <c r="T363" s="229"/>
      <c r="U363" s="225"/>
      <c r="V363" s="79">
        <f>SUM(V357:V362)</f>
        <v>9370</v>
      </c>
      <c r="W363" s="21">
        <f>IFERROR(V363/AA363,0)</f>
        <v>111.54761904761905</v>
      </c>
      <c r="X363" s="80">
        <f>ROUND(IFERROR(((I357*G357*H357+M357*K357*L357+Q357*O357*P357+U357*S357*T357)+(I358*G358*H358+M358*K358*L358+Q358*O358*P358+U358*S358*T358)+(I359*G359*H359+M359*K359*L359+Q359*O359*P359+U359*S359*T359)+(I360*G360*H360+M360*K360*L360+Q360*O360*P360+U360*S360*T360)+(I361*G361*H361+M361*K361*L361+Q361*O361*P361+U361*S361*T361)+(I362*G362*H362+M362*K362*L362+Q362*O362*P362+U362*S362*T362))/((G357*H357+K357*L357+O357*P357+S357*T357)+(G358*H358+K358*L358+O358*P358+S358*T358)+(G359*H359+K359*L359+O359*P359+S359*T359)+(G360*H360+K360*L360+O360*P360+S360*T360)+(G361*H361+K361*L361+O361*P361+S361*T361)+(G362*H362+K362*L362+O362*P362+S362*T362)),0),3)</f>
        <v>0.626</v>
      </c>
      <c r="Y363" s="81"/>
      <c r="Z363" s="21">
        <f>SUM(Z357:Z362)</f>
        <v>9467.75</v>
      </c>
      <c r="AA363" s="82">
        <f>SUM(AA357:AA362)</f>
        <v>84</v>
      </c>
      <c r="AB363" s="83">
        <f>IF(SUM(AB357:AB362)=0,TIME(,0,),TIME(,SUM(AB357:AB362)+30,))</f>
        <v>0.10972222222222222</v>
      </c>
    </row>
    <row r="364" spans="1:28" x14ac:dyDescent="0.25">
      <c r="A364" s="318">
        <f>A365</f>
        <v>42273</v>
      </c>
      <c r="B364" s="158" t="str">
        <f t="shared" si="555"/>
        <v>Легкая</v>
      </c>
      <c r="C364" s="159" t="str">
        <f t="shared" si="555"/>
        <v>Присед</v>
      </c>
      <c r="D364" s="160">
        <f>D327</f>
        <v>1.2</v>
      </c>
      <c r="E364" s="161" t="str">
        <f t="shared" si="555"/>
        <v/>
      </c>
      <c r="F364" s="302">
        <f>IF(I364&lt;&gt;0,(IFERROR(IF($Y364&gt;50,MROUND($Y364*I364,2.5),IF($Y364&lt;15,MROUND($Y364*I364,0.1),MROUND($Y364*I364,1))),)),"")</f>
        <v>132.5</v>
      </c>
      <c r="G364" s="162">
        <v>5</v>
      </c>
      <c r="H364" s="162">
        <v>5</v>
      </c>
      <c r="I364" s="163">
        <v>0.49</v>
      </c>
      <c r="J364" s="302" t="str">
        <f>IF(M364&lt;&gt;0,(IFERROR(IF($Y364&gt;50,MROUND($Y364*M364,2.5),IF($Y364&lt;15,MROUND($Y364*M364,0.1),MROUND($Y364*M364,1))),)),"")</f>
        <v/>
      </c>
      <c r="K364" s="162"/>
      <c r="L364" s="162"/>
      <c r="M364" s="163">
        <v>0</v>
      </c>
      <c r="N364" s="302" t="str">
        <f>IF(Q364&lt;&gt;0,(IFERROR(IF($Y364&gt;50,MROUND($Y364*Q364,2.5),IF($Y364&lt;15,MROUND($Y364*Q364,0.1),MROUND($Y364*Q364,1))),)),"")</f>
        <v/>
      </c>
      <c r="O364" s="162"/>
      <c r="P364" s="162"/>
      <c r="Q364" s="163">
        <v>0</v>
      </c>
      <c r="R364" s="302" t="str">
        <f>IF(U364&lt;&gt;0,(IFERROR(IF($Y364&gt;50,MROUND($Y364*U364,2.5),IF($Y364&lt;15,MROUND($Y364*U364,0.1),MROUND($Y364*U364,1))),)),"")</f>
        <v/>
      </c>
      <c r="S364" s="162"/>
      <c r="T364" s="162"/>
      <c r="U364" s="164">
        <v>0</v>
      </c>
      <c r="V364" s="120">
        <f t="shared" si="539"/>
        <v>3312.5</v>
      </c>
      <c r="W364" s="48">
        <f>IFERROR((IF(ISNUMBER(F364),F364,1)*G364*H364+IF(ISNUMBER(J364),J364,1)*K364*L364+IF(ISNUMBER(N364),N364,1)*O364*P364+IF(ISNUMBER(R364),R364,1)*S364*T364)*IF(ISNUMBER(E364),E364,1)/(G364*H364+K364*L364+O364*P364+S364*T364),0)</f>
        <v>132.5</v>
      </c>
      <c r="X364" s="49">
        <f>ROUND(IFERROR((W364/(Y364*IF(ISNUMBER(E364),E364,1))),0),2)</f>
        <v>0.49</v>
      </c>
      <c r="Y364" s="202">
        <f t="shared" si="529"/>
        <v>271.93675057771702</v>
      </c>
      <c r="Z364" s="16">
        <f>(IF(I364&lt;30%,0,IF(I364&lt;35%,F364*G364*H364*F!$B$33,IF(I364&lt;40%,F364*G364*H364*F!$B$38,IF(I364&lt;45%,F364*G364*H364*F!$B$43,IF(I364&lt;50%,F364*G364*H364*F!$B$48,IF(I364=50%,F364*G364*H364*F!$B$50,IF(I364=51%,F364*G364*H364*F!$B$51,IF(I364=52%,F364*G364*H364*F!$B$52,IF(I364=53%,F364*G364*H364*F!$B$53,IF(I364=54%,F364*G364*H364*F!$B$54,IF(I364=55%,F364*G364*H364*F!$B$55,IF(I364=56%,F364*G364*H364*F!$B$56,IF(I364=57%,F364*G364*H364*F!$B$57,IF(I364=58%,F364*G364*H364*F!$B$58,IF(I364=59%,F364*G364*H364*F!$B$59,IF(I364=60%,F364*G364*H364*F!$B$60,IF(I364=61%,F364*G364*H364*F!$B$61,IF(I364=62%,F364*G364*H364*F!$B$62,IF(I364=63%,F364*G364*H364*F!$B$63,IF(I364=64%,F364*G364*H364*F!$B$64,IF(I364=65%,F364*G364*H364*F!$B$65,IF(I364=66%,F364*G364*H364*F!$B$66,IF(I364=67%,F364*G364*H364*F!$B$67,IF(I364=68%,F364*G364*H364*F!$B$68,IF(I364=69%,F364*G364*H364*F!$B$69,IF(I364=70%,F364*G364*H364*F!$B$70,IF(I364=71%,F364*G364*H364*F!$B$71,IF(I364=72%,F364*G364*H364*F!$B$72,IF(I364=73%,F364*G364*H364*F!$B$73,IF(I364=74%,F364*G364*H364*F!$B$74,IF(I364=75%,F364*G364*H364*F!$B$75,IF(I364=76%,F364*G364*H364*F!$B$76,IF(I364=77%,F364*G364*H364*F!$B$77,IF(I364=78%,F364*G364*H364*F!$B$78,IF(I364=79%,F364*G364*H364*F!$B$79,IF(I364=80%,F364*G364*H364*F!$B$80,IF(I364=81%,F364*G364*H364*F!$B$81,IF(I364=82%,F364*G364*H364*F!$B$82,IF(I364=83%,F364*G364*H364*F!$B$83,IF(I364=84%,F364*G364*H364*F!$B$84,IF(I364=85%,F364*G364*H364*F!$B$85,IF(I364=86%,F364*G364*H364*F!$B$86,IF(I364=87%,F364*G364*H364*F!$B$87,IF(I364=88%,F364*G364*H364*F!$B$88,IF(I364=89%,F364*G364*H364*F!$B$89,IF(I364=90%,F364*G364*H364*F!$B$90,IF(I364=91%,F364*G364*H364*F!$B$91,IF(I364=92%,F364*G364*H364*F!$B$92,IF(I364=93%,F364*G364*H364*F!$B$93,IF(I364=94%,F364*G364*H364*F!$B$94,IF(I364=95%,F364*G364*H364*F!$B$95,IF(I364=96%,F364*G364*H364*F!$B$96,IF(I364=97%,F364*G364*H364*F!$B$97,IF(I364=98%,F364*G364*H364*F!$B$98,IF(I364=99%,F364*G364*H364*F!$B$99,IF(I364&gt;99%,F364*G364*H364*F!$B$100,))))))))))))))))))))))))))))))))))))))))))))))))))))))))+IF(M364&lt;30%,0,IF(M364&lt;35%,J364*K364*L364*F!$B$33,IF(M364&lt;40%,J364*K364*L364*F!$B$38,IF(M364&lt;45%,J364*K364*L364*F!$B$43,IF(M364&lt;50%,J364*K364*L364*F!$B$48,IF(M364=50%,J364*K364*L364*F!$B$50,IF(M364=51%,J364*K364*L364*F!$B$51,IF(M364=52%,J364*K364*L364*F!$B$52,IF(M364=53%,J364*K364*L364*F!$B$53,IF(M364=54%,J364*K364*L364*F!$B$54,IF(M364=55%,J364*K364*L364*F!$B$55,IF(M364=56%,J364*K364*L364*F!$B$56,IF(M364=57%,J364*K364*L364*F!$B$57,IF(M364=58%,J364*K364*L364*F!$B$58,IF(M364=59%,J364*K364*L364*F!$B$59,IF(M364=60%,J364*K364*L364*F!$B$60,IF(M364=61%,J364*K364*L364*F!$B$61,IF(M364=62%,J364*K364*L364*F!$B$62,IF(M364=63%,J364*K364*L364*F!$B$63,IF(M364=64%,J364*K364*L364*F!$B$64,IF(M364=65%,J364*K364*L364*F!$B$65,IF(M364=66%,J364*K364*L364*F!$B$66,IF(M364=67%,J364*K364*L364*F!$B$67,IF(M364=68%,J364*K364*L364*F!$B$68,IF(M364=69%,J364*K364*L364*F!$B$69,IF(M364=70%,J364*K364*L364*F!$B$70,IF(M364=71%,J364*K364*L364*F!$B$71,IF(M364=72%,J364*K364*L364*F!$B$72,IF(M364=73%,J364*K364*L364*F!$B$73,IF(M364=74%,J364*K364*L364*F!$B$74,IF(M364=75%,J364*K364*L364*F!$B$75,IF(M364=76%,J364*K364*L364*F!$B$76,IF(M364=77%,J364*K364*L364*F!$B$77,IF(M364=78%,J364*K364*L364*F!$B$78,IF(M364=79%,J364*K364*L364*F!$B$79,IF(M364=80%,J364*K364*L364*F!$B$80,IF(M364=81%,J364*K364*L364*F!$B$81,IF(M364=82%,J364*K364*L364*F!$B$82,IF(M364=83%,J364*K364*L364*F!$B$83,IF(M364=84%,J364*K364*L364*F!$B$84,IF(M364=85%,J364*K364*L364*F!$B$85,IF(M364=86%,J364*K364*L364*F!$B$86,IF(M364=87%,J364*K364*L364*F!$B$87,IF(M364=88%,J364*K364*L364*F!$B$88,IF(M364=89%,J364*K364*L364*F!$B$89,IF(M364=90%,J364*K364*L364*F!$B$90,IF(M364=91%,J364*K364*L364*F!$B$91,IF(M364=92%,J364*K364*L364*F!$B$92,IF(M364=93%,J364*K364*L364*F!$B$93,IF(M364=94%,J364*K364*L364*F!$B$94,IF(M364=95%,J364*K364*L364*F!$B$95,IF(M364=96%,J364*K364*L364*F!$B$96,IF(M364=97%,J364*K364*L364*F!$B$97,IF(M364=98%,J364*K364*L364*F!$B$98,IF(M364=99%,J364*K364*L364*F!$B$99,IF(M364&gt;99%,J364*K364*L364*F!$B$100,))))))))))))))))))))))))))))))))))))))))))))))))))))))))+IF(Q364&lt;30%,0,IF(Q364&lt;35%,N364*O364*P364*F!$B$33,IF(Q364&lt;40%,N364*O364*P364*F!$B$38,IF(Q364&lt;45%,N364*O364*P364*F!$B$43,IF(Q364&lt;50%,N364*O364*P364*F!$B$48,IF(Q364=50%,N364*O364*P364*F!$B$50,IF(Q364=51%,N364*O364*P364*F!$B$51,IF(Q364=52%,N364*O364*P364*F!$B$52,IF(Q364=53%,N364*O364*P364*F!$B$53,IF(Q364=54%,N364*O364*P364*F!$B$54,IF(Q364=55%,N364*O364*P364*F!$B$55,IF(Q364=56%,N364*O364*P364*F!$B$56,IF(Q364=57%,N364*O364*P364*F!$B$57,IF(Q364=58%,N364*O364*P364*F!$B$58,IF(Q364=59%,N364*O364*P364*F!$B$59,IF(Q364=60%,N364*O364*P364*F!$B$60,IF(Q364=61%,N364*O364*P364*F!$B$61,IF(Q364=62%,N364*O364*P364*F!$B$62,IF(Q364=63%,N364*O364*P364*F!$B$63,IF(Q364=64%,N364*O364*P364*F!$B$64,IF(Q364=65%,N364*O364*P364*F!$B$65,IF(Q364=66%,N364*O364*P364*F!$B$66,IF(Q364=67%,N364*O364*P364*F!$B$67,IF(Q364=68%,N364*O364*P364*F!$B$68,IF(Q364=69%,N364*O364*P364*F!$B$69,IF(Q364=70%,N364*O364*P364*F!$B$70,IF(Q364=71%,N364*O364*P364*F!$B$71,IF(Q364=72%,N364*O364*P364*F!$B$72,IF(Q364=73%,N364*O364*P364*F!$B$73,IF(Q364=74%,N364*O364*P364*F!$B$74,IF(Q364=75%,N364*O364*P364*F!$B$75,IF(Q364=76%,N364*O364*P364*F!$B$76,IF(Q364=77%,N364*O364*P364*F!$B$77,IF(Q364=78%,N364*O364*P364*F!$B$78,IF(Q364=79%,N364*O364*P364*F!$B$79,IF(Q364=80%,N364*O364*P364*F!$B$80,IF(Q364=81%,N364*O364*P364*F!$B$81,IF(Q364=82%,N364*O364*P364*F!$B$82,IF(Q364=83%,N364*O364*P364*F!$B$83,IF(Q364=84%,N364*O364*P364*F!$B$84,IF(Q364=85%,N364*O364*P364*F!$B$85,IF(Q364=86%,N364*O364*P364*F!$B$86,IF(Q364=87%,N364*O364*P364*F!$B$87,IF(Q364=88%,N364*O364*P364*F!$B$88,IF(Q364=89%,N364*O364*P364*F!$B$89,IF(Q364=90%,N364*O364*P364*F!$B$90,IF(Q364=91%,N364*O364*P364*F!$B$91,IF(Q364=92%,N364*O364*P364*F!$B$92,IF(Q364=93%,N364*O364*P364*F!$B$93,IF(Q364=94%,N364*O364*P364*F!$B$94,IF(Q364=95%,N364*O364*P364*F!$B$95,IF(Q364=96%,N364*O364*P364*F!$B$96,IF(Q364=97%,N364*O364*P364*F!$B$97,IF(Q364=98%,N364*O364*P364*F!$B$98,IF(Q364=99%,N364*O364*P364*F!$B$99,IF(Q364&gt;99%,N364*O364*P364*F!$B$100,))))))))))))))))))))))))))))))))))))))))))))))))))))))))+IF(U364&lt;30%,0,IF(U364&lt;35%,R364*S364*T364*F!$B$33,IF(U364&lt;40%,R364*S364*T364*F!$B$38,IF(U364&lt;45%,R364*S364*T364*F!$B$43,IF(U364&lt;50%,R364*S364*T364*F!$B$48,IF(U364=50%,R364*S364*T364*F!$B$50,IF(U364=51%,R364*S364*T364*F!$B$51,IF(U364=52%,R364*S364*T364*F!$B$52,IF(U364=53%,R364*S364*T364*F!$B$53,IF(U364=54%,R364*S364*T364*F!$B$54,IF(U364=55%,R364*S364*T364*F!$B$55,IF(U364=56%,R364*S364*T364*F!$B$56,IF(U364=57%,R364*S364*T364*F!$B$57,IF(U364=58%,R364*S364*T364*F!$B$58,IF(U364=59%,R364*S364*T364*F!$B$59,IF(U364=60%,R364*S364*T364*F!$B$60,IF(U364=61%,R364*S364*T364*F!$B$61,IF(U364=62%,R364*S364*T364*F!$B$62,IF(U364=63%,R364*S364*T364*F!$B$63,IF(U364=64%,R364*S364*T364*F!$B$64,IF(U364=65%,R364*S364*T364*F!$B$65,IF(U364=66%,R364*S364*T364*F!$B$66,IF(U364=67%,R364*S364*T364*F!$B$67,IF(U364=68%,R364*S364*T364*F!$B$68,IF(U364=69%,R364*S364*T364*F!$B$69,IF(U364=70%,R364*S364*T364*F!$B$70,IF(U364=71%,R364*S364*T364*F!$B$71,IF(U364=72%,R364*S364*T364*F!$B$72,IF(U364=73%,R364*S364*T364*F!$B$73,IF(U364=74%,R364*S364*T364*F!$B$74,IF(U364=75%,R364*S364*T364*F!$B$75,IF(U364=76%,R364*S364*T364*F!$B$76,IF(U364=77%,R364*S364*T364*F!$B$77,IF(U364=78%,R364*S364*T364*F!$B$78,IF(U364=79%,R364*S364*T364*F!$B$79,IF(U364=80%,R364*S364*T364*F!$B$80,IF(U364=81%,R364*S364*T364*F!$B$81,IF(U364=82%,R364*S364*T364*F!$B$82,IF(U364=83%,R364*S364*T364*F!$B$83,IF(U364=84%,R364*S364*T364*F!$B$84,IF(U364=85%,R364*S364*T364*F!$B$85,IF(U364=86%,R364*S364*T364*F!$B$86,IF(U364=87%,R364*S364*T364*F!$B$87,IF(U364=88%,R364*S364*T364*F!$B$88,IF(U364=89%,R364*S364*T364*F!$B$89,IF(U364=90%,R364*S364*T364*F!$B$90,IF(U364=91%,R364*S364*T364*F!$B$91,IF(U364=92%,R364*S364*T364*F!$B$92,IF(U364=93%,R364*S364*T364*F!$B$93,IF(U364=94%,R364*S364*T364*F!$B$94,IF(U364=95%,R364*S364*T364*F!$B$95,IF(U364=96%,R364*S364*T364*F!$B$96,IF(U364=97%,R364*S364*T364*F!$B$97,IF(U364=98%,R364*S364*T364*F!$B$98,IF(U364=99%,R364*S364*T364*F!$B$99,IF(U364&gt;99%,R364*S364*T364*F!$B$100)))))))))))))))))))))))))))))))))))))))))))))))))))))))))*IF(ISNUMBER(E364),E364,1)*IF(ISNUMBER(D364),D364,1)</f>
        <v>1868.25</v>
      </c>
      <c r="AA364" s="50">
        <f t="shared" ref="AA364:AA369" si="571">G364*H364+K364*L364+O364*P364+S364*T364</f>
        <v>25</v>
      </c>
      <c r="AB364" s="51">
        <f t="shared" ref="AB364:AB369" si="572">(H364*(IF(I364&lt;45%,0.5,IF(I364&lt;55%,0.8,IF(I364&lt;65%,0.9,IF(I364&lt;75%,1,IF(I364&lt;85%,1.1,1.2))))))+L364*(IF(M364&lt;45%,0.5,IF(M364&lt;55%,0.8,IF(M364&lt;65%,0.9,IF(M364&lt;75%,1,IF(M364&lt;85%,1.1,1.2))))))+P364*(IF(Q364&lt;45%,0.5,IF(Q364&lt;55%,0.8,IF(Q364&lt;65%,0.9,IF(Q364&lt;75%,1,IF(Q364&lt;85%,1.1,1.2))))))+T364*(IF(U364&lt;45%,0.5,IF(U364&lt;55%,0.8,IF(U364&lt;65%,0.9,IF(U364&lt;75%,1,IF(U364&lt;85%,1.1,1.2)))))))*IF(D364&gt;=0.8,6,IF(D364&lt;=0.4,1.5,3))</f>
        <v>24</v>
      </c>
    </row>
    <row r="365" spans="1:28" ht="15" customHeight="1" x14ac:dyDescent="0.25">
      <c r="A365" s="325">
        <f>A358+1</f>
        <v>42273</v>
      </c>
      <c r="B365" s="165" t="str">
        <f t="shared" si="555"/>
        <v>Легкая</v>
      </c>
      <c r="C365" s="166" t="str">
        <f t="shared" si="555"/>
        <v>Уступающая тяга</v>
      </c>
      <c r="D365" s="167">
        <f t="shared" ref="D365:D369" si="573">D328</f>
        <v>1.3</v>
      </c>
      <c r="E365" s="168" t="str">
        <f t="shared" si="555"/>
        <v/>
      </c>
      <c r="F365" s="303">
        <f>IF(I365&lt;&gt;0,(IFERROR(IF($Y365&gt;50,MROUND($Y365*I365,2.5),IF($Y365&lt;15,MROUND($Y365*I365,0.1),MROUND($Y365*I365,1))),)),"")</f>
        <v>112.5</v>
      </c>
      <c r="G365" s="170">
        <v>4</v>
      </c>
      <c r="H365" s="170">
        <v>5</v>
      </c>
      <c r="I365" s="171">
        <v>0.45</v>
      </c>
      <c r="J365" s="303" t="str">
        <f>IF(M365&lt;&gt;0,(IFERROR(IF($Y365&gt;50,MROUND($Y365*M365,2.5),IF($Y365&lt;15,MROUND($Y365*M365,0.1),MROUND($Y365*M365,1))),)),"")</f>
        <v/>
      </c>
      <c r="K365" s="170"/>
      <c r="L365" s="170"/>
      <c r="M365" s="171">
        <v>0</v>
      </c>
      <c r="N365" s="303" t="str">
        <f>IF(Q365&lt;&gt;0,(IFERROR(IF($Y365&gt;50,MROUND($Y365*Q365,2.5),IF($Y365&lt;15,MROUND($Y365*Q365,0.1),MROUND($Y365*Q365,1))),)),"")</f>
        <v/>
      </c>
      <c r="O365" s="170"/>
      <c r="P365" s="170"/>
      <c r="Q365" s="171">
        <v>0</v>
      </c>
      <c r="R365" s="303" t="str">
        <f>IF(U365&lt;&gt;0,(IFERROR(IF($Y365&gt;50,MROUND($Y365*U365,2.5),IF($Y365&lt;15,MROUND($Y365*U365,0.1),MROUND($Y365*U365,1))),)),"")</f>
        <v/>
      </c>
      <c r="S365" s="170"/>
      <c r="T365" s="170"/>
      <c r="U365" s="172">
        <v>0</v>
      </c>
      <c r="V365" s="121">
        <f t="shared" si="539"/>
        <v>2250</v>
      </c>
      <c r="W365" s="60">
        <f t="shared" ref="W365:W369" si="574">IFERROR((IF(ISNUMBER(F365),F365,1)*G365*H365+IF(ISNUMBER(J365),J365,1)*K365*L365+IF(ISNUMBER(N365),N365,1)*O365*P365+IF(ISNUMBER(R365),R365,1)*S365*T365)*IF(ISNUMBER(E365),E365,1)/(G365*H365+K365*L365+O365*P365+S365*T365),0)</f>
        <v>112.5</v>
      </c>
      <c r="X365" s="61">
        <f t="shared" ref="X365:X366" si="575">ROUND(IFERROR((W365/(Y365*IF(ISNUMBER(E365),E365,1))),0),2)</f>
        <v>0.45</v>
      </c>
      <c r="Y365" s="203">
        <f t="shared" si="529"/>
        <v>251.01853899481563</v>
      </c>
      <c r="Z365" s="17">
        <f>(IF(I365&lt;30%,0,IF(I365&lt;35%,F365*G365*H365*F!$B$33,IF(I365&lt;40%,F365*G365*H365*F!$B$38,IF(I365&lt;45%,F365*G365*H365*F!$B$43,IF(I365&lt;50%,F365*G365*H365*F!$B$48,IF(I365=50%,F365*G365*H365*F!$B$50,IF(I365=51%,F365*G365*H365*F!$B$51,IF(I365=52%,F365*G365*H365*F!$B$52,IF(I365=53%,F365*G365*H365*F!$B$53,IF(I365=54%,F365*G365*H365*F!$B$54,IF(I365=55%,F365*G365*H365*F!$B$55,IF(I365=56%,F365*G365*H365*F!$B$56,IF(I365=57%,F365*G365*H365*F!$B$57,IF(I365=58%,F365*G365*H365*F!$B$58,IF(I365=59%,F365*G365*H365*F!$B$59,IF(I365=60%,F365*G365*H365*F!$B$60,IF(I365=61%,F365*G365*H365*F!$B$61,IF(I365=62%,F365*G365*H365*F!$B$62,IF(I365=63%,F365*G365*H365*F!$B$63,IF(I365=64%,F365*G365*H365*F!$B$64,IF(I365=65%,F365*G365*H365*F!$B$65,IF(I365=66%,F365*G365*H365*F!$B$66,IF(I365=67%,F365*G365*H365*F!$B$67,IF(I365=68%,F365*G365*H365*F!$B$68,IF(I365=69%,F365*G365*H365*F!$B$69,IF(I365=70%,F365*G365*H365*F!$B$70,IF(I365=71%,F365*G365*H365*F!$B$71,IF(I365=72%,F365*G365*H365*F!$B$72,IF(I365=73%,F365*G365*H365*F!$B$73,IF(I365=74%,F365*G365*H365*F!$B$74,IF(I365=75%,F365*G365*H365*F!$B$75,IF(I365=76%,F365*G365*H365*F!$B$76,IF(I365=77%,F365*G365*H365*F!$B$77,IF(I365=78%,F365*G365*H365*F!$B$78,IF(I365=79%,F365*G365*H365*F!$B$79,IF(I365=80%,F365*G365*H365*F!$B$80,IF(I365=81%,F365*G365*H365*F!$B$81,IF(I365=82%,F365*G365*H365*F!$B$82,IF(I365=83%,F365*G365*H365*F!$B$83,IF(I365=84%,F365*G365*H365*F!$B$84,IF(I365=85%,F365*G365*H365*F!$B$85,IF(I365=86%,F365*G365*H365*F!$B$86,IF(I365=87%,F365*G365*H365*F!$B$87,IF(I365=88%,F365*G365*H365*F!$B$88,IF(I365=89%,F365*G365*H365*F!$B$89,IF(I365=90%,F365*G365*H365*F!$B$90,IF(I365=91%,F365*G365*H365*F!$B$91,IF(I365=92%,F365*G365*H365*F!$B$92,IF(I365=93%,F365*G365*H365*F!$B$93,IF(I365=94%,F365*G365*H365*F!$B$94,IF(I365=95%,F365*G365*H365*F!$B$95,IF(I365=96%,F365*G365*H365*F!$B$96,IF(I365=97%,F365*G365*H365*F!$B$97,IF(I365=98%,F365*G365*H365*F!$B$98,IF(I365=99%,F365*G365*H365*F!$B$99,IF(I365&gt;99%,F365*G365*H365*F!$B$100,))))))))))))))))))))))))))))))))))))))))))))))))))))))))+IF(M365&lt;30%,0,IF(M365&lt;35%,J365*K365*L365*F!$B$33,IF(M365&lt;40%,J365*K365*L365*F!$B$38,IF(M365&lt;45%,J365*K365*L365*F!$B$43,IF(M365&lt;50%,J365*K365*L365*F!$B$48,IF(M365=50%,J365*K365*L365*F!$B$50,IF(M365=51%,J365*K365*L365*F!$B$51,IF(M365=52%,J365*K365*L365*F!$B$52,IF(M365=53%,J365*K365*L365*F!$B$53,IF(M365=54%,J365*K365*L365*F!$B$54,IF(M365=55%,J365*K365*L365*F!$B$55,IF(M365=56%,J365*K365*L365*F!$B$56,IF(M365=57%,J365*K365*L365*F!$B$57,IF(M365=58%,J365*K365*L365*F!$B$58,IF(M365=59%,J365*K365*L365*F!$B$59,IF(M365=60%,J365*K365*L365*F!$B$60,IF(M365=61%,J365*K365*L365*F!$B$61,IF(M365=62%,J365*K365*L365*F!$B$62,IF(M365=63%,J365*K365*L365*F!$B$63,IF(M365=64%,J365*K365*L365*F!$B$64,IF(M365=65%,J365*K365*L365*F!$B$65,IF(M365=66%,J365*K365*L365*F!$B$66,IF(M365=67%,J365*K365*L365*F!$B$67,IF(M365=68%,J365*K365*L365*F!$B$68,IF(M365=69%,J365*K365*L365*F!$B$69,IF(M365=70%,J365*K365*L365*F!$B$70,IF(M365=71%,J365*K365*L365*F!$B$71,IF(M365=72%,J365*K365*L365*F!$B$72,IF(M365=73%,J365*K365*L365*F!$B$73,IF(M365=74%,J365*K365*L365*F!$B$74,IF(M365=75%,J365*K365*L365*F!$B$75,IF(M365=76%,J365*K365*L365*F!$B$76,IF(M365=77%,J365*K365*L365*F!$B$77,IF(M365=78%,J365*K365*L365*F!$B$78,IF(M365=79%,J365*K365*L365*F!$B$79,IF(M365=80%,J365*K365*L365*F!$B$80,IF(M365=81%,J365*K365*L365*F!$B$81,IF(M365=82%,J365*K365*L365*F!$B$82,IF(M365=83%,J365*K365*L365*F!$B$83,IF(M365=84%,J365*K365*L365*F!$B$84,IF(M365=85%,J365*K365*L365*F!$B$85,IF(M365=86%,J365*K365*L365*F!$B$86,IF(M365=87%,J365*K365*L365*F!$B$87,IF(M365=88%,J365*K365*L365*F!$B$88,IF(M365=89%,J365*K365*L365*F!$B$89,IF(M365=90%,J365*K365*L365*F!$B$90,IF(M365=91%,J365*K365*L365*F!$B$91,IF(M365=92%,J365*K365*L365*F!$B$92,IF(M365=93%,J365*K365*L365*F!$B$93,IF(M365=94%,J365*K365*L365*F!$B$94,IF(M365=95%,J365*K365*L365*F!$B$95,IF(M365=96%,J365*K365*L365*F!$B$96,IF(M365=97%,J365*K365*L365*F!$B$97,IF(M365=98%,J365*K365*L365*F!$B$98,IF(M365=99%,J365*K365*L365*F!$B$99,IF(M365&gt;99%,J365*K365*L365*F!$B$100,))))))))))))))))))))))))))))))))))))))))))))))))))))))))+IF(Q365&lt;30%,0,IF(Q365&lt;35%,N365*O365*P365*F!$B$33,IF(Q365&lt;40%,N365*O365*P365*F!$B$38,IF(Q365&lt;45%,N365*O365*P365*F!$B$43,IF(Q365&lt;50%,N365*O365*P365*F!$B$48,IF(Q365=50%,N365*O365*P365*F!$B$50,IF(Q365=51%,N365*O365*P365*F!$B$51,IF(Q365=52%,N365*O365*P365*F!$B$52,IF(Q365=53%,N365*O365*P365*F!$B$53,IF(Q365=54%,N365*O365*P365*F!$B$54,IF(Q365=55%,N365*O365*P365*F!$B$55,IF(Q365=56%,N365*O365*P365*F!$B$56,IF(Q365=57%,N365*O365*P365*F!$B$57,IF(Q365=58%,N365*O365*P365*F!$B$58,IF(Q365=59%,N365*O365*P365*F!$B$59,IF(Q365=60%,N365*O365*P365*F!$B$60,IF(Q365=61%,N365*O365*P365*F!$B$61,IF(Q365=62%,N365*O365*P365*F!$B$62,IF(Q365=63%,N365*O365*P365*F!$B$63,IF(Q365=64%,N365*O365*P365*F!$B$64,IF(Q365=65%,N365*O365*P365*F!$B$65,IF(Q365=66%,N365*O365*P365*F!$B$66,IF(Q365=67%,N365*O365*P365*F!$B$67,IF(Q365=68%,N365*O365*P365*F!$B$68,IF(Q365=69%,N365*O365*P365*F!$B$69,IF(Q365=70%,N365*O365*P365*F!$B$70,IF(Q365=71%,N365*O365*P365*F!$B$71,IF(Q365=72%,N365*O365*P365*F!$B$72,IF(Q365=73%,N365*O365*P365*F!$B$73,IF(Q365=74%,N365*O365*P365*F!$B$74,IF(Q365=75%,N365*O365*P365*F!$B$75,IF(Q365=76%,N365*O365*P365*F!$B$76,IF(Q365=77%,N365*O365*P365*F!$B$77,IF(Q365=78%,N365*O365*P365*F!$B$78,IF(Q365=79%,N365*O365*P365*F!$B$79,IF(Q365=80%,N365*O365*P365*F!$B$80,IF(Q365=81%,N365*O365*P365*F!$B$81,IF(Q365=82%,N365*O365*P365*F!$B$82,IF(Q365=83%,N365*O365*P365*F!$B$83,IF(Q365=84%,N365*O365*P365*F!$B$84,IF(Q365=85%,N365*O365*P365*F!$B$85,IF(Q365=86%,N365*O365*P365*F!$B$86,IF(Q365=87%,N365*O365*P365*F!$B$87,IF(Q365=88%,N365*O365*P365*F!$B$88,IF(Q365=89%,N365*O365*P365*F!$B$89,IF(Q365=90%,N365*O365*P365*F!$B$90,IF(Q365=91%,N365*O365*P365*F!$B$91,IF(Q365=92%,N365*O365*P365*F!$B$92,IF(Q365=93%,N365*O365*P365*F!$B$93,IF(Q365=94%,N365*O365*P365*F!$B$94,IF(Q365=95%,N365*O365*P365*F!$B$95,IF(Q365=96%,N365*O365*P365*F!$B$96,IF(Q365=97%,N365*O365*P365*F!$B$97,IF(Q365=98%,N365*O365*P365*F!$B$98,IF(Q365=99%,N365*O365*P365*F!$B$99,IF(Q365&gt;99%,N365*O365*P365*F!$B$100,))))))))))))))))))))))))))))))))))))))))))))))))))))))))+IF(U365&lt;30%,0,IF(U365&lt;35%,R365*S365*T365*F!$B$33,IF(U365&lt;40%,R365*S365*T365*F!$B$38,IF(U365&lt;45%,R365*S365*T365*F!$B$43,IF(U365&lt;50%,R365*S365*T365*F!$B$48,IF(U365=50%,R365*S365*T365*F!$B$50,IF(U365=51%,R365*S365*T365*F!$B$51,IF(U365=52%,R365*S365*T365*F!$B$52,IF(U365=53%,R365*S365*T365*F!$B$53,IF(U365=54%,R365*S365*T365*F!$B$54,IF(U365=55%,R365*S365*T365*F!$B$55,IF(U365=56%,R365*S365*T365*F!$B$56,IF(U365=57%,R365*S365*T365*F!$B$57,IF(U365=58%,R365*S365*T365*F!$B$58,IF(U365=59%,R365*S365*T365*F!$B$59,IF(U365=60%,R365*S365*T365*F!$B$60,IF(U365=61%,R365*S365*T365*F!$B$61,IF(U365=62%,R365*S365*T365*F!$B$62,IF(U365=63%,R365*S365*T365*F!$B$63,IF(U365=64%,R365*S365*T365*F!$B$64,IF(U365=65%,R365*S365*T365*F!$B$65,IF(U365=66%,R365*S365*T365*F!$B$66,IF(U365=67%,R365*S365*T365*F!$B$67,IF(U365=68%,R365*S365*T365*F!$B$68,IF(U365=69%,R365*S365*T365*F!$B$69,IF(U365=70%,R365*S365*T365*F!$B$70,IF(U365=71%,R365*S365*T365*F!$B$71,IF(U365=72%,R365*S365*T365*F!$B$72,IF(U365=73%,R365*S365*T365*F!$B$73,IF(U365=74%,R365*S365*T365*F!$B$74,IF(U365=75%,R365*S365*T365*F!$B$75,IF(U365=76%,R365*S365*T365*F!$B$76,IF(U365=77%,R365*S365*T365*F!$B$77,IF(U365=78%,R365*S365*T365*F!$B$78,IF(U365=79%,R365*S365*T365*F!$B$79,IF(U365=80%,R365*S365*T365*F!$B$80,IF(U365=81%,R365*S365*T365*F!$B$81,IF(U365=82%,R365*S365*T365*F!$B$82,IF(U365=83%,R365*S365*T365*F!$B$83,IF(U365=84%,R365*S365*T365*F!$B$84,IF(U365=85%,R365*S365*T365*F!$B$85,IF(U365=86%,R365*S365*T365*F!$B$86,IF(U365=87%,R365*S365*T365*F!$B$87,IF(U365=88%,R365*S365*T365*F!$B$88,IF(U365=89%,R365*S365*T365*F!$B$89,IF(U365=90%,R365*S365*T365*F!$B$90,IF(U365=91%,R365*S365*T365*F!$B$91,IF(U365=92%,R365*S365*T365*F!$B$92,IF(U365=93%,R365*S365*T365*F!$B$93,IF(U365=94%,R365*S365*T365*F!$B$94,IF(U365=95%,R365*S365*T365*F!$B$95,IF(U365=96%,R365*S365*T365*F!$B$96,IF(U365=97%,R365*S365*T365*F!$B$97,IF(U365=98%,R365*S365*T365*F!$B$98,IF(U365=99%,R365*S365*T365*F!$B$99,IF(U365&gt;99%,R365*S365*T365*F!$B$100)))))))))))))))))))))))))))))))))))))))))))))))))))))))))*IF(ISNUMBER(E365),E365,1)*IF(ISNUMBER(D365),D365,1)</f>
        <v>1374.75</v>
      </c>
      <c r="AA365" s="62">
        <f t="shared" si="571"/>
        <v>20</v>
      </c>
      <c r="AB365" s="63">
        <f t="shared" si="572"/>
        <v>24</v>
      </c>
    </row>
    <row r="366" spans="1:28" x14ac:dyDescent="0.25">
      <c r="A366" s="325"/>
      <c r="B366" s="165" t="str">
        <f t="shared" si="555"/>
        <v>Легкая</v>
      </c>
      <c r="C366" s="166" t="str">
        <f t="shared" si="555"/>
        <v>Присед на груди</v>
      </c>
      <c r="D366" s="167">
        <f t="shared" si="573"/>
        <v>1.2</v>
      </c>
      <c r="E366" s="168" t="str">
        <f t="shared" si="555"/>
        <v/>
      </c>
      <c r="F366" s="304">
        <f>IF(I366&lt;&gt;0,(IFERROR(IF($Y366&gt;50,MROUND($Y366*I366,2.5),IF($Y366&lt;15,MROUND($Y366*I366,0.1),MROUND($Y366*I366,1))),)),"")</f>
        <v>107.5</v>
      </c>
      <c r="G366" s="173">
        <v>4</v>
      </c>
      <c r="H366" s="173">
        <v>4</v>
      </c>
      <c r="I366" s="174">
        <v>0.49</v>
      </c>
      <c r="J366" s="304" t="str">
        <f>IF(M366&lt;&gt;0,(IFERROR(IF($Y366&gt;50,MROUND($Y366*M366,2.5),IF($Y366&lt;15,MROUND($Y366*M366,0.1),MROUND($Y366*M366,1))),)),"")</f>
        <v/>
      </c>
      <c r="K366" s="173"/>
      <c r="L366" s="173"/>
      <c r="M366" s="174">
        <v>0</v>
      </c>
      <c r="N366" s="304" t="str">
        <f>IF(Q366&lt;&gt;0,(IFERROR(IF($Y366&gt;50,MROUND($Y366*Q366,2.5),IF($Y366&lt;15,MROUND($Y366*Q366,0.1),MROUND($Y366*Q366,1))),)),"")</f>
        <v/>
      </c>
      <c r="O366" s="173"/>
      <c r="P366" s="173"/>
      <c r="Q366" s="174">
        <v>0</v>
      </c>
      <c r="R366" s="304" t="str">
        <f>IF(U366&lt;&gt;0,(IFERROR(IF($Y366&gt;50,MROUND($Y366*U366,2.5),IF($Y366&lt;15,MROUND($Y366*U366,0.1),MROUND($Y366*U366,1))),)),"")</f>
        <v/>
      </c>
      <c r="S366" s="173"/>
      <c r="T366" s="173"/>
      <c r="U366" s="175">
        <v>0</v>
      </c>
      <c r="V366" s="98">
        <f t="shared" si="539"/>
        <v>1720</v>
      </c>
      <c r="W366" s="67">
        <f t="shared" si="574"/>
        <v>107.5</v>
      </c>
      <c r="X366" s="68">
        <f t="shared" si="575"/>
        <v>0.49</v>
      </c>
      <c r="Y366" s="203">
        <f t="shared" si="529"/>
        <v>217.54940046217354</v>
      </c>
      <c r="Z366" s="18">
        <f>(IF(I366&lt;30%,0,IF(I366&lt;35%,F366*G366*H366*F!$B$33,IF(I366&lt;40%,F366*G366*H366*F!$B$38,IF(I366&lt;45%,F366*G366*H366*F!$B$43,IF(I366&lt;50%,F366*G366*H366*F!$B$48,IF(I366=50%,F366*G366*H366*F!$B$50,IF(I366=51%,F366*G366*H366*F!$B$51,IF(I366=52%,F366*G366*H366*F!$B$52,IF(I366=53%,F366*G366*H366*F!$B$53,IF(I366=54%,F366*G366*H366*F!$B$54,IF(I366=55%,F366*G366*H366*F!$B$55,IF(I366=56%,F366*G366*H366*F!$B$56,IF(I366=57%,F366*G366*H366*F!$B$57,IF(I366=58%,F366*G366*H366*F!$B$58,IF(I366=59%,F366*G366*H366*F!$B$59,IF(I366=60%,F366*G366*H366*F!$B$60,IF(I366=61%,F366*G366*H366*F!$B$61,IF(I366=62%,F366*G366*H366*F!$B$62,IF(I366=63%,F366*G366*H366*F!$B$63,IF(I366=64%,F366*G366*H366*F!$B$64,IF(I366=65%,F366*G366*H366*F!$B$65,IF(I366=66%,F366*G366*H366*F!$B$66,IF(I366=67%,F366*G366*H366*F!$B$67,IF(I366=68%,F366*G366*H366*F!$B$68,IF(I366=69%,F366*G366*H366*F!$B$69,IF(I366=70%,F366*G366*H366*F!$B$70,IF(I366=71%,F366*G366*H366*F!$B$71,IF(I366=72%,F366*G366*H366*F!$B$72,IF(I366=73%,F366*G366*H366*F!$B$73,IF(I366=74%,F366*G366*H366*F!$B$74,IF(I366=75%,F366*G366*H366*F!$B$75,IF(I366=76%,F366*G366*H366*F!$B$76,IF(I366=77%,F366*G366*H366*F!$B$77,IF(I366=78%,F366*G366*H366*F!$B$78,IF(I366=79%,F366*G366*H366*F!$B$79,IF(I366=80%,F366*G366*H366*F!$B$80,IF(I366=81%,F366*G366*H366*F!$B$81,IF(I366=82%,F366*G366*H366*F!$B$82,IF(I366=83%,F366*G366*H366*F!$B$83,IF(I366=84%,F366*G366*H366*F!$B$84,IF(I366=85%,F366*G366*H366*F!$B$85,IF(I366=86%,F366*G366*H366*F!$B$86,IF(I366=87%,F366*G366*H366*F!$B$87,IF(I366=88%,F366*G366*H366*F!$B$88,IF(I366=89%,F366*G366*H366*F!$B$89,IF(I366=90%,F366*G366*H366*F!$B$90,IF(I366=91%,F366*G366*H366*F!$B$91,IF(I366=92%,F366*G366*H366*F!$B$92,IF(I366=93%,F366*G366*H366*F!$B$93,IF(I366=94%,F366*G366*H366*F!$B$94,IF(I366=95%,F366*G366*H366*F!$B$95,IF(I366=96%,F366*G366*H366*F!$B$96,IF(I366=97%,F366*G366*H366*F!$B$97,IF(I366=98%,F366*G366*H366*F!$B$98,IF(I366=99%,F366*G366*H366*F!$B$99,IF(I366&gt;99%,F366*G366*H366*F!$B$100,))))))))))))))))))))))))))))))))))))))))))))))))))))))))+IF(M366&lt;30%,0,IF(M366&lt;35%,J366*K366*L366*F!$B$33,IF(M366&lt;40%,J366*K366*L366*F!$B$38,IF(M366&lt;45%,J366*K366*L366*F!$B$43,IF(M366&lt;50%,J366*K366*L366*F!$B$48,IF(M366=50%,J366*K366*L366*F!$B$50,IF(M366=51%,J366*K366*L366*F!$B$51,IF(M366=52%,J366*K366*L366*F!$B$52,IF(M366=53%,J366*K366*L366*F!$B$53,IF(M366=54%,J366*K366*L366*F!$B$54,IF(M366=55%,J366*K366*L366*F!$B$55,IF(M366=56%,J366*K366*L366*F!$B$56,IF(M366=57%,J366*K366*L366*F!$B$57,IF(M366=58%,J366*K366*L366*F!$B$58,IF(M366=59%,J366*K366*L366*F!$B$59,IF(M366=60%,J366*K366*L366*F!$B$60,IF(M366=61%,J366*K366*L366*F!$B$61,IF(M366=62%,J366*K366*L366*F!$B$62,IF(M366=63%,J366*K366*L366*F!$B$63,IF(M366=64%,J366*K366*L366*F!$B$64,IF(M366=65%,J366*K366*L366*F!$B$65,IF(M366=66%,J366*K366*L366*F!$B$66,IF(M366=67%,J366*K366*L366*F!$B$67,IF(M366=68%,J366*K366*L366*F!$B$68,IF(M366=69%,J366*K366*L366*F!$B$69,IF(M366=70%,J366*K366*L366*F!$B$70,IF(M366=71%,J366*K366*L366*F!$B$71,IF(M366=72%,J366*K366*L366*F!$B$72,IF(M366=73%,J366*K366*L366*F!$B$73,IF(M366=74%,J366*K366*L366*F!$B$74,IF(M366=75%,J366*K366*L366*F!$B$75,IF(M366=76%,J366*K366*L366*F!$B$76,IF(M366=77%,J366*K366*L366*F!$B$77,IF(M366=78%,J366*K366*L366*F!$B$78,IF(M366=79%,J366*K366*L366*F!$B$79,IF(M366=80%,J366*K366*L366*F!$B$80,IF(M366=81%,J366*K366*L366*F!$B$81,IF(M366=82%,J366*K366*L366*F!$B$82,IF(M366=83%,J366*K366*L366*F!$B$83,IF(M366=84%,J366*K366*L366*F!$B$84,IF(M366=85%,J366*K366*L366*F!$B$85,IF(M366=86%,J366*K366*L366*F!$B$86,IF(M366=87%,J366*K366*L366*F!$B$87,IF(M366=88%,J366*K366*L366*F!$B$88,IF(M366=89%,J366*K366*L366*F!$B$89,IF(M366=90%,J366*K366*L366*F!$B$90,IF(M366=91%,J366*K366*L366*F!$B$91,IF(M366=92%,J366*K366*L366*F!$B$92,IF(M366=93%,J366*K366*L366*F!$B$93,IF(M366=94%,J366*K366*L366*F!$B$94,IF(M366=95%,J366*K366*L366*F!$B$95,IF(M366=96%,J366*K366*L366*F!$B$96,IF(M366=97%,J366*K366*L366*F!$B$97,IF(M366=98%,J366*K366*L366*F!$B$98,IF(M366=99%,J366*K366*L366*F!$B$99,IF(M366&gt;99%,J366*K366*L366*F!$B$100,))))))))))))))))))))))))))))))))))))))))))))))))))))))))+IF(Q366&lt;30%,0,IF(Q366&lt;35%,N366*O366*P366*F!$B$33,IF(Q366&lt;40%,N366*O366*P366*F!$B$38,IF(Q366&lt;45%,N366*O366*P366*F!$B$43,IF(Q366&lt;50%,N366*O366*P366*F!$B$48,IF(Q366=50%,N366*O366*P366*F!$B$50,IF(Q366=51%,N366*O366*P366*F!$B$51,IF(Q366=52%,N366*O366*P366*F!$B$52,IF(Q366=53%,N366*O366*P366*F!$B$53,IF(Q366=54%,N366*O366*P366*F!$B$54,IF(Q366=55%,N366*O366*P366*F!$B$55,IF(Q366=56%,N366*O366*P366*F!$B$56,IF(Q366=57%,N366*O366*P366*F!$B$57,IF(Q366=58%,N366*O366*P366*F!$B$58,IF(Q366=59%,N366*O366*P366*F!$B$59,IF(Q366=60%,N366*O366*P366*F!$B$60,IF(Q366=61%,N366*O366*P366*F!$B$61,IF(Q366=62%,N366*O366*P366*F!$B$62,IF(Q366=63%,N366*O366*P366*F!$B$63,IF(Q366=64%,N366*O366*P366*F!$B$64,IF(Q366=65%,N366*O366*P366*F!$B$65,IF(Q366=66%,N366*O366*P366*F!$B$66,IF(Q366=67%,N366*O366*P366*F!$B$67,IF(Q366=68%,N366*O366*P366*F!$B$68,IF(Q366=69%,N366*O366*P366*F!$B$69,IF(Q366=70%,N366*O366*P366*F!$B$70,IF(Q366=71%,N366*O366*P366*F!$B$71,IF(Q366=72%,N366*O366*P366*F!$B$72,IF(Q366=73%,N366*O366*P366*F!$B$73,IF(Q366=74%,N366*O366*P366*F!$B$74,IF(Q366=75%,N366*O366*P366*F!$B$75,IF(Q366=76%,N366*O366*P366*F!$B$76,IF(Q366=77%,N366*O366*P366*F!$B$77,IF(Q366=78%,N366*O366*P366*F!$B$78,IF(Q366=79%,N366*O366*P366*F!$B$79,IF(Q366=80%,N366*O366*P366*F!$B$80,IF(Q366=81%,N366*O366*P366*F!$B$81,IF(Q366=82%,N366*O366*P366*F!$B$82,IF(Q366=83%,N366*O366*P366*F!$B$83,IF(Q366=84%,N366*O366*P366*F!$B$84,IF(Q366=85%,N366*O366*P366*F!$B$85,IF(Q366=86%,N366*O366*P366*F!$B$86,IF(Q366=87%,N366*O366*P366*F!$B$87,IF(Q366=88%,N366*O366*P366*F!$B$88,IF(Q366=89%,N366*O366*P366*F!$B$89,IF(Q366=90%,N366*O366*P366*F!$B$90,IF(Q366=91%,N366*O366*P366*F!$B$91,IF(Q366=92%,N366*O366*P366*F!$B$92,IF(Q366=93%,N366*O366*P366*F!$B$93,IF(Q366=94%,N366*O366*P366*F!$B$94,IF(Q366=95%,N366*O366*P366*F!$B$95,IF(Q366=96%,N366*O366*P366*F!$B$96,IF(Q366=97%,N366*O366*P366*F!$B$97,IF(Q366=98%,N366*O366*P366*F!$B$98,IF(Q366=99%,N366*O366*P366*F!$B$99,IF(Q366&gt;99%,N366*O366*P366*F!$B$100,))))))))))))))))))))))))))))))))))))))))))))))))))))))))+IF(U366&lt;30%,0,IF(U366&lt;35%,R366*S366*T366*F!$B$33,IF(U366&lt;40%,R366*S366*T366*F!$B$38,IF(U366&lt;45%,R366*S366*T366*F!$B$43,IF(U366&lt;50%,R366*S366*T366*F!$B$48,IF(U366=50%,R366*S366*T366*F!$B$50,IF(U366=51%,R366*S366*T366*F!$B$51,IF(U366=52%,R366*S366*T366*F!$B$52,IF(U366=53%,R366*S366*T366*F!$B$53,IF(U366=54%,R366*S366*T366*F!$B$54,IF(U366=55%,R366*S366*T366*F!$B$55,IF(U366=56%,R366*S366*T366*F!$B$56,IF(U366=57%,R366*S366*T366*F!$B$57,IF(U366=58%,R366*S366*T366*F!$B$58,IF(U366=59%,R366*S366*T366*F!$B$59,IF(U366=60%,R366*S366*T366*F!$B$60,IF(U366=61%,R366*S366*T366*F!$B$61,IF(U366=62%,R366*S366*T366*F!$B$62,IF(U366=63%,R366*S366*T366*F!$B$63,IF(U366=64%,R366*S366*T366*F!$B$64,IF(U366=65%,R366*S366*T366*F!$B$65,IF(U366=66%,R366*S366*T366*F!$B$66,IF(U366=67%,R366*S366*T366*F!$B$67,IF(U366=68%,R366*S366*T366*F!$B$68,IF(U366=69%,R366*S366*T366*F!$B$69,IF(U366=70%,R366*S366*T366*F!$B$70,IF(U366=71%,R366*S366*T366*F!$B$71,IF(U366=72%,R366*S366*T366*F!$B$72,IF(U366=73%,R366*S366*T366*F!$B$73,IF(U366=74%,R366*S366*T366*F!$B$74,IF(U366=75%,R366*S366*T366*F!$B$75,IF(U366=76%,R366*S366*T366*F!$B$76,IF(U366=77%,R366*S366*T366*F!$B$77,IF(U366=78%,R366*S366*T366*F!$B$78,IF(U366=79%,R366*S366*T366*F!$B$79,IF(U366=80%,R366*S366*T366*F!$B$80,IF(U366=81%,R366*S366*T366*F!$B$81,IF(U366=82%,R366*S366*T366*F!$B$82,IF(U366=83%,R366*S366*T366*F!$B$83,IF(U366=84%,R366*S366*T366*F!$B$84,IF(U366=85%,R366*S366*T366*F!$B$85,IF(U366=86%,R366*S366*T366*F!$B$86,IF(U366=87%,R366*S366*T366*F!$B$87,IF(U366=88%,R366*S366*T366*F!$B$88,IF(U366=89%,R366*S366*T366*F!$B$89,IF(U366=90%,R366*S366*T366*F!$B$90,IF(U366=91%,R366*S366*T366*F!$B$91,IF(U366=92%,R366*S366*T366*F!$B$92,IF(U366=93%,R366*S366*T366*F!$B$93,IF(U366=94%,R366*S366*T366*F!$B$94,IF(U366=95%,R366*S366*T366*F!$B$95,IF(U366=96%,R366*S366*T366*F!$B$96,IF(U366=97%,R366*S366*T366*F!$B$97,IF(U366=98%,R366*S366*T366*F!$B$98,IF(U366=99%,R366*S366*T366*F!$B$99,IF(U366&gt;99%,R366*S366*T366*F!$B$100)))))))))))))))))))))))))))))))))))))))))))))))))))))))))*IF(ISNUMBER(E366),E366,1)*IF(ISNUMBER(D366),D366,1)</f>
        <v>970.07999999999993</v>
      </c>
      <c r="AA366" s="69">
        <f t="shared" si="571"/>
        <v>16</v>
      </c>
      <c r="AB366" s="70">
        <f t="shared" si="572"/>
        <v>19.200000000000003</v>
      </c>
    </row>
    <row r="367" spans="1:28" x14ac:dyDescent="0.25">
      <c r="A367" s="325"/>
      <c r="B367" s="165" t="str">
        <f t="shared" si="555"/>
        <v>Легкая</v>
      </c>
      <c r="C367" s="166" t="str">
        <f t="shared" si="555"/>
        <v>Наклоны</v>
      </c>
      <c r="D367" s="167">
        <f t="shared" si="573"/>
        <v>1</v>
      </c>
      <c r="E367" s="168" t="str">
        <f t="shared" si="555"/>
        <v/>
      </c>
      <c r="F367" s="305">
        <f>IF(I367&lt;&gt;0,(IFERROR(IF($Y367&gt;50,MROUND($Y367*I367,2.5),IF($Y367&lt;15,MROUND($Y367*I367,0.1),MROUND($Y367*I367,1))),)),"")</f>
        <v>62.5</v>
      </c>
      <c r="G367" s="170">
        <v>5</v>
      </c>
      <c r="H367" s="170">
        <v>5</v>
      </c>
      <c r="I367" s="171">
        <v>0.45</v>
      </c>
      <c r="J367" s="305" t="str">
        <f>IF(M367&lt;&gt;0,(IFERROR(IF($Y367&gt;50,MROUND($Y367*M367,2.5),IF($Y367&lt;15,MROUND($Y367*M367,0.1),MROUND($Y367*M367,1))),)),"")</f>
        <v/>
      </c>
      <c r="K367" s="170"/>
      <c r="L367" s="170"/>
      <c r="M367" s="171">
        <v>0</v>
      </c>
      <c r="N367" s="305" t="str">
        <f>IF(Q367&lt;&gt;0,(IFERROR(IF($Y367&gt;50,MROUND($Y367*Q367,2.5),IF($Y367&lt;15,MROUND($Y367*Q367,0.1),MROUND($Y367*Q367,1))),)),"")</f>
        <v/>
      </c>
      <c r="O367" s="170"/>
      <c r="P367" s="170"/>
      <c r="Q367" s="171">
        <v>0</v>
      </c>
      <c r="R367" s="305" t="str">
        <f>IF(U367&lt;&gt;0,(IFERROR(IF($Y367&gt;50,MROUND($Y367*U367,2.5),IF($Y367&lt;15,MROUND($Y367*U367,0.1),MROUND($Y367*U367,1))),)),"")</f>
        <v/>
      </c>
      <c r="S367" s="170"/>
      <c r="T367" s="170"/>
      <c r="U367" s="172">
        <v>0</v>
      </c>
      <c r="V367" s="121">
        <f t="shared" si="539"/>
        <v>1562.5</v>
      </c>
      <c r="W367" s="60">
        <f t="shared" si="574"/>
        <v>62.5</v>
      </c>
      <c r="X367" s="61">
        <f>ROUND(IFERROR((W367/(Y367*IF(ISNUMBER(E367),E367,1))),0),2)</f>
        <v>0.45</v>
      </c>
      <c r="Y367" s="203">
        <f t="shared" si="529"/>
        <v>138.06019644714863</v>
      </c>
      <c r="Z367" s="17">
        <f>(IF(I367&lt;30%,0,IF(I367&lt;35%,F367*G367*H367*F!$B$33,IF(I367&lt;40%,F367*G367*H367*F!$B$38,IF(I367&lt;45%,F367*G367*H367*F!$B$43,IF(I367&lt;50%,F367*G367*H367*F!$B$48,IF(I367=50%,F367*G367*H367*F!$B$50,IF(I367=51%,F367*G367*H367*F!$B$51,IF(I367=52%,F367*G367*H367*F!$B$52,IF(I367=53%,F367*G367*H367*F!$B$53,IF(I367=54%,F367*G367*H367*F!$B$54,IF(I367=55%,F367*G367*H367*F!$B$55,IF(I367=56%,F367*G367*H367*F!$B$56,IF(I367=57%,F367*G367*H367*F!$B$57,IF(I367=58%,F367*G367*H367*F!$B$58,IF(I367=59%,F367*G367*H367*F!$B$59,IF(I367=60%,F367*G367*H367*F!$B$60,IF(I367=61%,F367*G367*H367*F!$B$61,IF(I367=62%,F367*G367*H367*F!$B$62,IF(I367=63%,F367*G367*H367*F!$B$63,IF(I367=64%,F367*G367*H367*F!$B$64,IF(I367=65%,F367*G367*H367*F!$B$65,IF(I367=66%,F367*G367*H367*F!$B$66,IF(I367=67%,F367*G367*H367*F!$B$67,IF(I367=68%,F367*G367*H367*F!$B$68,IF(I367=69%,F367*G367*H367*F!$B$69,IF(I367=70%,F367*G367*H367*F!$B$70,IF(I367=71%,F367*G367*H367*F!$B$71,IF(I367=72%,F367*G367*H367*F!$B$72,IF(I367=73%,F367*G367*H367*F!$B$73,IF(I367=74%,F367*G367*H367*F!$B$74,IF(I367=75%,F367*G367*H367*F!$B$75,IF(I367=76%,F367*G367*H367*F!$B$76,IF(I367=77%,F367*G367*H367*F!$B$77,IF(I367=78%,F367*G367*H367*F!$B$78,IF(I367=79%,F367*G367*H367*F!$B$79,IF(I367=80%,F367*G367*H367*F!$B$80,IF(I367=81%,F367*G367*H367*F!$B$81,IF(I367=82%,F367*G367*H367*F!$B$82,IF(I367=83%,F367*G367*H367*F!$B$83,IF(I367=84%,F367*G367*H367*F!$B$84,IF(I367=85%,F367*G367*H367*F!$B$85,IF(I367=86%,F367*G367*H367*F!$B$86,IF(I367=87%,F367*G367*H367*F!$B$87,IF(I367=88%,F367*G367*H367*F!$B$88,IF(I367=89%,F367*G367*H367*F!$B$89,IF(I367=90%,F367*G367*H367*F!$B$90,IF(I367=91%,F367*G367*H367*F!$B$91,IF(I367=92%,F367*G367*H367*F!$B$92,IF(I367=93%,F367*G367*H367*F!$B$93,IF(I367=94%,F367*G367*H367*F!$B$94,IF(I367=95%,F367*G367*H367*F!$B$95,IF(I367=96%,F367*G367*H367*F!$B$96,IF(I367=97%,F367*G367*H367*F!$B$97,IF(I367=98%,F367*G367*H367*F!$B$98,IF(I367=99%,F367*G367*H367*F!$B$99,IF(I367&gt;99%,F367*G367*H367*F!$B$100,))))))))))))))))))))))))))))))))))))))))))))))))))))))))+IF(M367&lt;30%,0,IF(M367&lt;35%,J367*K367*L367*F!$B$33,IF(M367&lt;40%,J367*K367*L367*F!$B$38,IF(M367&lt;45%,J367*K367*L367*F!$B$43,IF(M367&lt;50%,J367*K367*L367*F!$B$48,IF(M367=50%,J367*K367*L367*F!$B$50,IF(M367=51%,J367*K367*L367*F!$B$51,IF(M367=52%,J367*K367*L367*F!$B$52,IF(M367=53%,J367*K367*L367*F!$B$53,IF(M367=54%,J367*K367*L367*F!$B$54,IF(M367=55%,J367*K367*L367*F!$B$55,IF(M367=56%,J367*K367*L367*F!$B$56,IF(M367=57%,J367*K367*L367*F!$B$57,IF(M367=58%,J367*K367*L367*F!$B$58,IF(M367=59%,J367*K367*L367*F!$B$59,IF(M367=60%,J367*K367*L367*F!$B$60,IF(M367=61%,J367*K367*L367*F!$B$61,IF(M367=62%,J367*K367*L367*F!$B$62,IF(M367=63%,J367*K367*L367*F!$B$63,IF(M367=64%,J367*K367*L367*F!$B$64,IF(M367=65%,J367*K367*L367*F!$B$65,IF(M367=66%,J367*K367*L367*F!$B$66,IF(M367=67%,J367*K367*L367*F!$B$67,IF(M367=68%,J367*K367*L367*F!$B$68,IF(M367=69%,J367*K367*L367*F!$B$69,IF(M367=70%,J367*K367*L367*F!$B$70,IF(M367=71%,J367*K367*L367*F!$B$71,IF(M367=72%,J367*K367*L367*F!$B$72,IF(M367=73%,J367*K367*L367*F!$B$73,IF(M367=74%,J367*K367*L367*F!$B$74,IF(M367=75%,J367*K367*L367*F!$B$75,IF(M367=76%,J367*K367*L367*F!$B$76,IF(M367=77%,J367*K367*L367*F!$B$77,IF(M367=78%,J367*K367*L367*F!$B$78,IF(M367=79%,J367*K367*L367*F!$B$79,IF(M367=80%,J367*K367*L367*F!$B$80,IF(M367=81%,J367*K367*L367*F!$B$81,IF(M367=82%,J367*K367*L367*F!$B$82,IF(M367=83%,J367*K367*L367*F!$B$83,IF(M367=84%,J367*K367*L367*F!$B$84,IF(M367=85%,J367*K367*L367*F!$B$85,IF(M367=86%,J367*K367*L367*F!$B$86,IF(M367=87%,J367*K367*L367*F!$B$87,IF(M367=88%,J367*K367*L367*F!$B$88,IF(M367=89%,J367*K367*L367*F!$B$89,IF(M367=90%,J367*K367*L367*F!$B$90,IF(M367=91%,J367*K367*L367*F!$B$91,IF(M367=92%,J367*K367*L367*F!$B$92,IF(M367=93%,J367*K367*L367*F!$B$93,IF(M367=94%,J367*K367*L367*F!$B$94,IF(M367=95%,J367*K367*L367*F!$B$95,IF(M367=96%,J367*K367*L367*F!$B$96,IF(M367=97%,J367*K367*L367*F!$B$97,IF(M367=98%,J367*K367*L367*F!$B$98,IF(M367=99%,J367*K367*L367*F!$B$99,IF(M367&gt;99%,J367*K367*L367*F!$B$100,))))))))))))))))))))))))))))))))))))))))))))))))))))))))+IF(Q367&lt;30%,0,IF(Q367&lt;35%,N367*O367*P367*F!$B$33,IF(Q367&lt;40%,N367*O367*P367*F!$B$38,IF(Q367&lt;45%,N367*O367*P367*F!$B$43,IF(Q367&lt;50%,N367*O367*P367*F!$B$48,IF(Q367=50%,N367*O367*P367*F!$B$50,IF(Q367=51%,N367*O367*P367*F!$B$51,IF(Q367=52%,N367*O367*P367*F!$B$52,IF(Q367=53%,N367*O367*P367*F!$B$53,IF(Q367=54%,N367*O367*P367*F!$B$54,IF(Q367=55%,N367*O367*P367*F!$B$55,IF(Q367=56%,N367*O367*P367*F!$B$56,IF(Q367=57%,N367*O367*P367*F!$B$57,IF(Q367=58%,N367*O367*P367*F!$B$58,IF(Q367=59%,N367*O367*P367*F!$B$59,IF(Q367=60%,N367*O367*P367*F!$B$60,IF(Q367=61%,N367*O367*P367*F!$B$61,IF(Q367=62%,N367*O367*P367*F!$B$62,IF(Q367=63%,N367*O367*P367*F!$B$63,IF(Q367=64%,N367*O367*P367*F!$B$64,IF(Q367=65%,N367*O367*P367*F!$B$65,IF(Q367=66%,N367*O367*P367*F!$B$66,IF(Q367=67%,N367*O367*P367*F!$B$67,IF(Q367=68%,N367*O367*P367*F!$B$68,IF(Q367=69%,N367*O367*P367*F!$B$69,IF(Q367=70%,N367*O367*P367*F!$B$70,IF(Q367=71%,N367*O367*P367*F!$B$71,IF(Q367=72%,N367*O367*P367*F!$B$72,IF(Q367=73%,N367*O367*P367*F!$B$73,IF(Q367=74%,N367*O367*P367*F!$B$74,IF(Q367=75%,N367*O367*P367*F!$B$75,IF(Q367=76%,N367*O367*P367*F!$B$76,IF(Q367=77%,N367*O367*P367*F!$B$77,IF(Q367=78%,N367*O367*P367*F!$B$78,IF(Q367=79%,N367*O367*P367*F!$B$79,IF(Q367=80%,N367*O367*P367*F!$B$80,IF(Q367=81%,N367*O367*P367*F!$B$81,IF(Q367=82%,N367*O367*P367*F!$B$82,IF(Q367=83%,N367*O367*P367*F!$B$83,IF(Q367=84%,N367*O367*P367*F!$B$84,IF(Q367=85%,N367*O367*P367*F!$B$85,IF(Q367=86%,N367*O367*P367*F!$B$86,IF(Q367=87%,N367*O367*P367*F!$B$87,IF(Q367=88%,N367*O367*P367*F!$B$88,IF(Q367=89%,N367*O367*P367*F!$B$89,IF(Q367=90%,N367*O367*P367*F!$B$90,IF(Q367=91%,N367*O367*P367*F!$B$91,IF(Q367=92%,N367*O367*P367*F!$B$92,IF(Q367=93%,N367*O367*P367*F!$B$93,IF(Q367=94%,N367*O367*P367*F!$B$94,IF(Q367=95%,N367*O367*P367*F!$B$95,IF(Q367=96%,N367*O367*P367*F!$B$96,IF(Q367=97%,N367*O367*P367*F!$B$97,IF(Q367=98%,N367*O367*P367*F!$B$98,IF(Q367=99%,N367*O367*P367*F!$B$99,IF(Q367&gt;99%,N367*O367*P367*F!$B$100,))))))))))))))))))))))))))))))))))))))))))))))))))))))))+IF(U367&lt;30%,0,IF(U367&lt;35%,R367*S367*T367*F!$B$33,IF(U367&lt;40%,R367*S367*T367*F!$B$38,IF(U367&lt;45%,R367*S367*T367*F!$B$43,IF(U367&lt;50%,R367*S367*T367*F!$B$48,IF(U367=50%,R367*S367*T367*F!$B$50,IF(U367=51%,R367*S367*T367*F!$B$51,IF(U367=52%,R367*S367*T367*F!$B$52,IF(U367=53%,R367*S367*T367*F!$B$53,IF(U367=54%,R367*S367*T367*F!$B$54,IF(U367=55%,R367*S367*T367*F!$B$55,IF(U367=56%,R367*S367*T367*F!$B$56,IF(U367=57%,R367*S367*T367*F!$B$57,IF(U367=58%,R367*S367*T367*F!$B$58,IF(U367=59%,R367*S367*T367*F!$B$59,IF(U367=60%,R367*S367*T367*F!$B$60,IF(U367=61%,R367*S367*T367*F!$B$61,IF(U367=62%,R367*S367*T367*F!$B$62,IF(U367=63%,R367*S367*T367*F!$B$63,IF(U367=64%,R367*S367*T367*F!$B$64,IF(U367=65%,R367*S367*T367*F!$B$65,IF(U367=66%,R367*S367*T367*F!$B$66,IF(U367=67%,R367*S367*T367*F!$B$67,IF(U367=68%,R367*S367*T367*F!$B$68,IF(U367=69%,R367*S367*T367*F!$B$69,IF(U367=70%,R367*S367*T367*F!$B$70,IF(U367=71%,R367*S367*T367*F!$B$71,IF(U367=72%,R367*S367*T367*F!$B$72,IF(U367=73%,R367*S367*T367*F!$B$73,IF(U367=74%,R367*S367*T367*F!$B$74,IF(U367=75%,R367*S367*T367*F!$B$75,IF(U367=76%,R367*S367*T367*F!$B$76,IF(U367=77%,R367*S367*T367*F!$B$77,IF(U367=78%,R367*S367*T367*F!$B$78,IF(U367=79%,R367*S367*T367*F!$B$79,IF(U367=80%,R367*S367*T367*F!$B$80,IF(U367=81%,R367*S367*T367*F!$B$81,IF(U367=82%,R367*S367*T367*F!$B$82,IF(U367=83%,R367*S367*T367*F!$B$83,IF(U367=84%,R367*S367*T367*F!$B$84,IF(U367=85%,R367*S367*T367*F!$B$85,IF(U367=86%,R367*S367*T367*F!$B$86,IF(U367=87%,R367*S367*T367*F!$B$87,IF(U367=88%,R367*S367*T367*F!$B$88,IF(U367=89%,R367*S367*T367*F!$B$89,IF(U367=90%,R367*S367*T367*F!$B$90,IF(U367=91%,R367*S367*T367*F!$B$91,IF(U367=92%,R367*S367*T367*F!$B$92,IF(U367=93%,R367*S367*T367*F!$B$93,IF(U367=94%,R367*S367*T367*F!$B$94,IF(U367=95%,R367*S367*T367*F!$B$95,IF(U367=96%,R367*S367*T367*F!$B$96,IF(U367=97%,R367*S367*T367*F!$B$97,IF(U367=98%,R367*S367*T367*F!$B$98,IF(U367=99%,R367*S367*T367*F!$B$99,IF(U367&gt;99%,R367*S367*T367*F!$B$100)))))))))))))))))))))))))))))))))))))))))))))))))))))))))*IF(ISNUMBER(E367),E367,1)*IF(ISNUMBER(D367),D367,1)</f>
        <v>734.375</v>
      </c>
      <c r="AA367" s="62">
        <f t="shared" si="571"/>
        <v>25</v>
      </c>
      <c r="AB367" s="63">
        <f t="shared" si="572"/>
        <v>24</v>
      </c>
    </row>
    <row r="368" spans="1:28" x14ac:dyDescent="0.25">
      <c r="A368" s="325"/>
      <c r="B368" s="165" t="str">
        <f t="shared" si="555"/>
        <v>Средняя</v>
      </c>
      <c r="C368" s="166" t="str">
        <f t="shared" si="555"/>
        <v>Разгибания ног</v>
      </c>
      <c r="D368" s="167">
        <f t="shared" si="573"/>
        <v>0.4</v>
      </c>
      <c r="E368" s="168">
        <f t="shared" si="555"/>
        <v>5</v>
      </c>
      <c r="F368" s="304">
        <f>IF(I368&lt;&gt;0,(IFERROR(IF($Y368&gt;50,MROUND($Y368*I368,2.5),IF($Y368&lt;15,MROUND($Y368*I368,0.1),MROUND($Y368*I368,1))),)),"")</f>
        <v>14</v>
      </c>
      <c r="G368" s="173">
        <v>6</v>
      </c>
      <c r="H368" s="173">
        <v>3</v>
      </c>
      <c r="I368" s="174">
        <v>0.52</v>
      </c>
      <c r="J368" s="304">
        <f>IF(M368&lt;&gt;0,(IFERROR(IF($Y368&gt;50,MROUND($Y368*M368,2.5),IF($Y368&lt;15,MROUND($Y368*M368,0.1),MROUND($Y368*M368,1))),)),"")</f>
        <v>16</v>
      </c>
      <c r="K368" s="173">
        <v>5</v>
      </c>
      <c r="L368" s="173">
        <v>3</v>
      </c>
      <c r="M368" s="174">
        <v>0.61</v>
      </c>
      <c r="N368" s="304" t="str">
        <f>IF(Q368&lt;&gt;0,(IFERROR(IF($Y368&gt;50,MROUND($Y368*Q368,2.5),IF($Y368&lt;15,MROUND($Y368*Q368,0.1),MROUND($Y368*Q368,1))),)),"")</f>
        <v/>
      </c>
      <c r="O368" s="173"/>
      <c r="P368" s="173"/>
      <c r="Q368" s="174">
        <v>0</v>
      </c>
      <c r="R368" s="304" t="str">
        <f>IF(U368&lt;&gt;0,(IFERROR(IF($Y368&gt;50,MROUND($Y368*U368,2.5),IF($Y368&lt;15,MROUND($Y368*U368,0.1),MROUND($Y368*U368,1))),)),"")</f>
        <v/>
      </c>
      <c r="S368" s="173"/>
      <c r="T368" s="173"/>
      <c r="U368" s="175">
        <v>0</v>
      </c>
      <c r="V368" s="98">
        <f t="shared" si="539"/>
        <v>2460</v>
      </c>
      <c r="W368" s="67">
        <f t="shared" si="574"/>
        <v>74.545454545454547</v>
      </c>
      <c r="X368" s="72">
        <f t="shared" ref="X368:X369" si="576">ROUND(IFERROR((W368/(Y368*IF(ISNUMBER(E368),E368,1))),0),2)</f>
        <v>0.56999999999999995</v>
      </c>
      <c r="Y368" s="203">
        <f t="shared" si="529"/>
        <v>26.147764478626634</v>
      </c>
      <c r="Z368" s="18">
        <f>(IF(I368&lt;30%,0,IF(I368&lt;35%,F368*G368*H368*F!$B$33,IF(I368&lt;40%,F368*G368*H368*F!$B$38,IF(I368&lt;45%,F368*G368*H368*F!$B$43,IF(I368&lt;50%,F368*G368*H368*F!$B$48,IF(I368=50%,F368*G368*H368*F!$B$50,IF(I368=51%,F368*G368*H368*F!$B$51,IF(I368=52%,F368*G368*H368*F!$B$52,IF(I368=53%,F368*G368*H368*F!$B$53,IF(I368=54%,F368*G368*H368*F!$B$54,IF(I368=55%,F368*G368*H368*F!$B$55,IF(I368=56%,F368*G368*H368*F!$B$56,IF(I368=57%,F368*G368*H368*F!$B$57,IF(I368=58%,F368*G368*H368*F!$B$58,IF(I368=59%,F368*G368*H368*F!$B$59,IF(I368=60%,F368*G368*H368*F!$B$60,IF(I368=61%,F368*G368*H368*F!$B$61,IF(I368=62%,F368*G368*H368*F!$B$62,IF(I368=63%,F368*G368*H368*F!$B$63,IF(I368=64%,F368*G368*H368*F!$B$64,IF(I368=65%,F368*G368*H368*F!$B$65,IF(I368=66%,F368*G368*H368*F!$B$66,IF(I368=67%,F368*G368*H368*F!$B$67,IF(I368=68%,F368*G368*H368*F!$B$68,IF(I368=69%,F368*G368*H368*F!$B$69,IF(I368=70%,F368*G368*H368*F!$B$70,IF(I368=71%,F368*G368*H368*F!$B$71,IF(I368=72%,F368*G368*H368*F!$B$72,IF(I368=73%,F368*G368*H368*F!$B$73,IF(I368=74%,F368*G368*H368*F!$B$74,IF(I368=75%,F368*G368*H368*F!$B$75,IF(I368=76%,F368*G368*H368*F!$B$76,IF(I368=77%,F368*G368*H368*F!$B$77,IF(I368=78%,F368*G368*H368*F!$B$78,IF(I368=79%,F368*G368*H368*F!$B$79,IF(I368=80%,F368*G368*H368*F!$B$80,IF(I368=81%,F368*G368*H368*F!$B$81,IF(I368=82%,F368*G368*H368*F!$B$82,IF(I368=83%,F368*G368*H368*F!$B$83,IF(I368=84%,F368*G368*H368*F!$B$84,IF(I368=85%,F368*G368*H368*F!$B$85,IF(I368=86%,F368*G368*H368*F!$B$86,IF(I368=87%,F368*G368*H368*F!$B$87,IF(I368=88%,F368*G368*H368*F!$B$88,IF(I368=89%,F368*G368*H368*F!$B$89,IF(I368=90%,F368*G368*H368*F!$B$90,IF(I368=91%,F368*G368*H368*F!$B$91,IF(I368=92%,F368*G368*H368*F!$B$92,IF(I368=93%,F368*G368*H368*F!$B$93,IF(I368=94%,F368*G368*H368*F!$B$94,IF(I368=95%,F368*G368*H368*F!$B$95,IF(I368=96%,F368*G368*H368*F!$B$96,IF(I368=97%,F368*G368*H368*F!$B$97,IF(I368=98%,F368*G368*H368*F!$B$98,IF(I368=99%,F368*G368*H368*F!$B$99,IF(I368&gt;99%,F368*G368*H368*F!$B$100,))))))))))))))))))))))))))))))))))))))))))))))))))))))))+IF(M368&lt;30%,0,IF(M368&lt;35%,J368*K368*L368*F!$B$33,IF(M368&lt;40%,J368*K368*L368*F!$B$38,IF(M368&lt;45%,J368*K368*L368*F!$B$43,IF(M368&lt;50%,J368*K368*L368*F!$B$48,IF(M368=50%,J368*K368*L368*F!$B$50,IF(M368=51%,J368*K368*L368*F!$B$51,IF(M368=52%,J368*K368*L368*F!$B$52,IF(M368=53%,J368*K368*L368*F!$B$53,IF(M368=54%,J368*K368*L368*F!$B$54,IF(M368=55%,J368*K368*L368*F!$B$55,IF(M368=56%,J368*K368*L368*F!$B$56,IF(M368=57%,J368*K368*L368*F!$B$57,IF(M368=58%,J368*K368*L368*F!$B$58,IF(M368=59%,J368*K368*L368*F!$B$59,IF(M368=60%,J368*K368*L368*F!$B$60,IF(M368=61%,J368*K368*L368*F!$B$61,IF(M368=62%,J368*K368*L368*F!$B$62,IF(M368=63%,J368*K368*L368*F!$B$63,IF(M368=64%,J368*K368*L368*F!$B$64,IF(M368=65%,J368*K368*L368*F!$B$65,IF(M368=66%,J368*K368*L368*F!$B$66,IF(M368=67%,J368*K368*L368*F!$B$67,IF(M368=68%,J368*K368*L368*F!$B$68,IF(M368=69%,J368*K368*L368*F!$B$69,IF(M368=70%,J368*K368*L368*F!$B$70,IF(M368=71%,J368*K368*L368*F!$B$71,IF(M368=72%,J368*K368*L368*F!$B$72,IF(M368=73%,J368*K368*L368*F!$B$73,IF(M368=74%,J368*K368*L368*F!$B$74,IF(M368=75%,J368*K368*L368*F!$B$75,IF(M368=76%,J368*K368*L368*F!$B$76,IF(M368=77%,J368*K368*L368*F!$B$77,IF(M368=78%,J368*K368*L368*F!$B$78,IF(M368=79%,J368*K368*L368*F!$B$79,IF(M368=80%,J368*K368*L368*F!$B$80,IF(M368=81%,J368*K368*L368*F!$B$81,IF(M368=82%,J368*K368*L368*F!$B$82,IF(M368=83%,J368*K368*L368*F!$B$83,IF(M368=84%,J368*K368*L368*F!$B$84,IF(M368=85%,J368*K368*L368*F!$B$85,IF(M368=86%,J368*K368*L368*F!$B$86,IF(M368=87%,J368*K368*L368*F!$B$87,IF(M368=88%,J368*K368*L368*F!$B$88,IF(M368=89%,J368*K368*L368*F!$B$89,IF(M368=90%,J368*K368*L368*F!$B$90,IF(M368=91%,J368*K368*L368*F!$B$91,IF(M368=92%,J368*K368*L368*F!$B$92,IF(M368=93%,J368*K368*L368*F!$B$93,IF(M368=94%,J368*K368*L368*F!$B$94,IF(M368=95%,J368*K368*L368*F!$B$95,IF(M368=96%,J368*K368*L368*F!$B$96,IF(M368=97%,J368*K368*L368*F!$B$97,IF(M368=98%,J368*K368*L368*F!$B$98,IF(M368=99%,J368*K368*L368*F!$B$99,IF(M368&gt;99%,J368*K368*L368*F!$B$100,))))))))))))))))))))))))))))))))))))))))))))))))))))))))+IF(Q368&lt;30%,0,IF(Q368&lt;35%,N368*O368*P368*F!$B$33,IF(Q368&lt;40%,N368*O368*P368*F!$B$38,IF(Q368&lt;45%,N368*O368*P368*F!$B$43,IF(Q368&lt;50%,N368*O368*P368*F!$B$48,IF(Q368=50%,N368*O368*P368*F!$B$50,IF(Q368=51%,N368*O368*P368*F!$B$51,IF(Q368=52%,N368*O368*P368*F!$B$52,IF(Q368=53%,N368*O368*P368*F!$B$53,IF(Q368=54%,N368*O368*P368*F!$B$54,IF(Q368=55%,N368*O368*P368*F!$B$55,IF(Q368=56%,N368*O368*P368*F!$B$56,IF(Q368=57%,N368*O368*P368*F!$B$57,IF(Q368=58%,N368*O368*P368*F!$B$58,IF(Q368=59%,N368*O368*P368*F!$B$59,IF(Q368=60%,N368*O368*P368*F!$B$60,IF(Q368=61%,N368*O368*P368*F!$B$61,IF(Q368=62%,N368*O368*P368*F!$B$62,IF(Q368=63%,N368*O368*P368*F!$B$63,IF(Q368=64%,N368*O368*P368*F!$B$64,IF(Q368=65%,N368*O368*P368*F!$B$65,IF(Q368=66%,N368*O368*P368*F!$B$66,IF(Q368=67%,N368*O368*P368*F!$B$67,IF(Q368=68%,N368*O368*P368*F!$B$68,IF(Q368=69%,N368*O368*P368*F!$B$69,IF(Q368=70%,N368*O368*P368*F!$B$70,IF(Q368=71%,N368*O368*P368*F!$B$71,IF(Q368=72%,N368*O368*P368*F!$B$72,IF(Q368=73%,N368*O368*P368*F!$B$73,IF(Q368=74%,N368*O368*P368*F!$B$74,IF(Q368=75%,N368*O368*P368*F!$B$75,IF(Q368=76%,N368*O368*P368*F!$B$76,IF(Q368=77%,N368*O368*P368*F!$B$77,IF(Q368=78%,N368*O368*P368*F!$B$78,IF(Q368=79%,N368*O368*P368*F!$B$79,IF(Q368=80%,N368*O368*P368*F!$B$80,IF(Q368=81%,N368*O368*P368*F!$B$81,IF(Q368=82%,N368*O368*P368*F!$B$82,IF(Q368=83%,N368*O368*P368*F!$B$83,IF(Q368=84%,N368*O368*P368*F!$B$84,IF(Q368=85%,N368*O368*P368*F!$B$85,IF(Q368=86%,N368*O368*P368*F!$B$86,IF(Q368=87%,N368*O368*P368*F!$B$87,IF(Q368=88%,N368*O368*P368*F!$B$88,IF(Q368=89%,N368*O368*P368*F!$B$89,IF(Q368=90%,N368*O368*P368*F!$B$90,IF(Q368=91%,N368*O368*P368*F!$B$91,IF(Q368=92%,N368*O368*P368*F!$B$92,IF(Q368=93%,N368*O368*P368*F!$B$93,IF(Q368=94%,N368*O368*P368*F!$B$94,IF(Q368=95%,N368*O368*P368*F!$B$95,IF(Q368=96%,N368*O368*P368*F!$B$96,IF(Q368=97%,N368*O368*P368*F!$B$97,IF(Q368=98%,N368*O368*P368*F!$B$98,IF(Q368=99%,N368*O368*P368*F!$B$99,IF(Q368&gt;99%,N368*O368*P368*F!$B$100,))))))))))))))))))))))))))))))))))))))))))))))))))))))))+IF(U368&lt;30%,0,IF(U368&lt;35%,R368*S368*T368*F!$B$33,IF(U368&lt;40%,R368*S368*T368*F!$B$38,IF(U368&lt;45%,R368*S368*T368*F!$B$43,IF(U368&lt;50%,R368*S368*T368*F!$B$48,IF(U368=50%,R368*S368*T368*F!$B$50,IF(U368=51%,R368*S368*T368*F!$B$51,IF(U368=52%,R368*S368*T368*F!$B$52,IF(U368=53%,R368*S368*T368*F!$B$53,IF(U368=54%,R368*S368*T368*F!$B$54,IF(U368=55%,R368*S368*T368*F!$B$55,IF(U368=56%,R368*S368*T368*F!$B$56,IF(U368=57%,R368*S368*T368*F!$B$57,IF(U368=58%,R368*S368*T368*F!$B$58,IF(U368=59%,R368*S368*T368*F!$B$59,IF(U368=60%,R368*S368*T368*F!$B$60,IF(U368=61%,R368*S368*T368*F!$B$61,IF(U368=62%,R368*S368*T368*F!$B$62,IF(U368=63%,R368*S368*T368*F!$B$63,IF(U368=64%,R368*S368*T368*F!$B$64,IF(U368=65%,R368*S368*T368*F!$B$65,IF(U368=66%,R368*S368*T368*F!$B$66,IF(U368=67%,R368*S368*T368*F!$B$67,IF(U368=68%,R368*S368*T368*F!$B$68,IF(U368=69%,R368*S368*T368*F!$B$69,IF(U368=70%,R368*S368*T368*F!$B$70,IF(U368=71%,R368*S368*T368*F!$B$71,IF(U368=72%,R368*S368*T368*F!$B$72,IF(U368=73%,R368*S368*T368*F!$B$73,IF(U368=74%,R368*S368*T368*F!$B$74,IF(U368=75%,R368*S368*T368*F!$B$75,IF(U368=76%,R368*S368*T368*F!$B$76,IF(U368=77%,R368*S368*T368*F!$B$77,IF(U368=78%,R368*S368*T368*F!$B$78,IF(U368=79%,R368*S368*T368*F!$B$79,IF(U368=80%,R368*S368*T368*F!$B$80,IF(U368=81%,R368*S368*T368*F!$B$81,IF(U368=82%,R368*S368*T368*F!$B$82,IF(U368=83%,R368*S368*T368*F!$B$83,IF(U368=84%,R368*S368*T368*F!$B$84,IF(U368=85%,R368*S368*T368*F!$B$85,IF(U368=86%,R368*S368*T368*F!$B$86,IF(U368=87%,R368*S368*T368*F!$B$87,IF(U368=88%,R368*S368*T368*F!$B$88,IF(U368=89%,R368*S368*T368*F!$B$89,IF(U368=90%,R368*S368*T368*F!$B$90,IF(U368=91%,R368*S368*T368*F!$B$91,IF(U368=92%,R368*S368*T368*F!$B$92,IF(U368=93%,R368*S368*T368*F!$B$93,IF(U368=94%,R368*S368*T368*F!$B$94,IF(U368=95%,R368*S368*T368*F!$B$95,IF(U368=96%,R368*S368*T368*F!$B$96,IF(U368=97%,R368*S368*T368*F!$B$97,IF(U368=98%,R368*S368*T368*F!$B$98,IF(U368=99%,R368*S368*T368*F!$B$99,IF(U368&gt;99%,R368*S368*T368*F!$B$100)))))))))))))))))))))))))))))))))))))))))))))))))))))))))*IF(ISNUMBER(E368),E368,1)*IF(ISNUMBER(D368),D368,1)</f>
        <v>607.91999999999996</v>
      </c>
      <c r="AA368" s="69">
        <f t="shared" si="571"/>
        <v>33</v>
      </c>
      <c r="AB368" s="70">
        <f t="shared" si="572"/>
        <v>7.65</v>
      </c>
    </row>
    <row r="369" spans="1:28" x14ac:dyDescent="0.25">
      <c r="A369" s="325"/>
      <c r="B369" s="165" t="str">
        <f t="shared" ref="B369:E370" si="577">IF(B332="","",B332)</f>
        <v/>
      </c>
      <c r="C369" s="166" t="str">
        <f t="shared" si="577"/>
        <v/>
      </c>
      <c r="D369" s="167">
        <f t="shared" si="573"/>
        <v>0</v>
      </c>
      <c r="E369" s="168" t="str">
        <f t="shared" si="577"/>
        <v/>
      </c>
      <c r="F369" s="303"/>
      <c r="G369" s="170"/>
      <c r="H369" s="170"/>
      <c r="I369" s="171">
        <f t="shared" ref="I369" si="578">IFERROR(ROUND(F369/$Y369,2),)</f>
        <v>0</v>
      </c>
      <c r="J369" s="169"/>
      <c r="K369" s="170"/>
      <c r="L369" s="170"/>
      <c r="M369" s="171">
        <f t="shared" ref="M369" si="579">IFERROR(ROUND(J369/$Y369,2),)</f>
        <v>0</v>
      </c>
      <c r="N369" s="169"/>
      <c r="O369" s="170"/>
      <c r="P369" s="170"/>
      <c r="Q369" s="171">
        <f t="shared" ref="Q369" si="580">IFERROR(ROUND(N369/$Y369,2),)</f>
        <v>0</v>
      </c>
      <c r="R369" s="169"/>
      <c r="S369" s="170"/>
      <c r="T369" s="170"/>
      <c r="U369" s="171">
        <f t="shared" ref="U369" si="581">IFERROR(ROUND(R369/$Y369,2),)</f>
        <v>0</v>
      </c>
      <c r="V369" s="121">
        <f t="shared" si="539"/>
        <v>0</v>
      </c>
      <c r="W369" s="60">
        <f t="shared" si="574"/>
        <v>0</v>
      </c>
      <c r="X369" s="61">
        <f t="shared" si="576"/>
        <v>0</v>
      </c>
      <c r="Y369" s="203" t="str">
        <f t="shared" si="529"/>
        <v/>
      </c>
      <c r="Z369" s="17">
        <f>(IF(I369&lt;30%,0,IF(I369&lt;35%,F369*G369*H369*F!$B$33,IF(I369&lt;40%,F369*G369*H369*F!$B$38,IF(I369&lt;45%,F369*G369*H369*F!$B$43,IF(I369&lt;50%,F369*G369*H369*F!$B$48,IF(I369=50%,F369*G369*H369*F!$B$50,IF(I369=51%,F369*G369*H369*F!$B$51,IF(I369=52%,F369*G369*H369*F!$B$52,IF(I369=53%,F369*G369*H369*F!$B$53,IF(I369=54%,F369*G369*H369*F!$B$54,IF(I369=55%,F369*G369*H369*F!$B$55,IF(I369=56%,F369*G369*H369*F!$B$56,IF(I369=57%,F369*G369*H369*F!$B$57,IF(I369=58%,F369*G369*H369*F!$B$58,IF(I369=59%,F369*G369*H369*F!$B$59,IF(I369=60%,F369*G369*H369*F!$B$60,IF(I369=61%,F369*G369*H369*F!$B$61,IF(I369=62%,F369*G369*H369*F!$B$62,IF(I369=63%,F369*G369*H369*F!$B$63,IF(I369=64%,F369*G369*H369*F!$B$64,IF(I369=65%,F369*G369*H369*F!$B$65,IF(I369=66%,F369*G369*H369*F!$B$66,IF(I369=67%,F369*G369*H369*F!$B$67,IF(I369=68%,F369*G369*H369*F!$B$68,IF(I369=69%,F369*G369*H369*F!$B$69,IF(I369=70%,F369*G369*H369*F!$B$70,IF(I369=71%,F369*G369*H369*F!$B$71,IF(I369=72%,F369*G369*H369*F!$B$72,IF(I369=73%,F369*G369*H369*F!$B$73,IF(I369=74%,F369*G369*H369*F!$B$74,IF(I369=75%,F369*G369*H369*F!$B$75,IF(I369=76%,F369*G369*H369*F!$B$76,IF(I369=77%,F369*G369*H369*F!$B$77,IF(I369=78%,F369*G369*H369*F!$B$78,IF(I369=79%,F369*G369*H369*F!$B$79,IF(I369=80%,F369*G369*H369*F!$B$80,IF(I369=81%,F369*G369*H369*F!$B$81,IF(I369=82%,F369*G369*H369*F!$B$82,IF(I369=83%,F369*G369*H369*F!$B$83,IF(I369=84%,F369*G369*H369*F!$B$84,IF(I369=85%,F369*G369*H369*F!$B$85,IF(I369=86%,F369*G369*H369*F!$B$86,IF(I369=87%,F369*G369*H369*F!$B$87,IF(I369=88%,F369*G369*H369*F!$B$88,IF(I369=89%,F369*G369*H369*F!$B$89,IF(I369=90%,F369*G369*H369*F!$B$90,IF(I369=91%,F369*G369*H369*F!$B$91,IF(I369=92%,F369*G369*H369*F!$B$92,IF(I369=93%,F369*G369*H369*F!$B$93,IF(I369=94%,F369*G369*H369*F!$B$94,IF(I369=95%,F369*G369*H369*F!$B$95,IF(I369=96%,F369*G369*H369*F!$B$96,IF(I369=97%,F369*G369*H369*F!$B$97,IF(I369=98%,F369*G369*H369*F!$B$98,IF(I369=99%,F369*G369*H369*F!$B$99,IF(I369&gt;99%,F369*G369*H369*F!$B$100,))))))))))))))))))))))))))))))))))))))))))))))))))))))))+IF(M369&lt;30%,0,IF(M369&lt;35%,J369*K369*L369*F!$B$33,IF(M369&lt;40%,J369*K369*L369*F!$B$38,IF(M369&lt;45%,J369*K369*L369*F!$B$43,IF(M369&lt;50%,J369*K369*L369*F!$B$48,IF(M369=50%,J369*K369*L369*F!$B$50,IF(M369=51%,J369*K369*L369*F!$B$51,IF(M369=52%,J369*K369*L369*F!$B$52,IF(M369=53%,J369*K369*L369*F!$B$53,IF(M369=54%,J369*K369*L369*F!$B$54,IF(M369=55%,J369*K369*L369*F!$B$55,IF(M369=56%,J369*K369*L369*F!$B$56,IF(M369=57%,J369*K369*L369*F!$B$57,IF(M369=58%,J369*K369*L369*F!$B$58,IF(M369=59%,J369*K369*L369*F!$B$59,IF(M369=60%,J369*K369*L369*F!$B$60,IF(M369=61%,J369*K369*L369*F!$B$61,IF(M369=62%,J369*K369*L369*F!$B$62,IF(M369=63%,J369*K369*L369*F!$B$63,IF(M369=64%,J369*K369*L369*F!$B$64,IF(M369=65%,J369*K369*L369*F!$B$65,IF(M369=66%,J369*K369*L369*F!$B$66,IF(M369=67%,J369*K369*L369*F!$B$67,IF(M369=68%,J369*K369*L369*F!$B$68,IF(M369=69%,J369*K369*L369*F!$B$69,IF(M369=70%,J369*K369*L369*F!$B$70,IF(M369=71%,J369*K369*L369*F!$B$71,IF(M369=72%,J369*K369*L369*F!$B$72,IF(M369=73%,J369*K369*L369*F!$B$73,IF(M369=74%,J369*K369*L369*F!$B$74,IF(M369=75%,J369*K369*L369*F!$B$75,IF(M369=76%,J369*K369*L369*F!$B$76,IF(M369=77%,J369*K369*L369*F!$B$77,IF(M369=78%,J369*K369*L369*F!$B$78,IF(M369=79%,J369*K369*L369*F!$B$79,IF(M369=80%,J369*K369*L369*F!$B$80,IF(M369=81%,J369*K369*L369*F!$B$81,IF(M369=82%,J369*K369*L369*F!$B$82,IF(M369=83%,J369*K369*L369*F!$B$83,IF(M369=84%,J369*K369*L369*F!$B$84,IF(M369=85%,J369*K369*L369*F!$B$85,IF(M369=86%,J369*K369*L369*F!$B$86,IF(M369=87%,J369*K369*L369*F!$B$87,IF(M369=88%,J369*K369*L369*F!$B$88,IF(M369=89%,J369*K369*L369*F!$B$89,IF(M369=90%,J369*K369*L369*F!$B$90,IF(M369=91%,J369*K369*L369*F!$B$91,IF(M369=92%,J369*K369*L369*F!$B$92,IF(M369=93%,J369*K369*L369*F!$B$93,IF(M369=94%,J369*K369*L369*F!$B$94,IF(M369=95%,J369*K369*L369*F!$B$95,IF(M369=96%,J369*K369*L369*F!$B$96,IF(M369=97%,J369*K369*L369*F!$B$97,IF(M369=98%,J369*K369*L369*F!$B$98,IF(M369=99%,J369*K369*L369*F!$B$99,IF(M369&gt;99%,J369*K369*L369*F!$B$100,))))))))))))))))))))))))))))))))))))))))))))))))))))))))+IF(Q369&lt;30%,0,IF(Q369&lt;35%,N369*O369*P369*F!$B$33,IF(Q369&lt;40%,N369*O369*P369*F!$B$38,IF(Q369&lt;45%,N369*O369*P369*F!$B$43,IF(Q369&lt;50%,N369*O369*P369*F!$B$48,IF(Q369=50%,N369*O369*P369*F!$B$50,IF(Q369=51%,N369*O369*P369*F!$B$51,IF(Q369=52%,N369*O369*P369*F!$B$52,IF(Q369=53%,N369*O369*P369*F!$B$53,IF(Q369=54%,N369*O369*P369*F!$B$54,IF(Q369=55%,N369*O369*P369*F!$B$55,IF(Q369=56%,N369*O369*P369*F!$B$56,IF(Q369=57%,N369*O369*P369*F!$B$57,IF(Q369=58%,N369*O369*P369*F!$B$58,IF(Q369=59%,N369*O369*P369*F!$B$59,IF(Q369=60%,N369*O369*P369*F!$B$60,IF(Q369=61%,N369*O369*P369*F!$B$61,IF(Q369=62%,N369*O369*P369*F!$B$62,IF(Q369=63%,N369*O369*P369*F!$B$63,IF(Q369=64%,N369*O369*P369*F!$B$64,IF(Q369=65%,N369*O369*P369*F!$B$65,IF(Q369=66%,N369*O369*P369*F!$B$66,IF(Q369=67%,N369*O369*P369*F!$B$67,IF(Q369=68%,N369*O369*P369*F!$B$68,IF(Q369=69%,N369*O369*P369*F!$B$69,IF(Q369=70%,N369*O369*P369*F!$B$70,IF(Q369=71%,N369*O369*P369*F!$B$71,IF(Q369=72%,N369*O369*P369*F!$B$72,IF(Q369=73%,N369*O369*P369*F!$B$73,IF(Q369=74%,N369*O369*P369*F!$B$74,IF(Q369=75%,N369*O369*P369*F!$B$75,IF(Q369=76%,N369*O369*P369*F!$B$76,IF(Q369=77%,N369*O369*P369*F!$B$77,IF(Q369=78%,N369*O369*P369*F!$B$78,IF(Q369=79%,N369*O369*P369*F!$B$79,IF(Q369=80%,N369*O369*P369*F!$B$80,IF(Q369=81%,N369*O369*P369*F!$B$81,IF(Q369=82%,N369*O369*P369*F!$B$82,IF(Q369=83%,N369*O369*P369*F!$B$83,IF(Q369=84%,N369*O369*P369*F!$B$84,IF(Q369=85%,N369*O369*P369*F!$B$85,IF(Q369=86%,N369*O369*P369*F!$B$86,IF(Q369=87%,N369*O369*P369*F!$B$87,IF(Q369=88%,N369*O369*P369*F!$B$88,IF(Q369=89%,N369*O369*P369*F!$B$89,IF(Q369=90%,N369*O369*P369*F!$B$90,IF(Q369=91%,N369*O369*P369*F!$B$91,IF(Q369=92%,N369*O369*P369*F!$B$92,IF(Q369=93%,N369*O369*P369*F!$B$93,IF(Q369=94%,N369*O369*P369*F!$B$94,IF(Q369=95%,N369*O369*P369*F!$B$95,IF(Q369=96%,N369*O369*P369*F!$B$96,IF(Q369=97%,N369*O369*P369*F!$B$97,IF(Q369=98%,N369*O369*P369*F!$B$98,IF(Q369=99%,N369*O369*P369*F!$B$99,IF(Q369&gt;99%,N369*O369*P369*F!$B$100,))))))))))))))))))))))))))))))))))))))))))))))))))))))))+IF(U369&lt;30%,0,IF(U369&lt;35%,R369*S369*T369*F!$B$33,IF(U369&lt;40%,R369*S369*T369*F!$B$38,IF(U369&lt;45%,R369*S369*T369*F!$B$43,IF(U369&lt;50%,R369*S369*T369*F!$B$48,IF(U369=50%,R369*S369*T369*F!$B$50,IF(U369=51%,R369*S369*T369*F!$B$51,IF(U369=52%,R369*S369*T369*F!$B$52,IF(U369=53%,R369*S369*T369*F!$B$53,IF(U369=54%,R369*S369*T369*F!$B$54,IF(U369=55%,R369*S369*T369*F!$B$55,IF(U369=56%,R369*S369*T369*F!$B$56,IF(U369=57%,R369*S369*T369*F!$B$57,IF(U369=58%,R369*S369*T369*F!$B$58,IF(U369=59%,R369*S369*T369*F!$B$59,IF(U369=60%,R369*S369*T369*F!$B$60,IF(U369=61%,R369*S369*T369*F!$B$61,IF(U369=62%,R369*S369*T369*F!$B$62,IF(U369=63%,R369*S369*T369*F!$B$63,IF(U369=64%,R369*S369*T369*F!$B$64,IF(U369=65%,R369*S369*T369*F!$B$65,IF(U369=66%,R369*S369*T369*F!$B$66,IF(U369=67%,R369*S369*T369*F!$B$67,IF(U369=68%,R369*S369*T369*F!$B$68,IF(U369=69%,R369*S369*T369*F!$B$69,IF(U369=70%,R369*S369*T369*F!$B$70,IF(U369=71%,R369*S369*T369*F!$B$71,IF(U369=72%,R369*S369*T369*F!$B$72,IF(U369=73%,R369*S369*T369*F!$B$73,IF(U369=74%,R369*S369*T369*F!$B$74,IF(U369=75%,R369*S369*T369*F!$B$75,IF(U369=76%,R369*S369*T369*F!$B$76,IF(U369=77%,R369*S369*T369*F!$B$77,IF(U369=78%,R369*S369*T369*F!$B$78,IF(U369=79%,R369*S369*T369*F!$B$79,IF(U369=80%,R369*S369*T369*F!$B$80,IF(U369=81%,R369*S369*T369*F!$B$81,IF(U369=82%,R369*S369*T369*F!$B$82,IF(U369=83%,R369*S369*T369*F!$B$83,IF(U369=84%,R369*S369*T369*F!$B$84,IF(U369=85%,R369*S369*T369*F!$B$85,IF(U369=86%,R369*S369*T369*F!$B$86,IF(U369=87%,R369*S369*T369*F!$B$87,IF(U369=88%,R369*S369*T369*F!$B$88,IF(U369=89%,R369*S369*T369*F!$B$89,IF(U369=90%,R369*S369*T369*F!$B$90,IF(U369=91%,R369*S369*T369*F!$B$91,IF(U369=92%,R369*S369*T369*F!$B$92,IF(U369=93%,R369*S369*T369*F!$B$93,IF(U369=94%,R369*S369*T369*F!$B$94,IF(U369=95%,R369*S369*T369*F!$B$95,IF(U369=96%,R369*S369*T369*F!$B$96,IF(U369=97%,R369*S369*T369*F!$B$97,IF(U369=98%,R369*S369*T369*F!$B$98,IF(U369=99%,R369*S369*T369*F!$B$99,IF(U369&gt;99%,R369*S369*T369*F!$B$100)))))))))))))))))))))))))))))))))))))))))))))))))))))))))*IF(ISNUMBER(E369),E369,1)*IF(ISNUMBER(D369),D369,1)</f>
        <v>0</v>
      </c>
      <c r="AA369" s="62">
        <f t="shared" si="571"/>
        <v>0</v>
      </c>
      <c r="AB369" s="63">
        <f t="shared" si="572"/>
        <v>0</v>
      </c>
    </row>
    <row r="370" spans="1:28" ht="15.75" thickBot="1" x14ac:dyDescent="0.3">
      <c r="A370" s="326"/>
      <c r="B370" s="216" t="str">
        <f t="shared" si="577"/>
        <v/>
      </c>
      <c r="C370" s="231" t="str">
        <f t="shared" si="577"/>
        <v/>
      </c>
      <c r="D370" s="299">
        <f>ROUND(IFERROR((D364*(G364*H364+K364*L364+O364*P364+S364*T364)+D365*(G365*H365+K365*L365+O365*P365+S365*T365)+D366*(G366*H366+K366*L366+O366*P366+S366*T366)+D367*(G367*H367+K367*L367+O367*P367+S367*T367)+D368*(G368*H368+K368*L368+O368*P368+S368*T368)+D369*(G369*H369+K369*L369+O369*P369+S369*T369))/((G364*H364+K364*L364+O364*P364+S364*T364)+(G365*H365+K365*L365+O365*P365+S365*T365)+(G366*H366+K366*L366+O366*P366+S366*T366)+(G367*H367+K367*L367+O367*P367+S367*T367)+(G368*H368+K368*L368+O368*P368+S368*T368)+(G369*H369+K369*L369+O369*P369+S369*T369)),0),2)</f>
        <v>0.95</v>
      </c>
      <c r="E370" s="220" t="str">
        <f t="shared" si="577"/>
        <v/>
      </c>
      <c r="F370" s="306" t="s">
        <v>67</v>
      </c>
      <c r="G370" s="316">
        <f>V336+V337+V339+V352+V364+V366+V368</f>
        <v>20210</v>
      </c>
      <c r="H370" s="316">
        <f>AA336+AA337+AA339+AA352+AA364+AA366+AA368</f>
        <v>172</v>
      </c>
      <c r="I370" s="317">
        <f>Z336+Z337+Z339+Z352+Z364+Z366+Z368</f>
        <v>14635.759999999998</v>
      </c>
      <c r="J370" s="306" t="s">
        <v>99</v>
      </c>
      <c r="K370" s="316">
        <f>V343+V344+V345+V346+V357+V358+V359+V360</f>
        <v>18630</v>
      </c>
      <c r="L370" s="227">
        <f>AA343+AA344+AA345+AA346+AA357+AA358+AA359+AA360</f>
        <v>180</v>
      </c>
      <c r="M370" s="317">
        <f>Z343+Z344+Z345+Z346+Z357+Z358+Z359+Z360</f>
        <v>17124.91</v>
      </c>
      <c r="N370" s="306" t="s">
        <v>100</v>
      </c>
      <c r="O370" s="316">
        <f>V338+V350+V351+V353+V354+V365+V367</f>
        <v>13647.5</v>
      </c>
      <c r="P370" s="227">
        <f>AA338+AA350+AA351+AA353+AA354+AA365+AA367</f>
        <v>141</v>
      </c>
      <c r="Q370" s="317">
        <f>Z338+Z350+Z351+Z353+Z354+Z365+Z367</f>
        <v>13135.307500000001</v>
      </c>
      <c r="R370" s="306" t="s">
        <v>101</v>
      </c>
      <c r="S370" s="316">
        <f>G370+O370</f>
        <v>33857.5</v>
      </c>
      <c r="T370" s="316">
        <f>H370+P370</f>
        <v>313</v>
      </c>
      <c r="U370" s="316">
        <f>I370+Q370</f>
        <v>27771.067499999997</v>
      </c>
      <c r="V370" s="79">
        <f>SUM(V364:V369)</f>
        <v>11305</v>
      </c>
      <c r="W370" s="21">
        <f>IFERROR(V370/AA370,0)</f>
        <v>95</v>
      </c>
      <c r="X370" s="80">
        <f>ROUND(IFERROR(((I364*G364*H364+M364*K364*L364+Q364*O364*P364+U364*S364*T364)+(I365*G365*H365+M365*K365*L365+Q365*O365*P365+U365*S365*T365)+(I366*G366*H366+M366*K366*L366+Q366*O366*P366+U366*S366*T366)+(I367*G367*H367+M367*K367*L367+Q367*O367*P367+U367*S367*T367)+(I368*G368*H368+M368*K368*L368+Q368*O368*P368+U368*S368*T368)+(I369*G369*H369+M369*K369*L369+Q369*O369*P369+U369*S369*T369))/((G364*H364+K364*L364+O364*P364+S364*T364)+(G365*H365+K365*L365+O365*P365+S365*T365)+(G366*H366+K366*L366+O366*P366+S366*T366)+(G367*H367+K367*L367+O367*P367+S367*T367)+(G368*H368+K368*L368+O368*P368+S368*T368)+(G369*H369+K369*L369+O369*P369+S369*T369)),0),3)</f>
        <v>0.495</v>
      </c>
      <c r="Y370" s="81"/>
      <c r="Z370" s="21">
        <f>SUM(Z364:Z369)</f>
        <v>5555.375</v>
      </c>
      <c r="AA370" s="82">
        <f>SUM(AA364:AA369)</f>
        <v>119</v>
      </c>
      <c r="AB370" s="83">
        <f>IF(SUM(AB364:AB369)=0,TIME(,0,),TIME(,SUM(AB364:AB369)+30,))</f>
        <v>8.8888888888888892E-2</v>
      </c>
    </row>
    <row r="371" spans="1:28" ht="15.75" x14ac:dyDescent="0.25">
      <c r="A371" s="295"/>
      <c r="B371" s="296"/>
      <c r="C371" s="296"/>
      <c r="D371" s="297">
        <f>IFERROR((D379*AA379+D386*AA386+D393*AA393+D400*AA400+D407*AA407)/AA371,"")</f>
        <v>1.0532011331444759</v>
      </c>
      <c r="E371" s="296"/>
      <c r="F371" s="296"/>
      <c r="G371" s="296" t="s">
        <v>96</v>
      </c>
      <c r="H371" s="296"/>
      <c r="I371" s="296"/>
      <c r="J371" s="296"/>
      <c r="K371" s="296"/>
      <c r="L371" s="296"/>
      <c r="M371" s="296"/>
      <c r="N371" s="296"/>
      <c r="O371" s="296"/>
      <c r="P371" s="296"/>
      <c r="Q371" s="296"/>
      <c r="R371" s="296"/>
      <c r="S371" s="296"/>
      <c r="T371" s="296"/>
      <c r="U371" s="296"/>
      <c r="V371" s="34">
        <f>V379+V386+V393+V400+V407</f>
        <v>34262.5</v>
      </c>
      <c r="W371" s="292">
        <f>IFERROR(V371/AA371,0)</f>
        <v>97.06090651558074</v>
      </c>
      <c r="X371" s="35"/>
      <c r="Y371" s="215">
        <v>5.0000000000000001E-3</v>
      </c>
      <c r="Z371" s="34">
        <f>Z379+Z386+Z393+Z400+Z407</f>
        <v>22504.014999999999</v>
      </c>
      <c r="AA371" s="34">
        <f>AA379+AA386+AA393+AA400+AA407</f>
        <v>353</v>
      </c>
      <c r="AB371" s="37">
        <f>AB379+AB386+AB393+AB400+AB407</f>
        <v>0.38472222222222224</v>
      </c>
    </row>
    <row r="372" spans="1:28" ht="15.75" thickBot="1" x14ac:dyDescent="0.3">
      <c r="A372" s="39" t="s">
        <v>1</v>
      </c>
      <c r="B372" s="40" t="s">
        <v>6</v>
      </c>
      <c r="C372" s="41" t="s">
        <v>7</v>
      </c>
      <c r="D372" s="42" t="s">
        <v>16</v>
      </c>
      <c r="E372" s="42" t="s">
        <v>48</v>
      </c>
      <c r="F372" s="40" t="s">
        <v>9</v>
      </c>
      <c r="G372" s="40" t="s">
        <v>10</v>
      </c>
      <c r="H372" s="40" t="s">
        <v>11</v>
      </c>
      <c r="I372" s="40" t="s">
        <v>2</v>
      </c>
      <c r="J372" s="40" t="s">
        <v>9</v>
      </c>
      <c r="K372" s="40" t="s">
        <v>10</v>
      </c>
      <c r="L372" s="40" t="s">
        <v>11</v>
      </c>
      <c r="M372" s="40" t="s">
        <v>2</v>
      </c>
      <c r="N372" s="40" t="s">
        <v>9</v>
      </c>
      <c r="O372" s="40" t="s">
        <v>10</v>
      </c>
      <c r="P372" s="40" t="s">
        <v>11</v>
      </c>
      <c r="Q372" s="40" t="s">
        <v>2</v>
      </c>
      <c r="R372" s="40" t="s">
        <v>9</v>
      </c>
      <c r="S372" s="40" t="s">
        <v>10</v>
      </c>
      <c r="T372" s="40" t="s">
        <v>11</v>
      </c>
      <c r="U372" s="40" t="s">
        <v>2</v>
      </c>
      <c r="V372" s="40" t="s">
        <v>3</v>
      </c>
      <c r="W372" s="42" t="s">
        <v>12</v>
      </c>
      <c r="X372" s="42" t="s">
        <v>23</v>
      </c>
      <c r="Y372" s="43" t="s">
        <v>4</v>
      </c>
      <c r="Z372" s="44" t="s">
        <v>15</v>
      </c>
      <c r="AA372" s="40" t="s">
        <v>5</v>
      </c>
      <c r="AB372" s="45" t="s">
        <v>13</v>
      </c>
    </row>
    <row r="373" spans="1:28" x14ac:dyDescent="0.25">
      <c r="A373" s="318">
        <f>A374</f>
        <v>42275</v>
      </c>
      <c r="B373" s="158" t="str">
        <f>IF(B336="","",B336)</f>
        <v>Тяжелая</v>
      </c>
      <c r="C373" s="159" t="str">
        <f>IF(C336="","",C336)</f>
        <v>Присед</v>
      </c>
      <c r="D373" s="160">
        <f>D336</f>
        <v>1.2</v>
      </c>
      <c r="E373" s="161" t="str">
        <f>IF(E336="","",E336)</f>
        <v/>
      </c>
      <c r="F373" s="302">
        <f>IF(I373&lt;&gt;0,(IFERROR(IF($Y373&gt;50,MROUND($Y373*I373,2.5),IF($Y373&lt;15,MROUND($Y373*I373,0.1),MROUND($Y373*I373,1))),)),"")</f>
        <v>157.5</v>
      </c>
      <c r="G373" s="162">
        <v>4</v>
      </c>
      <c r="H373" s="162">
        <v>1</v>
      </c>
      <c r="I373" s="163">
        <v>0.57999999999999996</v>
      </c>
      <c r="J373" s="302">
        <f>IF(M373&lt;&gt;0,(IFERROR(IF($Y373&gt;50,MROUND($Y373*M373,2.5),IF($Y373&lt;15,MROUND($Y373*M373,0.1),MROUND($Y373*M373,1))),)),"")</f>
        <v>180</v>
      </c>
      <c r="K373" s="162">
        <v>3</v>
      </c>
      <c r="L373" s="162">
        <v>4</v>
      </c>
      <c r="M373" s="163">
        <v>0.66</v>
      </c>
      <c r="N373" s="302">
        <f>IF(Q373&lt;&gt;0,(IFERROR(IF($Y373&gt;50,MROUND($Y373*Q373,2.5),IF($Y373&lt;15,MROUND($Y373*Q373,0.1),MROUND($Y373*Q373,1))),)),"")</f>
        <v>200</v>
      </c>
      <c r="O373" s="162">
        <v>2</v>
      </c>
      <c r="P373" s="162">
        <v>4</v>
      </c>
      <c r="Q373" s="163">
        <v>0.73</v>
      </c>
      <c r="R373" s="302">
        <f>IF(U373&lt;&gt;0,(IFERROR(IF($Y373&gt;50,MROUND($Y373*U373,2.5),IF($Y373&lt;15,MROUND($Y373*U373,0.1),MROUND($Y373*U373,1))),)),"")</f>
        <v>215</v>
      </c>
      <c r="S373" s="162">
        <v>1</v>
      </c>
      <c r="T373" s="162">
        <v>4</v>
      </c>
      <c r="U373" s="164">
        <v>0.79</v>
      </c>
      <c r="V373" s="47">
        <f t="shared" ref="V373:V378" si="582">(IF(ISNUMBER(F373),F373,1)*G373*H373+IF(ISNUMBER(J373),J373,1)*K373*L373+IF(ISNUMBER(N373),N373,1)*O373*P373+IF(ISNUMBER(R373),R373,1)*S373*T373)*IF(ISNUMBER(E373),E373,1)</f>
        <v>5250</v>
      </c>
      <c r="W373" s="48">
        <f>IFERROR((IF(ISNUMBER(F373),F373,1)*G373*H373+IF(ISNUMBER(J373),J373,1)*K373*L373+IF(ISNUMBER(N373),N373,1)*O373*P373+IF(ISNUMBER(R373),R373,1)*S373*T373)*IF(ISNUMBER(E373),E373,1)/(G373*H373+K373*L373+O373*P373+S373*T373),0)</f>
        <v>187.5</v>
      </c>
      <c r="X373" s="213">
        <f>ROUND(IFERROR((W373/(Y373*IF(ISNUMBER(E373),E373,1))),0),2)</f>
        <v>0.69</v>
      </c>
      <c r="Y373" s="202">
        <f>IF(ISNUMBER(Y336), Y336+(Y336*$Y$371),"")</f>
        <v>273.29643433060562</v>
      </c>
      <c r="Z373" s="16">
        <f>(IF(I373&lt;30%,0,IF(I373&lt;35%,F373*G373*H373*F!$B$33,IF(I373&lt;40%,F373*G373*H373*F!$B$38,IF(I373&lt;45%,F373*G373*H373*F!$B$43,IF(I373&lt;50%,F373*G373*H373*F!$B$48,IF(I373=50%,F373*G373*H373*F!$B$50,IF(I373=51%,F373*G373*H373*F!$B$51,IF(I373=52%,F373*G373*H373*F!$B$52,IF(I373=53%,F373*G373*H373*F!$B$53,IF(I373=54%,F373*G373*H373*F!$B$54,IF(I373=55%,F373*G373*H373*F!$B$55,IF(I373=56%,F373*G373*H373*F!$B$56,IF(I373=57%,F373*G373*H373*F!$B$57,IF(I373=58%,F373*G373*H373*F!$B$58,IF(I373=59%,F373*G373*H373*F!$B$59,IF(I373=60%,F373*G373*H373*F!$B$60,IF(I373=61%,F373*G373*H373*F!$B$61,IF(I373=62%,F373*G373*H373*F!$B$62,IF(I373=63%,F373*G373*H373*F!$B$63,IF(I373=64%,F373*G373*H373*F!$B$64,IF(I373=65%,F373*G373*H373*F!$B$65,IF(I373=66%,F373*G373*H373*F!$B$66,IF(I373=67%,F373*G373*H373*F!$B$67,IF(I373=68%,F373*G373*H373*F!$B$68,IF(I373=69%,F373*G373*H373*F!$B$69,IF(I373=70%,F373*G373*H373*F!$B$70,IF(I373=71%,F373*G373*H373*F!$B$71,IF(I373=72%,F373*G373*H373*F!$B$72,IF(I373=73%,F373*G373*H373*F!$B$73,IF(I373=74%,F373*G373*H373*F!$B$74,IF(I373=75%,F373*G373*H373*F!$B$75,IF(I373=76%,F373*G373*H373*F!$B$76,IF(I373=77%,F373*G373*H373*F!$B$77,IF(I373=78%,F373*G373*H373*F!$B$78,IF(I373=79%,F373*G373*H373*F!$B$79,IF(I373=80%,F373*G373*H373*F!$B$80,IF(I373=81%,F373*G373*H373*F!$B$81,IF(I373=82%,F373*G373*H373*F!$B$82,IF(I373=83%,F373*G373*H373*F!$B$83,IF(I373=84%,F373*G373*H373*F!$B$84,IF(I373=85%,F373*G373*H373*F!$B$85,IF(I373=86%,F373*G373*H373*F!$B$86,IF(I373=87%,F373*G373*H373*F!$B$87,IF(I373=88%,F373*G373*H373*F!$B$88,IF(I373=89%,F373*G373*H373*F!$B$89,IF(I373=90%,F373*G373*H373*F!$B$90,IF(I373=91%,F373*G373*H373*F!$B$91,IF(I373=92%,F373*G373*H373*F!$B$92,IF(I373=93%,F373*G373*H373*F!$B$93,IF(I373=94%,F373*G373*H373*F!$B$94,IF(I373=95%,F373*G373*H373*F!$B$95,IF(I373=96%,F373*G373*H373*F!$B$96,IF(I373=97%,F373*G373*H373*F!$B$97,IF(I373=98%,F373*G373*H373*F!$B$98,IF(I373=99%,F373*G373*H373*F!$B$99,IF(I373&gt;99%,F373*G373*H373*F!$B$100,))))))))))))))))))))))))))))))))))))))))))))))))))))))))+IF(M373&lt;30%,0,IF(M373&lt;35%,J373*K373*L373*F!$B$33,IF(M373&lt;40%,J373*K373*L373*F!$B$38,IF(M373&lt;45%,J373*K373*L373*F!$B$43,IF(M373&lt;50%,J373*K373*L373*F!$B$48,IF(M373=50%,J373*K373*L373*F!$B$50,IF(M373=51%,J373*K373*L373*F!$B$51,IF(M373=52%,J373*K373*L373*F!$B$52,IF(M373=53%,J373*K373*L373*F!$B$53,IF(M373=54%,J373*K373*L373*F!$B$54,IF(M373=55%,J373*K373*L373*F!$B$55,IF(M373=56%,J373*K373*L373*F!$B$56,IF(M373=57%,J373*K373*L373*F!$B$57,IF(M373=58%,J373*K373*L373*F!$B$58,IF(M373=59%,J373*K373*L373*F!$B$59,IF(M373=60%,J373*K373*L373*F!$B$60,IF(M373=61%,J373*K373*L373*F!$B$61,IF(M373=62%,J373*K373*L373*F!$B$62,IF(M373=63%,J373*K373*L373*F!$B$63,IF(M373=64%,J373*K373*L373*F!$B$64,IF(M373=65%,J373*K373*L373*F!$B$65,IF(M373=66%,J373*K373*L373*F!$B$66,IF(M373=67%,J373*K373*L373*F!$B$67,IF(M373=68%,J373*K373*L373*F!$B$68,IF(M373=69%,J373*K373*L373*F!$B$69,IF(M373=70%,J373*K373*L373*F!$B$70,IF(M373=71%,J373*K373*L373*F!$B$71,IF(M373=72%,J373*K373*L373*F!$B$72,IF(M373=73%,J373*K373*L373*F!$B$73,IF(M373=74%,J373*K373*L373*F!$B$74,IF(M373=75%,J373*K373*L373*F!$B$75,IF(M373=76%,J373*K373*L373*F!$B$76,IF(M373=77%,J373*K373*L373*F!$B$77,IF(M373=78%,J373*K373*L373*F!$B$78,IF(M373=79%,J373*K373*L373*F!$B$79,IF(M373=80%,J373*K373*L373*F!$B$80,IF(M373=81%,J373*K373*L373*F!$B$81,IF(M373=82%,J373*K373*L373*F!$B$82,IF(M373=83%,J373*K373*L373*F!$B$83,IF(M373=84%,J373*K373*L373*F!$B$84,IF(M373=85%,J373*K373*L373*F!$B$85,IF(M373=86%,J373*K373*L373*F!$B$86,IF(M373=87%,J373*K373*L373*F!$B$87,IF(M373=88%,J373*K373*L373*F!$B$88,IF(M373=89%,J373*K373*L373*F!$B$89,IF(M373=90%,J373*K373*L373*F!$B$90,IF(M373=91%,J373*K373*L373*F!$B$91,IF(M373=92%,J373*K373*L373*F!$B$92,IF(M373=93%,J373*K373*L373*F!$B$93,IF(M373=94%,J373*K373*L373*F!$B$94,IF(M373=95%,J373*K373*L373*F!$B$95,IF(M373=96%,J373*K373*L373*F!$B$96,IF(M373=97%,J373*K373*L373*F!$B$97,IF(M373=98%,J373*K373*L373*F!$B$98,IF(M373=99%,J373*K373*L373*F!$B$99,IF(M373&gt;99%,J373*K373*L373*F!$B$100,))))))))))))))))))))))))))))))))))))))))))))))))))))))))+IF(Q373&lt;30%,0,IF(Q373&lt;35%,N373*O373*P373*F!$B$33,IF(Q373&lt;40%,N373*O373*P373*F!$B$38,IF(Q373&lt;45%,N373*O373*P373*F!$B$43,IF(Q373&lt;50%,N373*O373*P373*F!$B$48,IF(Q373=50%,N373*O373*P373*F!$B$50,IF(Q373=51%,N373*O373*P373*F!$B$51,IF(Q373=52%,N373*O373*P373*F!$B$52,IF(Q373=53%,N373*O373*P373*F!$B$53,IF(Q373=54%,N373*O373*P373*F!$B$54,IF(Q373=55%,N373*O373*P373*F!$B$55,IF(Q373=56%,N373*O373*P373*F!$B$56,IF(Q373=57%,N373*O373*P373*F!$B$57,IF(Q373=58%,N373*O373*P373*F!$B$58,IF(Q373=59%,N373*O373*P373*F!$B$59,IF(Q373=60%,N373*O373*P373*F!$B$60,IF(Q373=61%,N373*O373*P373*F!$B$61,IF(Q373=62%,N373*O373*P373*F!$B$62,IF(Q373=63%,N373*O373*P373*F!$B$63,IF(Q373=64%,N373*O373*P373*F!$B$64,IF(Q373=65%,N373*O373*P373*F!$B$65,IF(Q373=66%,N373*O373*P373*F!$B$66,IF(Q373=67%,N373*O373*P373*F!$B$67,IF(Q373=68%,N373*O373*P373*F!$B$68,IF(Q373=69%,N373*O373*P373*F!$B$69,IF(Q373=70%,N373*O373*P373*F!$B$70,IF(Q373=71%,N373*O373*P373*F!$B$71,IF(Q373=72%,N373*O373*P373*F!$B$72,IF(Q373=73%,N373*O373*P373*F!$B$73,IF(Q373=74%,N373*O373*P373*F!$B$74,IF(Q373=75%,N373*O373*P373*F!$B$75,IF(Q373=76%,N373*O373*P373*F!$B$76,IF(Q373=77%,N373*O373*P373*F!$B$77,IF(Q373=78%,N373*O373*P373*F!$B$78,IF(Q373=79%,N373*O373*P373*F!$B$79,IF(Q373=80%,N373*O373*P373*F!$B$80,IF(Q373=81%,N373*O373*P373*F!$B$81,IF(Q373=82%,N373*O373*P373*F!$B$82,IF(Q373=83%,N373*O373*P373*F!$B$83,IF(Q373=84%,N373*O373*P373*F!$B$84,IF(Q373=85%,N373*O373*P373*F!$B$85,IF(Q373=86%,N373*O373*P373*F!$B$86,IF(Q373=87%,N373*O373*P373*F!$B$87,IF(Q373=88%,N373*O373*P373*F!$B$88,IF(Q373=89%,N373*O373*P373*F!$B$89,IF(Q373=90%,N373*O373*P373*F!$B$90,IF(Q373=91%,N373*O373*P373*F!$B$91,IF(Q373=92%,N373*O373*P373*F!$B$92,IF(Q373=93%,N373*O373*P373*F!$B$93,IF(Q373=94%,N373*O373*P373*F!$B$94,IF(Q373=95%,N373*O373*P373*F!$B$95,IF(Q373=96%,N373*O373*P373*F!$B$96,IF(Q373=97%,N373*O373*P373*F!$B$97,IF(Q373=98%,N373*O373*P373*F!$B$98,IF(Q373=99%,N373*O373*P373*F!$B$99,IF(Q373&gt;99%,N373*O373*P373*F!$B$100,))))))))))))))))))))))))))))))))))))))))))))))))))))))))+IF(U373&lt;30%,0,IF(U373&lt;35%,R373*S373*T373*F!$B$33,IF(U373&lt;40%,R373*S373*T373*F!$B$38,IF(U373&lt;45%,R373*S373*T373*F!$B$43,IF(U373&lt;50%,R373*S373*T373*F!$B$48,IF(U373=50%,R373*S373*T373*F!$B$50,IF(U373=51%,R373*S373*T373*F!$B$51,IF(U373=52%,R373*S373*T373*F!$B$52,IF(U373=53%,R373*S373*T373*F!$B$53,IF(U373=54%,R373*S373*T373*F!$B$54,IF(U373=55%,R373*S373*T373*F!$B$55,IF(U373=56%,R373*S373*T373*F!$B$56,IF(U373=57%,R373*S373*T373*F!$B$57,IF(U373=58%,R373*S373*T373*F!$B$58,IF(U373=59%,R373*S373*T373*F!$B$59,IF(U373=60%,R373*S373*T373*F!$B$60,IF(U373=61%,R373*S373*T373*F!$B$61,IF(U373=62%,R373*S373*T373*F!$B$62,IF(U373=63%,R373*S373*T373*F!$B$63,IF(U373=64%,R373*S373*T373*F!$B$64,IF(U373=65%,R373*S373*T373*F!$B$65,IF(U373=66%,R373*S373*T373*F!$B$66,IF(U373=67%,R373*S373*T373*F!$B$67,IF(U373=68%,R373*S373*T373*F!$B$68,IF(U373=69%,R373*S373*T373*F!$B$69,IF(U373=70%,R373*S373*T373*F!$B$70,IF(U373=71%,R373*S373*T373*F!$B$71,IF(U373=72%,R373*S373*T373*F!$B$72,IF(U373=73%,R373*S373*T373*F!$B$73,IF(U373=74%,R373*S373*T373*F!$B$74,IF(U373=75%,R373*S373*T373*F!$B$75,IF(U373=76%,R373*S373*T373*F!$B$76,IF(U373=77%,R373*S373*T373*F!$B$77,IF(U373=78%,R373*S373*T373*F!$B$78,IF(U373=79%,R373*S373*T373*F!$B$79,IF(U373=80%,R373*S373*T373*F!$B$80,IF(U373=81%,R373*S373*T373*F!$B$81,IF(U373=82%,R373*S373*T373*F!$B$82,IF(U373=83%,R373*S373*T373*F!$B$83,IF(U373=84%,R373*S373*T373*F!$B$84,IF(U373=85%,R373*S373*T373*F!$B$85,IF(U373=86%,R373*S373*T373*F!$B$86,IF(U373=87%,R373*S373*T373*F!$B$87,IF(U373=88%,R373*S373*T373*F!$B$88,IF(U373=89%,R373*S373*T373*F!$B$89,IF(U373=90%,R373*S373*T373*F!$B$90,IF(U373=91%,R373*S373*T373*F!$B$91,IF(U373=92%,R373*S373*T373*F!$B$92,IF(U373=93%,R373*S373*T373*F!$B$93,IF(U373=94%,R373*S373*T373*F!$B$94,IF(U373=95%,R373*S373*T373*F!$B$95,IF(U373=96%,R373*S373*T373*F!$B$96,IF(U373=97%,R373*S373*T373*F!$B$97,IF(U373=98%,R373*S373*T373*F!$B$98,IF(U373=99%,R373*S373*T373*F!$B$99,IF(U373&gt;99%,R373*S373*T373*F!$B$100)))))))))))))))))))))))))))))))))))))))))))))))))))))))))*IF(ISNUMBER(E373),E373,1)*IF(ISNUMBER(D373),D373,1)</f>
        <v>6188.28</v>
      </c>
      <c r="AA373" s="50">
        <f t="shared" ref="AA373:AA378" si="583">G373*H373+K373*L373+O373*P373+S373*T373</f>
        <v>28</v>
      </c>
      <c r="AB373" s="51">
        <f t="shared" ref="AB373:AB378" si="584">(H373*(IF(I373&lt;45%,0.5,IF(I373&lt;55%,0.8,IF(I373&lt;65%,0.9,IF(I373&lt;75%,1,IF(I373&lt;85%,1.1,1.2))))))+L373*(IF(M373&lt;45%,0.5,IF(M373&lt;55%,0.8,IF(M373&lt;65%,0.9,IF(M373&lt;75%,1,IF(M373&lt;85%,1.1,1.2))))))+P373*(IF(Q373&lt;45%,0.5,IF(Q373&lt;55%,0.8,IF(Q373&lt;65%,0.9,IF(Q373&lt;75%,1,IF(Q373&lt;85%,1.1,1.2))))))+T373*(IF(U373&lt;45%,0.5,IF(U373&lt;55%,0.8,IF(U373&lt;65%,0.9,IF(U373&lt;75%,1,IF(U373&lt;85%,1.1,1.2)))))))*IF(D373&gt;=0.8,6,IF(D373&lt;=0.4,1.5,3))</f>
        <v>79.800000000000011</v>
      </c>
    </row>
    <row r="374" spans="1:28" ht="15" customHeight="1" x14ac:dyDescent="0.25">
      <c r="A374" s="325">
        <f>A337+7</f>
        <v>42275</v>
      </c>
      <c r="B374" s="165" t="s">
        <v>71</v>
      </c>
      <c r="C374" s="166" t="str">
        <f t="shared" ref="C374" si="585">IF(C337="","",C337)</f>
        <v>Присед на груди</v>
      </c>
      <c r="D374" s="167">
        <f t="shared" ref="D374:D378" si="586">D337</f>
        <v>1.2</v>
      </c>
      <c r="E374" s="168" t="str">
        <f t="shared" ref="E374" si="587">IF(E337="","",E337)</f>
        <v/>
      </c>
      <c r="F374" s="303">
        <f>IF(I374&lt;&gt;0,(IFERROR(IF($Y374&gt;50,MROUND($Y374*I374,2.5),IF($Y374&lt;15,MROUND($Y374*I374,0.1),MROUND($Y374*I374,1))),)),"")</f>
        <v>87.5</v>
      </c>
      <c r="G374" s="170">
        <v>4</v>
      </c>
      <c r="H374" s="170">
        <v>4</v>
      </c>
      <c r="I374" s="171">
        <v>0.4</v>
      </c>
      <c r="J374" s="303">
        <f>IF(M374&lt;&gt;0,(IFERROR(IF($Y374&gt;50,MROUND($Y374*M374,2.5),IF($Y374&lt;15,MROUND($Y374*M374,0.1),MROUND($Y374*M374,1))),)),"")</f>
        <v>105</v>
      </c>
      <c r="K374" s="170">
        <v>4</v>
      </c>
      <c r="L374" s="170">
        <v>4</v>
      </c>
      <c r="M374" s="171">
        <v>0.48</v>
      </c>
      <c r="N374" s="303" t="str">
        <f>IF(Q374&lt;&gt;0,(IFERROR(IF($Y374&gt;50,MROUND($Y374*Q374,2.5),IF($Y374&lt;15,MROUND($Y374*Q374,0.1),MROUND($Y374*Q374,1))),)),"")</f>
        <v/>
      </c>
      <c r="O374" s="170"/>
      <c r="P374" s="170"/>
      <c r="Q374" s="171">
        <v>0</v>
      </c>
      <c r="R374" s="303" t="str">
        <f>IF(U374&lt;&gt;0,(IFERROR(IF($Y374&gt;50,MROUND($Y374*U374,2.5),IF($Y374&lt;15,MROUND($Y374*U374,0.1),MROUND($Y374*U374,1))),)),"")</f>
        <v/>
      </c>
      <c r="S374" s="170"/>
      <c r="T374" s="170"/>
      <c r="U374" s="172">
        <v>0</v>
      </c>
      <c r="V374" s="59">
        <f t="shared" si="582"/>
        <v>3080</v>
      </c>
      <c r="W374" s="60">
        <f t="shared" ref="W374:W377" si="588">IFERROR((IF(ISNUMBER(F374),F374,1)*G374*H374+IF(ISNUMBER(J374),J374,1)*K374*L374+IF(ISNUMBER(N374),N374,1)*O374*P374+IF(ISNUMBER(R374),R374,1)*S374*T374)*IF(ISNUMBER(E374),E374,1)/(G374*H374+K374*L374+O374*P374+S374*T374),0)</f>
        <v>96.25</v>
      </c>
      <c r="X374" s="61">
        <f t="shared" ref="X374:X375" si="589">ROUND(IFERROR((W374/(Y374*IF(ISNUMBER(E374),E374,1))),0),2)</f>
        <v>0.44</v>
      </c>
      <c r="Y374" s="203">
        <f t="shared" ref="Y374:Y378" si="590">IF(ISNUMBER(Y337), Y337+(Y337*$Y$371),"")</f>
        <v>218.6371474644844</v>
      </c>
      <c r="Z374" s="17">
        <f>(IF(I374&lt;30%,0,IF(I374&lt;35%,F374*G374*H374*F!$B$33,IF(I374&lt;40%,F374*G374*H374*F!$B$38,IF(I374&lt;45%,F374*G374*H374*F!$B$43,IF(I374&lt;50%,F374*G374*H374*F!$B$48,IF(I374=50%,F374*G374*H374*F!$B$50,IF(I374=51%,F374*G374*H374*F!$B$51,IF(I374=52%,F374*G374*H374*F!$B$52,IF(I374=53%,F374*G374*H374*F!$B$53,IF(I374=54%,F374*G374*H374*F!$B$54,IF(I374=55%,F374*G374*H374*F!$B$55,IF(I374=56%,F374*G374*H374*F!$B$56,IF(I374=57%,F374*G374*H374*F!$B$57,IF(I374=58%,F374*G374*H374*F!$B$58,IF(I374=59%,F374*G374*H374*F!$B$59,IF(I374=60%,F374*G374*H374*F!$B$60,IF(I374=61%,F374*G374*H374*F!$B$61,IF(I374=62%,F374*G374*H374*F!$B$62,IF(I374=63%,F374*G374*H374*F!$B$63,IF(I374=64%,F374*G374*H374*F!$B$64,IF(I374=65%,F374*G374*H374*F!$B$65,IF(I374=66%,F374*G374*H374*F!$B$66,IF(I374=67%,F374*G374*H374*F!$B$67,IF(I374=68%,F374*G374*H374*F!$B$68,IF(I374=69%,F374*G374*H374*F!$B$69,IF(I374=70%,F374*G374*H374*F!$B$70,IF(I374=71%,F374*G374*H374*F!$B$71,IF(I374=72%,F374*G374*H374*F!$B$72,IF(I374=73%,F374*G374*H374*F!$B$73,IF(I374=74%,F374*G374*H374*F!$B$74,IF(I374=75%,F374*G374*H374*F!$B$75,IF(I374=76%,F374*G374*H374*F!$B$76,IF(I374=77%,F374*G374*H374*F!$B$77,IF(I374=78%,F374*G374*H374*F!$B$78,IF(I374=79%,F374*G374*H374*F!$B$79,IF(I374=80%,F374*G374*H374*F!$B$80,IF(I374=81%,F374*G374*H374*F!$B$81,IF(I374=82%,F374*G374*H374*F!$B$82,IF(I374=83%,F374*G374*H374*F!$B$83,IF(I374=84%,F374*G374*H374*F!$B$84,IF(I374=85%,F374*G374*H374*F!$B$85,IF(I374=86%,F374*G374*H374*F!$B$86,IF(I374=87%,F374*G374*H374*F!$B$87,IF(I374=88%,F374*G374*H374*F!$B$88,IF(I374=89%,F374*G374*H374*F!$B$89,IF(I374=90%,F374*G374*H374*F!$B$90,IF(I374=91%,F374*G374*H374*F!$B$91,IF(I374=92%,F374*G374*H374*F!$B$92,IF(I374=93%,F374*G374*H374*F!$B$93,IF(I374=94%,F374*G374*H374*F!$B$94,IF(I374=95%,F374*G374*H374*F!$B$95,IF(I374=96%,F374*G374*H374*F!$B$96,IF(I374=97%,F374*G374*H374*F!$B$97,IF(I374=98%,F374*G374*H374*F!$B$98,IF(I374=99%,F374*G374*H374*F!$B$99,IF(I374&gt;99%,F374*G374*H374*F!$B$100,))))))))))))))))))))))))))))))))))))))))))))))))))))))))+IF(M374&lt;30%,0,IF(M374&lt;35%,J374*K374*L374*F!$B$33,IF(M374&lt;40%,J374*K374*L374*F!$B$38,IF(M374&lt;45%,J374*K374*L374*F!$B$43,IF(M374&lt;50%,J374*K374*L374*F!$B$48,IF(M374=50%,J374*K374*L374*F!$B$50,IF(M374=51%,J374*K374*L374*F!$B$51,IF(M374=52%,J374*K374*L374*F!$B$52,IF(M374=53%,J374*K374*L374*F!$B$53,IF(M374=54%,J374*K374*L374*F!$B$54,IF(M374=55%,J374*K374*L374*F!$B$55,IF(M374=56%,J374*K374*L374*F!$B$56,IF(M374=57%,J374*K374*L374*F!$B$57,IF(M374=58%,J374*K374*L374*F!$B$58,IF(M374=59%,J374*K374*L374*F!$B$59,IF(M374=60%,J374*K374*L374*F!$B$60,IF(M374=61%,J374*K374*L374*F!$B$61,IF(M374=62%,J374*K374*L374*F!$B$62,IF(M374=63%,J374*K374*L374*F!$B$63,IF(M374=64%,J374*K374*L374*F!$B$64,IF(M374=65%,J374*K374*L374*F!$B$65,IF(M374=66%,J374*K374*L374*F!$B$66,IF(M374=67%,J374*K374*L374*F!$B$67,IF(M374=68%,J374*K374*L374*F!$B$68,IF(M374=69%,J374*K374*L374*F!$B$69,IF(M374=70%,J374*K374*L374*F!$B$70,IF(M374=71%,J374*K374*L374*F!$B$71,IF(M374=72%,J374*K374*L374*F!$B$72,IF(M374=73%,J374*K374*L374*F!$B$73,IF(M374=74%,J374*K374*L374*F!$B$74,IF(M374=75%,J374*K374*L374*F!$B$75,IF(M374=76%,J374*K374*L374*F!$B$76,IF(M374=77%,J374*K374*L374*F!$B$77,IF(M374=78%,J374*K374*L374*F!$B$78,IF(M374=79%,J374*K374*L374*F!$B$79,IF(M374=80%,J374*K374*L374*F!$B$80,IF(M374=81%,J374*K374*L374*F!$B$81,IF(M374=82%,J374*K374*L374*F!$B$82,IF(M374=83%,J374*K374*L374*F!$B$83,IF(M374=84%,J374*K374*L374*F!$B$84,IF(M374=85%,J374*K374*L374*F!$B$85,IF(M374=86%,J374*K374*L374*F!$B$86,IF(M374=87%,J374*K374*L374*F!$B$87,IF(M374=88%,J374*K374*L374*F!$B$88,IF(M374=89%,J374*K374*L374*F!$B$89,IF(M374=90%,J374*K374*L374*F!$B$90,IF(M374=91%,J374*K374*L374*F!$B$91,IF(M374=92%,J374*K374*L374*F!$B$92,IF(M374=93%,J374*K374*L374*F!$B$93,IF(M374=94%,J374*K374*L374*F!$B$94,IF(M374=95%,J374*K374*L374*F!$B$95,IF(M374=96%,J374*K374*L374*F!$B$96,IF(M374=97%,J374*K374*L374*F!$B$97,IF(M374=98%,J374*K374*L374*F!$B$98,IF(M374=99%,J374*K374*L374*F!$B$99,IF(M374&gt;99%,J374*K374*L374*F!$B$100,))))))))))))))))))))))))))))))))))))))))))))))))))))))))+IF(Q374&lt;30%,0,IF(Q374&lt;35%,N374*O374*P374*F!$B$33,IF(Q374&lt;40%,N374*O374*P374*F!$B$38,IF(Q374&lt;45%,N374*O374*P374*F!$B$43,IF(Q374&lt;50%,N374*O374*P374*F!$B$48,IF(Q374=50%,N374*O374*P374*F!$B$50,IF(Q374=51%,N374*O374*P374*F!$B$51,IF(Q374=52%,N374*O374*P374*F!$B$52,IF(Q374=53%,N374*O374*P374*F!$B$53,IF(Q374=54%,N374*O374*P374*F!$B$54,IF(Q374=55%,N374*O374*P374*F!$B$55,IF(Q374=56%,N374*O374*P374*F!$B$56,IF(Q374=57%,N374*O374*P374*F!$B$57,IF(Q374=58%,N374*O374*P374*F!$B$58,IF(Q374=59%,N374*O374*P374*F!$B$59,IF(Q374=60%,N374*O374*P374*F!$B$60,IF(Q374=61%,N374*O374*P374*F!$B$61,IF(Q374=62%,N374*O374*P374*F!$B$62,IF(Q374=63%,N374*O374*P374*F!$B$63,IF(Q374=64%,N374*O374*P374*F!$B$64,IF(Q374=65%,N374*O374*P374*F!$B$65,IF(Q374=66%,N374*O374*P374*F!$B$66,IF(Q374=67%,N374*O374*P374*F!$B$67,IF(Q374=68%,N374*O374*P374*F!$B$68,IF(Q374=69%,N374*O374*P374*F!$B$69,IF(Q374=70%,N374*O374*P374*F!$B$70,IF(Q374=71%,N374*O374*P374*F!$B$71,IF(Q374=72%,N374*O374*P374*F!$B$72,IF(Q374=73%,N374*O374*P374*F!$B$73,IF(Q374=74%,N374*O374*P374*F!$B$74,IF(Q374=75%,N374*O374*P374*F!$B$75,IF(Q374=76%,N374*O374*P374*F!$B$76,IF(Q374=77%,N374*O374*P374*F!$B$77,IF(Q374=78%,N374*O374*P374*F!$B$78,IF(Q374=79%,N374*O374*P374*F!$B$79,IF(Q374=80%,N374*O374*P374*F!$B$80,IF(Q374=81%,N374*O374*P374*F!$B$81,IF(Q374=82%,N374*O374*P374*F!$B$82,IF(Q374=83%,N374*O374*P374*F!$B$83,IF(Q374=84%,N374*O374*P374*F!$B$84,IF(Q374=85%,N374*O374*P374*F!$B$85,IF(Q374=86%,N374*O374*P374*F!$B$86,IF(Q374=87%,N374*O374*P374*F!$B$87,IF(Q374=88%,N374*O374*P374*F!$B$88,IF(Q374=89%,N374*O374*P374*F!$B$89,IF(Q374=90%,N374*O374*P374*F!$B$90,IF(Q374=91%,N374*O374*P374*F!$B$91,IF(Q374=92%,N374*O374*P374*F!$B$92,IF(Q374=93%,N374*O374*P374*F!$B$93,IF(Q374=94%,N374*O374*P374*F!$B$94,IF(Q374=95%,N374*O374*P374*F!$B$95,IF(Q374=96%,N374*O374*P374*F!$B$96,IF(Q374=97%,N374*O374*P374*F!$B$97,IF(Q374=98%,N374*O374*P374*F!$B$98,IF(Q374=99%,N374*O374*P374*F!$B$99,IF(Q374&gt;99%,N374*O374*P374*F!$B$100,))))))))))))))))))))))))))))))))))))))))))))))))))))))))+IF(U374&lt;30%,0,IF(U374&lt;35%,R374*S374*T374*F!$B$33,IF(U374&lt;40%,R374*S374*T374*F!$B$38,IF(U374&lt;45%,R374*S374*T374*F!$B$43,IF(U374&lt;50%,R374*S374*T374*F!$B$48,IF(U374=50%,R374*S374*T374*F!$B$50,IF(U374=51%,R374*S374*T374*F!$B$51,IF(U374=52%,R374*S374*T374*F!$B$52,IF(U374=53%,R374*S374*T374*F!$B$53,IF(U374=54%,R374*S374*T374*F!$B$54,IF(U374=55%,R374*S374*T374*F!$B$55,IF(U374=56%,R374*S374*T374*F!$B$56,IF(U374=57%,R374*S374*T374*F!$B$57,IF(U374=58%,R374*S374*T374*F!$B$58,IF(U374=59%,R374*S374*T374*F!$B$59,IF(U374=60%,R374*S374*T374*F!$B$60,IF(U374=61%,R374*S374*T374*F!$B$61,IF(U374=62%,R374*S374*T374*F!$B$62,IF(U374=63%,R374*S374*T374*F!$B$63,IF(U374=64%,R374*S374*T374*F!$B$64,IF(U374=65%,R374*S374*T374*F!$B$65,IF(U374=66%,R374*S374*T374*F!$B$66,IF(U374=67%,R374*S374*T374*F!$B$67,IF(U374=68%,R374*S374*T374*F!$B$68,IF(U374=69%,R374*S374*T374*F!$B$69,IF(U374=70%,R374*S374*T374*F!$B$70,IF(U374=71%,R374*S374*T374*F!$B$71,IF(U374=72%,R374*S374*T374*F!$B$72,IF(U374=73%,R374*S374*T374*F!$B$73,IF(U374=74%,R374*S374*T374*F!$B$74,IF(U374=75%,R374*S374*T374*F!$B$75,IF(U374=76%,R374*S374*T374*F!$B$76,IF(U374=77%,R374*S374*T374*F!$B$77,IF(U374=78%,R374*S374*T374*F!$B$78,IF(U374=79%,R374*S374*T374*F!$B$79,IF(U374=80%,R374*S374*T374*F!$B$80,IF(U374=81%,R374*S374*T374*F!$B$81,IF(U374=82%,R374*S374*T374*F!$B$82,IF(U374=83%,R374*S374*T374*F!$B$83,IF(U374=84%,R374*S374*T374*F!$B$84,IF(U374=85%,R374*S374*T374*F!$B$85,IF(U374=86%,R374*S374*T374*F!$B$86,IF(U374=87%,R374*S374*T374*F!$B$87,IF(U374=88%,R374*S374*T374*F!$B$88,IF(U374=89%,R374*S374*T374*F!$B$89,IF(U374=90%,R374*S374*T374*F!$B$90,IF(U374=91%,R374*S374*T374*F!$B$91,IF(U374=92%,R374*S374*T374*F!$B$92,IF(U374=93%,R374*S374*T374*F!$B$93,IF(U374=94%,R374*S374*T374*F!$B$94,IF(U374=95%,R374*S374*T374*F!$B$95,IF(U374=96%,R374*S374*T374*F!$B$96,IF(U374=97%,R374*S374*T374*F!$B$97,IF(U374=98%,R374*S374*T374*F!$B$98,IF(U374=99%,R374*S374*T374*F!$B$99,IF(U374&gt;99%,R374*S374*T374*F!$B$100)))))))))))))))))))))))))))))))))))))))))))))))))))))))))*IF(ISNUMBER(E374),E374,1)*IF(ISNUMBER(D374),D374,1)</f>
        <v>1585.9199999999998</v>
      </c>
      <c r="AA374" s="62">
        <f t="shared" si="583"/>
        <v>32</v>
      </c>
      <c r="AB374" s="63">
        <f t="shared" si="584"/>
        <v>31.200000000000003</v>
      </c>
    </row>
    <row r="375" spans="1:28" x14ac:dyDescent="0.25">
      <c r="A375" s="325"/>
      <c r="B375" s="165" t="str">
        <f t="shared" ref="B375:C375" si="591">IF(B338="","",B338)</f>
        <v>Легкая</v>
      </c>
      <c r="C375" s="166" t="str">
        <f t="shared" si="591"/>
        <v>Наклоны</v>
      </c>
      <c r="D375" s="167">
        <f t="shared" si="586"/>
        <v>1</v>
      </c>
      <c r="E375" s="168" t="str">
        <f t="shared" ref="E375" si="592">IF(E338="","",E338)</f>
        <v/>
      </c>
      <c r="F375" s="304">
        <f>IF(I375&lt;&gt;0,(IFERROR(IF($Y375&gt;50,MROUND($Y375*I375,2.5),IF($Y375&lt;15,MROUND($Y375*I375,0.1),MROUND($Y375*I375,1))),)),"")</f>
        <v>55</v>
      </c>
      <c r="G375" s="173">
        <v>5</v>
      </c>
      <c r="H375" s="173">
        <v>3</v>
      </c>
      <c r="I375" s="174">
        <v>0.4</v>
      </c>
      <c r="J375" s="304" t="str">
        <f>IF(M375&lt;&gt;0,(IFERROR(IF($Y375&gt;50,MROUND($Y375*M375,2.5),IF($Y375&lt;15,MROUND($Y375*M375,0.1),MROUND($Y375*M375,1))),)),"")</f>
        <v/>
      </c>
      <c r="K375" s="173"/>
      <c r="L375" s="173"/>
      <c r="M375" s="174">
        <v>0</v>
      </c>
      <c r="N375" s="304" t="str">
        <f>IF(Q375&lt;&gt;0,(IFERROR(IF($Y375&gt;50,MROUND($Y375*Q375,2.5),IF($Y375&lt;15,MROUND($Y375*Q375,0.1),MROUND($Y375*Q375,1))),)),"")</f>
        <v/>
      </c>
      <c r="O375" s="173"/>
      <c r="P375" s="173"/>
      <c r="Q375" s="174">
        <v>0</v>
      </c>
      <c r="R375" s="304" t="str">
        <f>IF(U375&lt;&gt;0,(IFERROR(IF($Y375&gt;50,MROUND($Y375*U375,2.5),IF($Y375&lt;15,MROUND($Y375*U375,0.1),MROUND($Y375*U375,1))),)),"")</f>
        <v/>
      </c>
      <c r="S375" s="173"/>
      <c r="T375" s="173"/>
      <c r="U375" s="175">
        <v>0</v>
      </c>
      <c r="V375" s="66">
        <f t="shared" si="582"/>
        <v>825</v>
      </c>
      <c r="W375" s="67">
        <f t="shared" si="588"/>
        <v>55</v>
      </c>
      <c r="X375" s="68">
        <f t="shared" si="589"/>
        <v>0.4</v>
      </c>
      <c r="Y375" s="203">
        <f t="shared" si="590"/>
        <v>138.75049742938438</v>
      </c>
      <c r="Z375" s="18">
        <f>(IF(I375&lt;30%,0,IF(I375&lt;35%,F375*G375*H375*F!$B$33,IF(I375&lt;40%,F375*G375*H375*F!$B$38,IF(I375&lt;45%,F375*G375*H375*F!$B$43,IF(I375&lt;50%,F375*G375*H375*F!$B$48,IF(I375=50%,F375*G375*H375*F!$B$50,IF(I375=51%,F375*G375*H375*F!$B$51,IF(I375=52%,F375*G375*H375*F!$B$52,IF(I375=53%,F375*G375*H375*F!$B$53,IF(I375=54%,F375*G375*H375*F!$B$54,IF(I375=55%,F375*G375*H375*F!$B$55,IF(I375=56%,F375*G375*H375*F!$B$56,IF(I375=57%,F375*G375*H375*F!$B$57,IF(I375=58%,F375*G375*H375*F!$B$58,IF(I375=59%,F375*G375*H375*F!$B$59,IF(I375=60%,F375*G375*H375*F!$B$60,IF(I375=61%,F375*G375*H375*F!$B$61,IF(I375=62%,F375*G375*H375*F!$B$62,IF(I375=63%,F375*G375*H375*F!$B$63,IF(I375=64%,F375*G375*H375*F!$B$64,IF(I375=65%,F375*G375*H375*F!$B$65,IF(I375=66%,F375*G375*H375*F!$B$66,IF(I375=67%,F375*G375*H375*F!$B$67,IF(I375=68%,F375*G375*H375*F!$B$68,IF(I375=69%,F375*G375*H375*F!$B$69,IF(I375=70%,F375*G375*H375*F!$B$70,IF(I375=71%,F375*G375*H375*F!$B$71,IF(I375=72%,F375*G375*H375*F!$B$72,IF(I375=73%,F375*G375*H375*F!$B$73,IF(I375=74%,F375*G375*H375*F!$B$74,IF(I375=75%,F375*G375*H375*F!$B$75,IF(I375=76%,F375*G375*H375*F!$B$76,IF(I375=77%,F375*G375*H375*F!$B$77,IF(I375=78%,F375*G375*H375*F!$B$78,IF(I375=79%,F375*G375*H375*F!$B$79,IF(I375=80%,F375*G375*H375*F!$B$80,IF(I375=81%,F375*G375*H375*F!$B$81,IF(I375=82%,F375*G375*H375*F!$B$82,IF(I375=83%,F375*G375*H375*F!$B$83,IF(I375=84%,F375*G375*H375*F!$B$84,IF(I375=85%,F375*G375*H375*F!$B$85,IF(I375=86%,F375*G375*H375*F!$B$86,IF(I375=87%,F375*G375*H375*F!$B$87,IF(I375=88%,F375*G375*H375*F!$B$88,IF(I375=89%,F375*G375*H375*F!$B$89,IF(I375=90%,F375*G375*H375*F!$B$90,IF(I375=91%,F375*G375*H375*F!$B$91,IF(I375=92%,F375*G375*H375*F!$B$92,IF(I375=93%,F375*G375*H375*F!$B$93,IF(I375=94%,F375*G375*H375*F!$B$94,IF(I375=95%,F375*G375*H375*F!$B$95,IF(I375=96%,F375*G375*H375*F!$B$96,IF(I375=97%,F375*G375*H375*F!$B$97,IF(I375=98%,F375*G375*H375*F!$B$98,IF(I375=99%,F375*G375*H375*F!$B$99,IF(I375&gt;99%,F375*G375*H375*F!$B$100,))))))))))))))))))))))))))))))))))))))))))))))))))))))))+IF(M375&lt;30%,0,IF(M375&lt;35%,J375*K375*L375*F!$B$33,IF(M375&lt;40%,J375*K375*L375*F!$B$38,IF(M375&lt;45%,J375*K375*L375*F!$B$43,IF(M375&lt;50%,J375*K375*L375*F!$B$48,IF(M375=50%,J375*K375*L375*F!$B$50,IF(M375=51%,J375*K375*L375*F!$B$51,IF(M375=52%,J375*K375*L375*F!$B$52,IF(M375=53%,J375*K375*L375*F!$B$53,IF(M375=54%,J375*K375*L375*F!$B$54,IF(M375=55%,J375*K375*L375*F!$B$55,IF(M375=56%,J375*K375*L375*F!$B$56,IF(M375=57%,J375*K375*L375*F!$B$57,IF(M375=58%,J375*K375*L375*F!$B$58,IF(M375=59%,J375*K375*L375*F!$B$59,IF(M375=60%,J375*K375*L375*F!$B$60,IF(M375=61%,J375*K375*L375*F!$B$61,IF(M375=62%,J375*K375*L375*F!$B$62,IF(M375=63%,J375*K375*L375*F!$B$63,IF(M375=64%,J375*K375*L375*F!$B$64,IF(M375=65%,J375*K375*L375*F!$B$65,IF(M375=66%,J375*K375*L375*F!$B$66,IF(M375=67%,J375*K375*L375*F!$B$67,IF(M375=68%,J375*K375*L375*F!$B$68,IF(M375=69%,J375*K375*L375*F!$B$69,IF(M375=70%,J375*K375*L375*F!$B$70,IF(M375=71%,J375*K375*L375*F!$B$71,IF(M375=72%,J375*K375*L375*F!$B$72,IF(M375=73%,J375*K375*L375*F!$B$73,IF(M375=74%,J375*K375*L375*F!$B$74,IF(M375=75%,J375*K375*L375*F!$B$75,IF(M375=76%,J375*K375*L375*F!$B$76,IF(M375=77%,J375*K375*L375*F!$B$77,IF(M375=78%,J375*K375*L375*F!$B$78,IF(M375=79%,J375*K375*L375*F!$B$79,IF(M375=80%,J375*K375*L375*F!$B$80,IF(M375=81%,J375*K375*L375*F!$B$81,IF(M375=82%,J375*K375*L375*F!$B$82,IF(M375=83%,J375*K375*L375*F!$B$83,IF(M375=84%,J375*K375*L375*F!$B$84,IF(M375=85%,J375*K375*L375*F!$B$85,IF(M375=86%,J375*K375*L375*F!$B$86,IF(M375=87%,J375*K375*L375*F!$B$87,IF(M375=88%,J375*K375*L375*F!$B$88,IF(M375=89%,J375*K375*L375*F!$B$89,IF(M375=90%,J375*K375*L375*F!$B$90,IF(M375=91%,J375*K375*L375*F!$B$91,IF(M375=92%,J375*K375*L375*F!$B$92,IF(M375=93%,J375*K375*L375*F!$B$93,IF(M375=94%,J375*K375*L375*F!$B$94,IF(M375=95%,J375*K375*L375*F!$B$95,IF(M375=96%,J375*K375*L375*F!$B$96,IF(M375=97%,J375*K375*L375*F!$B$97,IF(M375=98%,J375*K375*L375*F!$B$98,IF(M375=99%,J375*K375*L375*F!$B$99,IF(M375&gt;99%,J375*K375*L375*F!$B$100,))))))))))))))))))))))))))))))))))))))))))))))))))))))))+IF(Q375&lt;30%,0,IF(Q375&lt;35%,N375*O375*P375*F!$B$33,IF(Q375&lt;40%,N375*O375*P375*F!$B$38,IF(Q375&lt;45%,N375*O375*P375*F!$B$43,IF(Q375&lt;50%,N375*O375*P375*F!$B$48,IF(Q375=50%,N375*O375*P375*F!$B$50,IF(Q375=51%,N375*O375*P375*F!$B$51,IF(Q375=52%,N375*O375*P375*F!$B$52,IF(Q375=53%,N375*O375*P375*F!$B$53,IF(Q375=54%,N375*O375*P375*F!$B$54,IF(Q375=55%,N375*O375*P375*F!$B$55,IF(Q375=56%,N375*O375*P375*F!$B$56,IF(Q375=57%,N375*O375*P375*F!$B$57,IF(Q375=58%,N375*O375*P375*F!$B$58,IF(Q375=59%,N375*O375*P375*F!$B$59,IF(Q375=60%,N375*O375*P375*F!$B$60,IF(Q375=61%,N375*O375*P375*F!$B$61,IF(Q375=62%,N375*O375*P375*F!$B$62,IF(Q375=63%,N375*O375*P375*F!$B$63,IF(Q375=64%,N375*O375*P375*F!$B$64,IF(Q375=65%,N375*O375*P375*F!$B$65,IF(Q375=66%,N375*O375*P375*F!$B$66,IF(Q375=67%,N375*O375*P375*F!$B$67,IF(Q375=68%,N375*O375*P375*F!$B$68,IF(Q375=69%,N375*O375*P375*F!$B$69,IF(Q375=70%,N375*O375*P375*F!$B$70,IF(Q375=71%,N375*O375*P375*F!$B$71,IF(Q375=72%,N375*O375*P375*F!$B$72,IF(Q375=73%,N375*O375*P375*F!$B$73,IF(Q375=74%,N375*O375*P375*F!$B$74,IF(Q375=75%,N375*O375*P375*F!$B$75,IF(Q375=76%,N375*O375*P375*F!$B$76,IF(Q375=77%,N375*O375*P375*F!$B$77,IF(Q375=78%,N375*O375*P375*F!$B$78,IF(Q375=79%,N375*O375*P375*F!$B$79,IF(Q375=80%,N375*O375*P375*F!$B$80,IF(Q375=81%,N375*O375*P375*F!$B$81,IF(Q375=82%,N375*O375*P375*F!$B$82,IF(Q375=83%,N375*O375*P375*F!$B$83,IF(Q375=84%,N375*O375*P375*F!$B$84,IF(Q375=85%,N375*O375*P375*F!$B$85,IF(Q375=86%,N375*O375*P375*F!$B$86,IF(Q375=87%,N375*O375*P375*F!$B$87,IF(Q375=88%,N375*O375*P375*F!$B$88,IF(Q375=89%,N375*O375*P375*F!$B$89,IF(Q375=90%,N375*O375*P375*F!$B$90,IF(Q375=91%,N375*O375*P375*F!$B$91,IF(Q375=92%,N375*O375*P375*F!$B$92,IF(Q375=93%,N375*O375*P375*F!$B$93,IF(Q375=94%,N375*O375*P375*F!$B$94,IF(Q375=95%,N375*O375*P375*F!$B$95,IF(Q375=96%,N375*O375*P375*F!$B$96,IF(Q375=97%,N375*O375*P375*F!$B$97,IF(Q375=98%,N375*O375*P375*F!$B$98,IF(Q375=99%,N375*O375*P375*F!$B$99,IF(Q375&gt;99%,N375*O375*P375*F!$B$100,))))))))))))))))))))))))))))))))))))))))))))))))))))))))+IF(U375&lt;30%,0,IF(U375&lt;35%,R375*S375*T375*F!$B$33,IF(U375&lt;40%,R375*S375*T375*F!$B$38,IF(U375&lt;45%,R375*S375*T375*F!$B$43,IF(U375&lt;50%,R375*S375*T375*F!$B$48,IF(U375=50%,R375*S375*T375*F!$B$50,IF(U375=51%,R375*S375*T375*F!$B$51,IF(U375=52%,R375*S375*T375*F!$B$52,IF(U375=53%,R375*S375*T375*F!$B$53,IF(U375=54%,R375*S375*T375*F!$B$54,IF(U375=55%,R375*S375*T375*F!$B$55,IF(U375=56%,R375*S375*T375*F!$B$56,IF(U375=57%,R375*S375*T375*F!$B$57,IF(U375=58%,R375*S375*T375*F!$B$58,IF(U375=59%,R375*S375*T375*F!$B$59,IF(U375=60%,R375*S375*T375*F!$B$60,IF(U375=61%,R375*S375*T375*F!$B$61,IF(U375=62%,R375*S375*T375*F!$B$62,IF(U375=63%,R375*S375*T375*F!$B$63,IF(U375=64%,R375*S375*T375*F!$B$64,IF(U375=65%,R375*S375*T375*F!$B$65,IF(U375=66%,R375*S375*T375*F!$B$66,IF(U375=67%,R375*S375*T375*F!$B$67,IF(U375=68%,R375*S375*T375*F!$B$68,IF(U375=69%,R375*S375*T375*F!$B$69,IF(U375=70%,R375*S375*T375*F!$B$70,IF(U375=71%,R375*S375*T375*F!$B$71,IF(U375=72%,R375*S375*T375*F!$B$72,IF(U375=73%,R375*S375*T375*F!$B$73,IF(U375=74%,R375*S375*T375*F!$B$74,IF(U375=75%,R375*S375*T375*F!$B$75,IF(U375=76%,R375*S375*T375*F!$B$76,IF(U375=77%,R375*S375*T375*F!$B$77,IF(U375=78%,R375*S375*T375*F!$B$78,IF(U375=79%,R375*S375*T375*F!$B$79,IF(U375=80%,R375*S375*T375*F!$B$80,IF(U375=81%,R375*S375*T375*F!$B$81,IF(U375=82%,R375*S375*T375*F!$B$82,IF(U375=83%,R375*S375*T375*F!$B$83,IF(U375=84%,R375*S375*T375*F!$B$84,IF(U375=85%,R375*S375*T375*F!$B$85,IF(U375=86%,R375*S375*T375*F!$B$86,IF(U375=87%,R375*S375*T375*F!$B$87,IF(U375=88%,R375*S375*T375*F!$B$88,IF(U375=89%,R375*S375*T375*F!$B$89,IF(U375=90%,R375*S375*T375*F!$B$90,IF(U375=91%,R375*S375*T375*F!$B$91,IF(U375=92%,R375*S375*T375*F!$B$92,IF(U375=93%,R375*S375*T375*F!$B$93,IF(U375=94%,R375*S375*T375*F!$B$94,IF(U375=95%,R375*S375*T375*F!$B$95,IF(U375=96%,R375*S375*T375*F!$B$96,IF(U375=97%,R375*S375*T375*F!$B$97,IF(U375=98%,R375*S375*T375*F!$B$98,IF(U375=99%,R375*S375*T375*F!$B$99,IF(U375&gt;99%,R375*S375*T375*F!$B$100)))))))))))))))))))))))))))))))))))))))))))))))))))))))))*IF(ISNUMBER(E375),E375,1)*IF(ISNUMBER(D375),D375,1)</f>
        <v>313.5</v>
      </c>
      <c r="AA375" s="69">
        <f t="shared" si="583"/>
        <v>15</v>
      </c>
      <c r="AB375" s="70">
        <f t="shared" si="584"/>
        <v>9</v>
      </c>
    </row>
    <row r="376" spans="1:28" x14ac:dyDescent="0.25">
      <c r="A376" s="325"/>
      <c r="B376" s="165" t="s">
        <v>71</v>
      </c>
      <c r="C376" s="166" t="str">
        <f t="shared" ref="C376" si="593">IF(C339="","",C339)</f>
        <v>Разгибания ног</v>
      </c>
      <c r="D376" s="167">
        <f t="shared" si="586"/>
        <v>0.4</v>
      </c>
      <c r="E376" s="168">
        <f t="shared" ref="E376" si="594">IF(E339="","",E339)</f>
        <v>5</v>
      </c>
      <c r="F376" s="305">
        <f>IF(I376&lt;&gt;0,(IFERROR(IF($Y376&gt;50,MROUND($Y376*I376,2.5),IF($Y376&lt;15,MROUND($Y376*I376,0.1),MROUND($Y376*I376,1))),)),"")</f>
        <v>9</v>
      </c>
      <c r="G376" s="170">
        <v>6</v>
      </c>
      <c r="H376" s="170">
        <v>3</v>
      </c>
      <c r="I376" s="171">
        <v>0.36</v>
      </c>
      <c r="J376" s="305" t="str">
        <f>IF(M376&lt;&gt;0,(IFERROR(IF($Y376&gt;50,MROUND($Y376*M376,2.5),IF($Y376&lt;15,MROUND($Y376*M376,0.1),MROUND($Y376*M376,1))),)),"")</f>
        <v/>
      </c>
      <c r="K376" s="170"/>
      <c r="L376" s="170"/>
      <c r="M376" s="171">
        <v>0</v>
      </c>
      <c r="N376" s="305" t="str">
        <f>IF(Q376&lt;&gt;0,(IFERROR(IF($Y376&gt;50,MROUND($Y376*Q376,2.5),IF($Y376&lt;15,MROUND($Y376*Q376,0.1),MROUND($Y376*Q376,1))),)),"")</f>
        <v/>
      </c>
      <c r="O376" s="170"/>
      <c r="P376" s="170"/>
      <c r="Q376" s="171">
        <v>0</v>
      </c>
      <c r="R376" s="305" t="str">
        <f>IF(U376&lt;&gt;0,(IFERROR(IF($Y376&gt;50,MROUND($Y376*U376,2.5),IF($Y376&lt;15,MROUND($Y376*U376,0.1),MROUND($Y376*U376,1))),)),"")</f>
        <v/>
      </c>
      <c r="S376" s="170"/>
      <c r="T376" s="170"/>
      <c r="U376" s="172">
        <v>0</v>
      </c>
      <c r="V376" s="59">
        <f t="shared" si="582"/>
        <v>810</v>
      </c>
      <c r="W376" s="60">
        <f t="shared" si="588"/>
        <v>45</v>
      </c>
      <c r="X376" s="61">
        <f>ROUND(IFERROR((W376/(Y376*IF(ISNUMBER(E376),E376,1))),0),2)</f>
        <v>0.34</v>
      </c>
      <c r="Y376" s="203">
        <f t="shared" si="590"/>
        <v>26.278503301019768</v>
      </c>
      <c r="Z376" s="17">
        <f>(IF(I376&lt;30%,0,IF(I376&lt;35%,F376*G376*H376*F!$B$33,IF(I376&lt;40%,F376*G376*H376*F!$B$38,IF(I376&lt;45%,F376*G376*H376*F!$B$43,IF(I376&lt;50%,F376*G376*H376*F!$B$48,IF(I376=50%,F376*G376*H376*F!$B$50,IF(I376=51%,F376*G376*H376*F!$B$51,IF(I376=52%,F376*G376*H376*F!$B$52,IF(I376=53%,F376*G376*H376*F!$B$53,IF(I376=54%,F376*G376*H376*F!$B$54,IF(I376=55%,F376*G376*H376*F!$B$55,IF(I376=56%,F376*G376*H376*F!$B$56,IF(I376=57%,F376*G376*H376*F!$B$57,IF(I376=58%,F376*G376*H376*F!$B$58,IF(I376=59%,F376*G376*H376*F!$B$59,IF(I376=60%,F376*G376*H376*F!$B$60,IF(I376=61%,F376*G376*H376*F!$B$61,IF(I376=62%,F376*G376*H376*F!$B$62,IF(I376=63%,F376*G376*H376*F!$B$63,IF(I376=64%,F376*G376*H376*F!$B$64,IF(I376=65%,F376*G376*H376*F!$B$65,IF(I376=66%,F376*G376*H376*F!$B$66,IF(I376=67%,F376*G376*H376*F!$B$67,IF(I376=68%,F376*G376*H376*F!$B$68,IF(I376=69%,F376*G376*H376*F!$B$69,IF(I376=70%,F376*G376*H376*F!$B$70,IF(I376=71%,F376*G376*H376*F!$B$71,IF(I376=72%,F376*G376*H376*F!$B$72,IF(I376=73%,F376*G376*H376*F!$B$73,IF(I376=74%,F376*G376*H376*F!$B$74,IF(I376=75%,F376*G376*H376*F!$B$75,IF(I376=76%,F376*G376*H376*F!$B$76,IF(I376=77%,F376*G376*H376*F!$B$77,IF(I376=78%,F376*G376*H376*F!$B$78,IF(I376=79%,F376*G376*H376*F!$B$79,IF(I376=80%,F376*G376*H376*F!$B$80,IF(I376=81%,F376*G376*H376*F!$B$81,IF(I376=82%,F376*G376*H376*F!$B$82,IF(I376=83%,F376*G376*H376*F!$B$83,IF(I376=84%,F376*G376*H376*F!$B$84,IF(I376=85%,F376*G376*H376*F!$B$85,IF(I376=86%,F376*G376*H376*F!$B$86,IF(I376=87%,F376*G376*H376*F!$B$87,IF(I376=88%,F376*G376*H376*F!$B$88,IF(I376=89%,F376*G376*H376*F!$B$89,IF(I376=90%,F376*G376*H376*F!$B$90,IF(I376=91%,F376*G376*H376*F!$B$91,IF(I376=92%,F376*G376*H376*F!$B$92,IF(I376=93%,F376*G376*H376*F!$B$93,IF(I376=94%,F376*G376*H376*F!$B$94,IF(I376=95%,F376*G376*H376*F!$B$95,IF(I376=96%,F376*G376*H376*F!$B$96,IF(I376=97%,F376*G376*H376*F!$B$97,IF(I376=98%,F376*G376*H376*F!$B$98,IF(I376=99%,F376*G376*H376*F!$B$99,IF(I376&gt;99%,F376*G376*H376*F!$B$100,))))))))))))))))))))))))))))))))))))))))))))))))))))))))+IF(M376&lt;30%,0,IF(M376&lt;35%,J376*K376*L376*F!$B$33,IF(M376&lt;40%,J376*K376*L376*F!$B$38,IF(M376&lt;45%,J376*K376*L376*F!$B$43,IF(M376&lt;50%,J376*K376*L376*F!$B$48,IF(M376=50%,J376*K376*L376*F!$B$50,IF(M376=51%,J376*K376*L376*F!$B$51,IF(M376=52%,J376*K376*L376*F!$B$52,IF(M376=53%,J376*K376*L376*F!$B$53,IF(M376=54%,J376*K376*L376*F!$B$54,IF(M376=55%,J376*K376*L376*F!$B$55,IF(M376=56%,J376*K376*L376*F!$B$56,IF(M376=57%,J376*K376*L376*F!$B$57,IF(M376=58%,J376*K376*L376*F!$B$58,IF(M376=59%,J376*K376*L376*F!$B$59,IF(M376=60%,J376*K376*L376*F!$B$60,IF(M376=61%,J376*K376*L376*F!$B$61,IF(M376=62%,J376*K376*L376*F!$B$62,IF(M376=63%,J376*K376*L376*F!$B$63,IF(M376=64%,J376*K376*L376*F!$B$64,IF(M376=65%,J376*K376*L376*F!$B$65,IF(M376=66%,J376*K376*L376*F!$B$66,IF(M376=67%,J376*K376*L376*F!$B$67,IF(M376=68%,J376*K376*L376*F!$B$68,IF(M376=69%,J376*K376*L376*F!$B$69,IF(M376=70%,J376*K376*L376*F!$B$70,IF(M376=71%,J376*K376*L376*F!$B$71,IF(M376=72%,J376*K376*L376*F!$B$72,IF(M376=73%,J376*K376*L376*F!$B$73,IF(M376=74%,J376*K376*L376*F!$B$74,IF(M376=75%,J376*K376*L376*F!$B$75,IF(M376=76%,J376*K376*L376*F!$B$76,IF(M376=77%,J376*K376*L376*F!$B$77,IF(M376=78%,J376*K376*L376*F!$B$78,IF(M376=79%,J376*K376*L376*F!$B$79,IF(M376=80%,J376*K376*L376*F!$B$80,IF(M376=81%,J376*K376*L376*F!$B$81,IF(M376=82%,J376*K376*L376*F!$B$82,IF(M376=83%,J376*K376*L376*F!$B$83,IF(M376=84%,J376*K376*L376*F!$B$84,IF(M376=85%,J376*K376*L376*F!$B$85,IF(M376=86%,J376*K376*L376*F!$B$86,IF(M376=87%,J376*K376*L376*F!$B$87,IF(M376=88%,J376*K376*L376*F!$B$88,IF(M376=89%,J376*K376*L376*F!$B$89,IF(M376=90%,J376*K376*L376*F!$B$90,IF(M376=91%,J376*K376*L376*F!$B$91,IF(M376=92%,J376*K376*L376*F!$B$92,IF(M376=93%,J376*K376*L376*F!$B$93,IF(M376=94%,J376*K376*L376*F!$B$94,IF(M376=95%,J376*K376*L376*F!$B$95,IF(M376=96%,J376*K376*L376*F!$B$96,IF(M376=97%,J376*K376*L376*F!$B$97,IF(M376=98%,J376*K376*L376*F!$B$98,IF(M376=99%,J376*K376*L376*F!$B$99,IF(M376&gt;99%,J376*K376*L376*F!$B$100,))))))))))))))))))))))))))))))))))))))))))))))))))))))))+IF(Q376&lt;30%,0,IF(Q376&lt;35%,N376*O376*P376*F!$B$33,IF(Q376&lt;40%,N376*O376*P376*F!$B$38,IF(Q376&lt;45%,N376*O376*P376*F!$B$43,IF(Q376&lt;50%,N376*O376*P376*F!$B$48,IF(Q376=50%,N376*O376*P376*F!$B$50,IF(Q376=51%,N376*O376*P376*F!$B$51,IF(Q376=52%,N376*O376*P376*F!$B$52,IF(Q376=53%,N376*O376*P376*F!$B$53,IF(Q376=54%,N376*O376*P376*F!$B$54,IF(Q376=55%,N376*O376*P376*F!$B$55,IF(Q376=56%,N376*O376*P376*F!$B$56,IF(Q376=57%,N376*O376*P376*F!$B$57,IF(Q376=58%,N376*O376*P376*F!$B$58,IF(Q376=59%,N376*O376*P376*F!$B$59,IF(Q376=60%,N376*O376*P376*F!$B$60,IF(Q376=61%,N376*O376*P376*F!$B$61,IF(Q376=62%,N376*O376*P376*F!$B$62,IF(Q376=63%,N376*O376*P376*F!$B$63,IF(Q376=64%,N376*O376*P376*F!$B$64,IF(Q376=65%,N376*O376*P376*F!$B$65,IF(Q376=66%,N376*O376*P376*F!$B$66,IF(Q376=67%,N376*O376*P376*F!$B$67,IF(Q376=68%,N376*O376*P376*F!$B$68,IF(Q376=69%,N376*O376*P376*F!$B$69,IF(Q376=70%,N376*O376*P376*F!$B$70,IF(Q376=71%,N376*O376*P376*F!$B$71,IF(Q376=72%,N376*O376*P376*F!$B$72,IF(Q376=73%,N376*O376*P376*F!$B$73,IF(Q376=74%,N376*O376*P376*F!$B$74,IF(Q376=75%,N376*O376*P376*F!$B$75,IF(Q376=76%,N376*O376*P376*F!$B$76,IF(Q376=77%,N376*O376*P376*F!$B$77,IF(Q376=78%,N376*O376*P376*F!$B$78,IF(Q376=79%,N376*O376*P376*F!$B$79,IF(Q376=80%,N376*O376*P376*F!$B$80,IF(Q376=81%,N376*O376*P376*F!$B$81,IF(Q376=82%,N376*O376*P376*F!$B$82,IF(Q376=83%,N376*O376*P376*F!$B$83,IF(Q376=84%,N376*O376*P376*F!$B$84,IF(Q376=85%,N376*O376*P376*F!$B$85,IF(Q376=86%,N376*O376*P376*F!$B$86,IF(Q376=87%,N376*O376*P376*F!$B$87,IF(Q376=88%,N376*O376*P376*F!$B$88,IF(Q376=89%,N376*O376*P376*F!$B$89,IF(Q376=90%,N376*O376*P376*F!$B$90,IF(Q376=91%,N376*O376*P376*F!$B$91,IF(Q376=92%,N376*O376*P376*F!$B$92,IF(Q376=93%,N376*O376*P376*F!$B$93,IF(Q376=94%,N376*O376*P376*F!$B$94,IF(Q376=95%,N376*O376*P376*F!$B$95,IF(Q376=96%,N376*O376*P376*F!$B$96,IF(Q376=97%,N376*O376*P376*F!$B$97,IF(Q376=98%,N376*O376*P376*F!$B$98,IF(Q376=99%,N376*O376*P376*F!$B$99,IF(Q376&gt;99%,N376*O376*P376*F!$B$100,))))))))))))))))))))))))))))))))))))))))))))))))))))))))+IF(U376&lt;30%,0,IF(U376&lt;35%,R376*S376*T376*F!$B$33,IF(U376&lt;40%,R376*S376*T376*F!$B$38,IF(U376&lt;45%,R376*S376*T376*F!$B$43,IF(U376&lt;50%,R376*S376*T376*F!$B$48,IF(U376=50%,R376*S376*T376*F!$B$50,IF(U376=51%,R376*S376*T376*F!$B$51,IF(U376=52%,R376*S376*T376*F!$B$52,IF(U376=53%,R376*S376*T376*F!$B$53,IF(U376=54%,R376*S376*T376*F!$B$54,IF(U376=55%,R376*S376*T376*F!$B$55,IF(U376=56%,R376*S376*T376*F!$B$56,IF(U376=57%,R376*S376*T376*F!$B$57,IF(U376=58%,R376*S376*T376*F!$B$58,IF(U376=59%,R376*S376*T376*F!$B$59,IF(U376=60%,R376*S376*T376*F!$B$60,IF(U376=61%,R376*S376*T376*F!$B$61,IF(U376=62%,R376*S376*T376*F!$B$62,IF(U376=63%,R376*S376*T376*F!$B$63,IF(U376=64%,R376*S376*T376*F!$B$64,IF(U376=65%,R376*S376*T376*F!$B$65,IF(U376=66%,R376*S376*T376*F!$B$66,IF(U376=67%,R376*S376*T376*F!$B$67,IF(U376=68%,R376*S376*T376*F!$B$68,IF(U376=69%,R376*S376*T376*F!$B$69,IF(U376=70%,R376*S376*T376*F!$B$70,IF(U376=71%,R376*S376*T376*F!$B$71,IF(U376=72%,R376*S376*T376*F!$B$72,IF(U376=73%,R376*S376*T376*F!$B$73,IF(U376=74%,R376*S376*T376*F!$B$74,IF(U376=75%,R376*S376*T376*F!$B$75,IF(U376=76%,R376*S376*T376*F!$B$76,IF(U376=77%,R376*S376*T376*F!$B$77,IF(U376=78%,R376*S376*T376*F!$B$78,IF(U376=79%,R376*S376*T376*F!$B$79,IF(U376=80%,R376*S376*T376*F!$B$80,IF(U376=81%,R376*S376*T376*F!$B$81,IF(U376=82%,R376*S376*T376*F!$B$82,IF(U376=83%,R376*S376*T376*F!$B$83,IF(U376=84%,R376*S376*T376*F!$B$84,IF(U376=85%,R376*S376*T376*F!$B$85,IF(U376=86%,R376*S376*T376*F!$B$86,IF(U376=87%,R376*S376*T376*F!$B$87,IF(U376=88%,R376*S376*T376*F!$B$88,IF(U376=89%,R376*S376*T376*F!$B$89,IF(U376=90%,R376*S376*T376*F!$B$90,IF(U376=91%,R376*S376*T376*F!$B$91,IF(U376=92%,R376*S376*T376*F!$B$92,IF(U376=93%,R376*S376*T376*F!$B$93,IF(U376=94%,R376*S376*T376*F!$B$94,IF(U376=95%,R376*S376*T376*F!$B$95,IF(U376=96%,R376*S376*T376*F!$B$96,IF(U376=97%,R376*S376*T376*F!$B$97,IF(U376=98%,R376*S376*T376*F!$B$98,IF(U376=99%,R376*S376*T376*F!$B$99,IF(U376&gt;99%,R376*S376*T376*F!$B$100)))))))))))))))))))))))))))))))))))))))))))))))))))))))))*IF(ISNUMBER(E376),E376,1)*IF(ISNUMBER(D376),D376,1)</f>
        <v>90.720000000000027</v>
      </c>
      <c r="AA376" s="62">
        <f t="shared" si="583"/>
        <v>18</v>
      </c>
      <c r="AB376" s="63">
        <f t="shared" si="584"/>
        <v>2.25</v>
      </c>
    </row>
    <row r="377" spans="1:28" x14ac:dyDescent="0.25">
      <c r="A377" s="325"/>
      <c r="B377" s="165" t="str">
        <f t="shared" ref="B377:C377" si="595">IF(B340="","",B340)</f>
        <v/>
      </c>
      <c r="C377" s="166" t="str">
        <f t="shared" si="595"/>
        <v/>
      </c>
      <c r="D377" s="167">
        <f t="shared" si="586"/>
        <v>0</v>
      </c>
      <c r="E377" s="168" t="str">
        <f t="shared" ref="E377" si="596">IF(E340="","",E340)</f>
        <v/>
      </c>
      <c r="F377" s="304"/>
      <c r="G377" s="173"/>
      <c r="H377" s="173"/>
      <c r="I377" s="174">
        <f t="shared" ref="I377:I378" si="597">IFERROR(ROUND(F377/$Y377,2),)</f>
        <v>0</v>
      </c>
      <c r="J377" s="304"/>
      <c r="K377" s="173"/>
      <c r="L377" s="173"/>
      <c r="M377" s="174">
        <f t="shared" ref="M377:M378" si="598">IFERROR(ROUND(J377/$Y377,2),)</f>
        <v>0</v>
      </c>
      <c r="N377" s="304"/>
      <c r="O377" s="173"/>
      <c r="P377" s="173"/>
      <c r="Q377" s="174">
        <f t="shared" ref="Q377:Q378" si="599">IFERROR(ROUND(N377/$Y377,2),)</f>
        <v>0</v>
      </c>
      <c r="R377" s="304"/>
      <c r="S377" s="173"/>
      <c r="T377" s="173"/>
      <c r="U377" s="175">
        <f t="shared" ref="U377:U378" si="600">IFERROR(ROUND(R377/$Y377,2),)</f>
        <v>0</v>
      </c>
      <c r="V377" s="66">
        <f t="shared" si="582"/>
        <v>0</v>
      </c>
      <c r="W377" s="67">
        <f t="shared" si="588"/>
        <v>0</v>
      </c>
      <c r="X377" s="72">
        <f t="shared" ref="X377:X378" si="601">ROUND(IFERROR((W377/(Y377*IF(ISNUMBER(E377),E377,1))),0),2)</f>
        <v>0</v>
      </c>
      <c r="Y377" s="203" t="str">
        <f t="shared" si="590"/>
        <v/>
      </c>
      <c r="Z377" s="18">
        <f>(IF(I377&lt;30%,0,IF(I377&lt;35%,F377*G377*H377*F!$B$33,IF(I377&lt;40%,F377*G377*H377*F!$B$38,IF(I377&lt;45%,F377*G377*H377*F!$B$43,IF(I377&lt;50%,F377*G377*H377*F!$B$48,IF(I377=50%,F377*G377*H377*F!$B$50,IF(I377=51%,F377*G377*H377*F!$B$51,IF(I377=52%,F377*G377*H377*F!$B$52,IF(I377=53%,F377*G377*H377*F!$B$53,IF(I377=54%,F377*G377*H377*F!$B$54,IF(I377=55%,F377*G377*H377*F!$B$55,IF(I377=56%,F377*G377*H377*F!$B$56,IF(I377=57%,F377*G377*H377*F!$B$57,IF(I377=58%,F377*G377*H377*F!$B$58,IF(I377=59%,F377*G377*H377*F!$B$59,IF(I377=60%,F377*G377*H377*F!$B$60,IF(I377=61%,F377*G377*H377*F!$B$61,IF(I377=62%,F377*G377*H377*F!$B$62,IF(I377=63%,F377*G377*H377*F!$B$63,IF(I377=64%,F377*G377*H377*F!$B$64,IF(I377=65%,F377*G377*H377*F!$B$65,IF(I377=66%,F377*G377*H377*F!$B$66,IF(I377=67%,F377*G377*H377*F!$B$67,IF(I377=68%,F377*G377*H377*F!$B$68,IF(I377=69%,F377*G377*H377*F!$B$69,IF(I377=70%,F377*G377*H377*F!$B$70,IF(I377=71%,F377*G377*H377*F!$B$71,IF(I377=72%,F377*G377*H377*F!$B$72,IF(I377=73%,F377*G377*H377*F!$B$73,IF(I377=74%,F377*G377*H377*F!$B$74,IF(I377=75%,F377*G377*H377*F!$B$75,IF(I377=76%,F377*G377*H377*F!$B$76,IF(I377=77%,F377*G377*H377*F!$B$77,IF(I377=78%,F377*G377*H377*F!$B$78,IF(I377=79%,F377*G377*H377*F!$B$79,IF(I377=80%,F377*G377*H377*F!$B$80,IF(I377=81%,F377*G377*H377*F!$B$81,IF(I377=82%,F377*G377*H377*F!$B$82,IF(I377=83%,F377*G377*H377*F!$B$83,IF(I377=84%,F377*G377*H377*F!$B$84,IF(I377=85%,F377*G377*H377*F!$B$85,IF(I377=86%,F377*G377*H377*F!$B$86,IF(I377=87%,F377*G377*H377*F!$B$87,IF(I377=88%,F377*G377*H377*F!$B$88,IF(I377=89%,F377*G377*H377*F!$B$89,IF(I377=90%,F377*G377*H377*F!$B$90,IF(I377=91%,F377*G377*H377*F!$B$91,IF(I377=92%,F377*G377*H377*F!$B$92,IF(I377=93%,F377*G377*H377*F!$B$93,IF(I377=94%,F377*G377*H377*F!$B$94,IF(I377=95%,F377*G377*H377*F!$B$95,IF(I377=96%,F377*G377*H377*F!$B$96,IF(I377=97%,F377*G377*H377*F!$B$97,IF(I377=98%,F377*G377*H377*F!$B$98,IF(I377=99%,F377*G377*H377*F!$B$99,IF(I377&gt;99%,F377*G377*H377*F!$B$100,))))))))))))))))))))))))))))))))))))))))))))))))))))))))+IF(M377&lt;30%,0,IF(M377&lt;35%,J377*K377*L377*F!$B$33,IF(M377&lt;40%,J377*K377*L377*F!$B$38,IF(M377&lt;45%,J377*K377*L377*F!$B$43,IF(M377&lt;50%,J377*K377*L377*F!$B$48,IF(M377=50%,J377*K377*L377*F!$B$50,IF(M377=51%,J377*K377*L377*F!$B$51,IF(M377=52%,J377*K377*L377*F!$B$52,IF(M377=53%,J377*K377*L377*F!$B$53,IF(M377=54%,J377*K377*L377*F!$B$54,IF(M377=55%,J377*K377*L377*F!$B$55,IF(M377=56%,J377*K377*L377*F!$B$56,IF(M377=57%,J377*K377*L377*F!$B$57,IF(M377=58%,J377*K377*L377*F!$B$58,IF(M377=59%,J377*K377*L377*F!$B$59,IF(M377=60%,J377*K377*L377*F!$B$60,IF(M377=61%,J377*K377*L377*F!$B$61,IF(M377=62%,J377*K377*L377*F!$B$62,IF(M377=63%,J377*K377*L377*F!$B$63,IF(M377=64%,J377*K377*L377*F!$B$64,IF(M377=65%,J377*K377*L377*F!$B$65,IF(M377=66%,J377*K377*L377*F!$B$66,IF(M377=67%,J377*K377*L377*F!$B$67,IF(M377=68%,J377*K377*L377*F!$B$68,IF(M377=69%,J377*K377*L377*F!$B$69,IF(M377=70%,J377*K377*L377*F!$B$70,IF(M377=71%,J377*K377*L377*F!$B$71,IF(M377=72%,J377*K377*L377*F!$B$72,IF(M377=73%,J377*K377*L377*F!$B$73,IF(M377=74%,J377*K377*L377*F!$B$74,IF(M377=75%,J377*K377*L377*F!$B$75,IF(M377=76%,J377*K377*L377*F!$B$76,IF(M377=77%,J377*K377*L377*F!$B$77,IF(M377=78%,J377*K377*L377*F!$B$78,IF(M377=79%,J377*K377*L377*F!$B$79,IF(M377=80%,J377*K377*L377*F!$B$80,IF(M377=81%,J377*K377*L377*F!$B$81,IF(M377=82%,J377*K377*L377*F!$B$82,IF(M377=83%,J377*K377*L377*F!$B$83,IF(M377=84%,J377*K377*L377*F!$B$84,IF(M377=85%,J377*K377*L377*F!$B$85,IF(M377=86%,J377*K377*L377*F!$B$86,IF(M377=87%,J377*K377*L377*F!$B$87,IF(M377=88%,J377*K377*L377*F!$B$88,IF(M377=89%,J377*K377*L377*F!$B$89,IF(M377=90%,J377*K377*L377*F!$B$90,IF(M377=91%,J377*K377*L377*F!$B$91,IF(M377=92%,J377*K377*L377*F!$B$92,IF(M377=93%,J377*K377*L377*F!$B$93,IF(M377=94%,J377*K377*L377*F!$B$94,IF(M377=95%,J377*K377*L377*F!$B$95,IF(M377=96%,J377*K377*L377*F!$B$96,IF(M377=97%,J377*K377*L377*F!$B$97,IF(M377=98%,J377*K377*L377*F!$B$98,IF(M377=99%,J377*K377*L377*F!$B$99,IF(M377&gt;99%,J377*K377*L377*F!$B$100,))))))))))))))))))))))))))))))))))))))))))))))))))))))))+IF(Q377&lt;30%,0,IF(Q377&lt;35%,N377*O377*P377*F!$B$33,IF(Q377&lt;40%,N377*O377*P377*F!$B$38,IF(Q377&lt;45%,N377*O377*P377*F!$B$43,IF(Q377&lt;50%,N377*O377*P377*F!$B$48,IF(Q377=50%,N377*O377*P377*F!$B$50,IF(Q377=51%,N377*O377*P377*F!$B$51,IF(Q377=52%,N377*O377*P377*F!$B$52,IF(Q377=53%,N377*O377*P377*F!$B$53,IF(Q377=54%,N377*O377*P377*F!$B$54,IF(Q377=55%,N377*O377*P377*F!$B$55,IF(Q377=56%,N377*O377*P377*F!$B$56,IF(Q377=57%,N377*O377*P377*F!$B$57,IF(Q377=58%,N377*O377*P377*F!$B$58,IF(Q377=59%,N377*O377*P377*F!$B$59,IF(Q377=60%,N377*O377*P377*F!$B$60,IF(Q377=61%,N377*O377*P377*F!$B$61,IF(Q377=62%,N377*O377*P377*F!$B$62,IF(Q377=63%,N377*O377*P377*F!$B$63,IF(Q377=64%,N377*O377*P377*F!$B$64,IF(Q377=65%,N377*O377*P377*F!$B$65,IF(Q377=66%,N377*O377*P377*F!$B$66,IF(Q377=67%,N377*O377*P377*F!$B$67,IF(Q377=68%,N377*O377*P377*F!$B$68,IF(Q377=69%,N377*O377*P377*F!$B$69,IF(Q377=70%,N377*O377*P377*F!$B$70,IF(Q377=71%,N377*O377*P377*F!$B$71,IF(Q377=72%,N377*O377*P377*F!$B$72,IF(Q377=73%,N377*O377*P377*F!$B$73,IF(Q377=74%,N377*O377*P377*F!$B$74,IF(Q377=75%,N377*O377*P377*F!$B$75,IF(Q377=76%,N377*O377*P377*F!$B$76,IF(Q377=77%,N377*O377*P377*F!$B$77,IF(Q377=78%,N377*O377*P377*F!$B$78,IF(Q377=79%,N377*O377*P377*F!$B$79,IF(Q377=80%,N377*O377*P377*F!$B$80,IF(Q377=81%,N377*O377*P377*F!$B$81,IF(Q377=82%,N377*O377*P377*F!$B$82,IF(Q377=83%,N377*O377*P377*F!$B$83,IF(Q377=84%,N377*O377*P377*F!$B$84,IF(Q377=85%,N377*O377*P377*F!$B$85,IF(Q377=86%,N377*O377*P377*F!$B$86,IF(Q377=87%,N377*O377*P377*F!$B$87,IF(Q377=88%,N377*O377*P377*F!$B$88,IF(Q377=89%,N377*O377*P377*F!$B$89,IF(Q377=90%,N377*O377*P377*F!$B$90,IF(Q377=91%,N377*O377*P377*F!$B$91,IF(Q377=92%,N377*O377*P377*F!$B$92,IF(Q377=93%,N377*O377*P377*F!$B$93,IF(Q377=94%,N377*O377*P377*F!$B$94,IF(Q377=95%,N377*O377*P377*F!$B$95,IF(Q377=96%,N377*O377*P377*F!$B$96,IF(Q377=97%,N377*O377*P377*F!$B$97,IF(Q377=98%,N377*O377*P377*F!$B$98,IF(Q377=99%,N377*O377*P377*F!$B$99,IF(Q377&gt;99%,N377*O377*P377*F!$B$100,))))))))))))))))))))))))))))))))))))))))))))))))))))))))+IF(U377&lt;30%,0,IF(U377&lt;35%,R377*S377*T377*F!$B$33,IF(U377&lt;40%,R377*S377*T377*F!$B$38,IF(U377&lt;45%,R377*S377*T377*F!$B$43,IF(U377&lt;50%,R377*S377*T377*F!$B$48,IF(U377=50%,R377*S377*T377*F!$B$50,IF(U377=51%,R377*S377*T377*F!$B$51,IF(U377=52%,R377*S377*T377*F!$B$52,IF(U377=53%,R377*S377*T377*F!$B$53,IF(U377=54%,R377*S377*T377*F!$B$54,IF(U377=55%,R377*S377*T377*F!$B$55,IF(U377=56%,R377*S377*T377*F!$B$56,IF(U377=57%,R377*S377*T377*F!$B$57,IF(U377=58%,R377*S377*T377*F!$B$58,IF(U377=59%,R377*S377*T377*F!$B$59,IF(U377=60%,R377*S377*T377*F!$B$60,IF(U377=61%,R377*S377*T377*F!$B$61,IF(U377=62%,R377*S377*T377*F!$B$62,IF(U377=63%,R377*S377*T377*F!$B$63,IF(U377=64%,R377*S377*T377*F!$B$64,IF(U377=65%,R377*S377*T377*F!$B$65,IF(U377=66%,R377*S377*T377*F!$B$66,IF(U377=67%,R377*S377*T377*F!$B$67,IF(U377=68%,R377*S377*T377*F!$B$68,IF(U377=69%,R377*S377*T377*F!$B$69,IF(U377=70%,R377*S377*T377*F!$B$70,IF(U377=71%,R377*S377*T377*F!$B$71,IF(U377=72%,R377*S377*T377*F!$B$72,IF(U377=73%,R377*S377*T377*F!$B$73,IF(U377=74%,R377*S377*T377*F!$B$74,IF(U377=75%,R377*S377*T377*F!$B$75,IF(U377=76%,R377*S377*T377*F!$B$76,IF(U377=77%,R377*S377*T377*F!$B$77,IF(U377=78%,R377*S377*T377*F!$B$78,IF(U377=79%,R377*S377*T377*F!$B$79,IF(U377=80%,R377*S377*T377*F!$B$80,IF(U377=81%,R377*S377*T377*F!$B$81,IF(U377=82%,R377*S377*T377*F!$B$82,IF(U377=83%,R377*S377*T377*F!$B$83,IF(U377=84%,R377*S377*T377*F!$B$84,IF(U377=85%,R377*S377*T377*F!$B$85,IF(U377=86%,R377*S377*T377*F!$B$86,IF(U377=87%,R377*S377*T377*F!$B$87,IF(U377=88%,R377*S377*T377*F!$B$88,IF(U377=89%,R377*S377*T377*F!$B$89,IF(U377=90%,R377*S377*T377*F!$B$90,IF(U377=91%,R377*S377*T377*F!$B$91,IF(U377=92%,R377*S377*T377*F!$B$92,IF(U377=93%,R377*S377*T377*F!$B$93,IF(U377=94%,R377*S377*T377*F!$B$94,IF(U377=95%,R377*S377*T377*F!$B$95,IF(U377=96%,R377*S377*T377*F!$B$96,IF(U377=97%,R377*S377*T377*F!$B$97,IF(U377=98%,R377*S377*T377*F!$B$98,IF(U377=99%,R377*S377*T377*F!$B$99,IF(U377&gt;99%,R377*S377*T377*F!$B$100)))))))))))))))))))))))))))))))))))))))))))))))))))))))))*IF(ISNUMBER(E377),E377,1)*IF(ISNUMBER(D377),D377,1)</f>
        <v>0</v>
      </c>
      <c r="AA377" s="69">
        <f t="shared" si="583"/>
        <v>0</v>
      </c>
      <c r="AB377" s="70">
        <f t="shared" si="584"/>
        <v>0</v>
      </c>
    </row>
    <row r="378" spans="1:28" x14ac:dyDescent="0.25">
      <c r="A378" s="325"/>
      <c r="B378" s="165" t="str">
        <f t="shared" ref="B378:C378" si="602">IF(B341="","",B341)</f>
        <v/>
      </c>
      <c r="C378" s="176" t="str">
        <f t="shared" si="602"/>
        <v/>
      </c>
      <c r="D378" s="167">
        <f t="shared" si="586"/>
        <v>0</v>
      </c>
      <c r="E378" s="177" t="str">
        <f t="shared" ref="E378" si="603">IF(E341="","",E341)</f>
        <v/>
      </c>
      <c r="F378" s="303"/>
      <c r="G378" s="170"/>
      <c r="H378" s="170"/>
      <c r="I378" s="171">
        <f t="shared" si="597"/>
        <v>0</v>
      </c>
      <c r="J378" s="303"/>
      <c r="K378" s="170"/>
      <c r="L378" s="170"/>
      <c r="M378" s="171">
        <f t="shared" si="598"/>
        <v>0</v>
      </c>
      <c r="N378" s="303"/>
      <c r="O378" s="170"/>
      <c r="P378" s="170"/>
      <c r="Q378" s="171">
        <f t="shared" si="599"/>
        <v>0</v>
      </c>
      <c r="R378" s="303"/>
      <c r="S378" s="170"/>
      <c r="T378" s="170"/>
      <c r="U378" s="172">
        <f t="shared" si="600"/>
        <v>0</v>
      </c>
      <c r="V378" s="59">
        <f t="shared" si="582"/>
        <v>0</v>
      </c>
      <c r="W378" s="60">
        <f>IFERROR((IF(ISNUMBER(F378),F378,1)*G378*H378+IF(ISNUMBER(J378),J378,1)*K378*L378+IF(ISNUMBER(N378),N378,1)*O378*P378+IF(ISNUMBER(R378),R378,1)*S378*T378)*IF(ISNUMBER(E378),E378,1)/(G378*H378+K378*L378+O378*P378+S378*T378),0)</f>
        <v>0</v>
      </c>
      <c r="X378" s="61">
        <f t="shared" si="601"/>
        <v>0</v>
      </c>
      <c r="Y378" s="203" t="str">
        <f t="shared" si="590"/>
        <v/>
      </c>
      <c r="Z378" s="17">
        <f>(IF(I378&lt;30%,0,IF(I378&lt;35%,F378*G378*H378*F!$B$33,IF(I378&lt;40%,F378*G378*H378*F!$B$38,IF(I378&lt;45%,F378*G378*H378*F!$B$43,IF(I378&lt;50%,F378*G378*H378*F!$B$48,IF(I378=50%,F378*G378*H378*F!$B$50,IF(I378=51%,F378*G378*H378*F!$B$51,IF(I378=52%,F378*G378*H378*F!$B$52,IF(I378=53%,F378*G378*H378*F!$B$53,IF(I378=54%,F378*G378*H378*F!$B$54,IF(I378=55%,F378*G378*H378*F!$B$55,IF(I378=56%,F378*G378*H378*F!$B$56,IF(I378=57%,F378*G378*H378*F!$B$57,IF(I378=58%,F378*G378*H378*F!$B$58,IF(I378=59%,F378*G378*H378*F!$B$59,IF(I378=60%,F378*G378*H378*F!$B$60,IF(I378=61%,F378*G378*H378*F!$B$61,IF(I378=62%,F378*G378*H378*F!$B$62,IF(I378=63%,F378*G378*H378*F!$B$63,IF(I378=64%,F378*G378*H378*F!$B$64,IF(I378=65%,F378*G378*H378*F!$B$65,IF(I378=66%,F378*G378*H378*F!$B$66,IF(I378=67%,F378*G378*H378*F!$B$67,IF(I378=68%,F378*G378*H378*F!$B$68,IF(I378=69%,F378*G378*H378*F!$B$69,IF(I378=70%,F378*G378*H378*F!$B$70,IF(I378=71%,F378*G378*H378*F!$B$71,IF(I378=72%,F378*G378*H378*F!$B$72,IF(I378=73%,F378*G378*H378*F!$B$73,IF(I378=74%,F378*G378*H378*F!$B$74,IF(I378=75%,F378*G378*H378*F!$B$75,IF(I378=76%,F378*G378*H378*F!$B$76,IF(I378=77%,F378*G378*H378*F!$B$77,IF(I378=78%,F378*G378*H378*F!$B$78,IF(I378=79%,F378*G378*H378*F!$B$79,IF(I378=80%,F378*G378*H378*F!$B$80,IF(I378=81%,F378*G378*H378*F!$B$81,IF(I378=82%,F378*G378*H378*F!$B$82,IF(I378=83%,F378*G378*H378*F!$B$83,IF(I378=84%,F378*G378*H378*F!$B$84,IF(I378=85%,F378*G378*H378*F!$B$85,IF(I378=86%,F378*G378*H378*F!$B$86,IF(I378=87%,F378*G378*H378*F!$B$87,IF(I378=88%,F378*G378*H378*F!$B$88,IF(I378=89%,F378*G378*H378*F!$B$89,IF(I378=90%,F378*G378*H378*F!$B$90,IF(I378=91%,F378*G378*H378*F!$B$91,IF(I378=92%,F378*G378*H378*F!$B$92,IF(I378=93%,F378*G378*H378*F!$B$93,IF(I378=94%,F378*G378*H378*F!$B$94,IF(I378=95%,F378*G378*H378*F!$B$95,IF(I378=96%,F378*G378*H378*F!$B$96,IF(I378=97%,F378*G378*H378*F!$B$97,IF(I378=98%,F378*G378*H378*F!$B$98,IF(I378=99%,F378*G378*H378*F!$B$99,IF(I378&gt;99%,F378*G378*H378*F!$B$100,))))))))))))))))))))))))))))))))))))))))))))))))))))))))+IF(M378&lt;30%,0,IF(M378&lt;35%,J378*K378*L378*F!$B$33,IF(M378&lt;40%,J378*K378*L378*F!$B$38,IF(M378&lt;45%,J378*K378*L378*F!$B$43,IF(M378&lt;50%,J378*K378*L378*F!$B$48,IF(M378=50%,J378*K378*L378*F!$B$50,IF(M378=51%,J378*K378*L378*F!$B$51,IF(M378=52%,J378*K378*L378*F!$B$52,IF(M378=53%,J378*K378*L378*F!$B$53,IF(M378=54%,J378*K378*L378*F!$B$54,IF(M378=55%,J378*K378*L378*F!$B$55,IF(M378=56%,J378*K378*L378*F!$B$56,IF(M378=57%,J378*K378*L378*F!$B$57,IF(M378=58%,J378*K378*L378*F!$B$58,IF(M378=59%,J378*K378*L378*F!$B$59,IF(M378=60%,J378*K378*L378*F!$B$60,IF(M378=61%,J378*K378*L378*F!$B$61,IF(M378=62%,J378*K378*L378*F!$B$62,IF(M378=63%,J378*K378*L378*F!$B$63,IF(M378=64%,J378*K378*L378*F!$B$64,IF(M378=65%,J378*K378*L378*F!$B$65,IF(M378=66%,J378*K378*L378*F!$B$66,IF(M378=67%,J378*K378*L378*F!$B$67,IF(M378=68%,J378*K378*L378*F!$B$68,IF(M378=69%,J378*K378*L378*F!$B$69,IF(M378=70%,J378*K378*L378*F!$B$70,IF(M378=71%,J378*K378*L378*F!$B$71,IF(M378=72%,J378*K378*L378*F!$B$72,IF(M378=73%,J378*K378*L378*F!$B$73,IF(M378=74%,J378*K378*L378*F!$B$74,IF(M378=75%,J378*K378*L378*F!$B$75,IF(M378=76%,J378*K378*L378*F!$B$76,IF(M378=77%,J378*K378*L378*F!$B$77,IF(M378=78%,J378*K378*L378*F!$B$78,IF(M378=79%,J378*K378*L378*F!$B$79,IF(M378=80%,J378*K378*L378*F!$B$80,IF(M378=81%,J378*K378*L378*F!$B$81,IF(M378=82%,J378*K378*L378*F!$B$82,IF(M378=83%,J378*K378*L378*F!$B$83,IF(M378=84%,J378*K378*L378*F!$B$84,IF(M378=85%,J378*K378*L378*F!$B$85,IF(M378=86%,J378*K378*L378*F!$B$86,IF(M378=87%,J378*K378*L378*F!$B$87,IF(M378=88%,J378*K378*L378*F!$B$88,IF(M378=89%,J378*K378*L378*F!$B$89,IF(M378=90%,J378*K378*L378*F!$B$90,IF(M378=91%,J378*K378*L378*F!$B$91,IF(M378=92%,J378*K378*L378*F!$B$92,IF(M378=93%,J378*K378*L378*F!$B$93,IF(M378=94%,J378*K378*L378*F!$B$94,IF(M378=95%,J378*K378*L378*F!$B$95,IF(M378=96%,J378*K378*L378*F!$B$96,IF(M378=97%,J378*K378*L378*F!$B$97,IF(M378=98%,J378*K378*L378*F!$B$98,IF(M378=99%,J378*K378*L378*F!$B$99,IF(M378&gt;99%,J378*K378*L378*F!$B$100,))))))))))))))))))))))))))))))))))))))))))))))))))))))))+IF(Q378&lt;30%,0,IF(Q378&lt;35%,N378*O378*P378*F!$B$33,IF(Q378&lt;40%,N378*O378*P378*F!$B$38,IF(Q378&lt;45%,N378*O378*P378*F!$B$43,IF(Q378&lt;50%,N378*O378*P378*F!$B$48,IF(Q378=50%,N378*O378*P378*F!$B$50,IF(Q378=51%,N378*O378*P378*F!$B$51,IF(Q378=52%,N378*O378*P378*F!$B$52,IF(Q378=53%,N378*O378*P378*F!$B$53,IF(Q378=54%,N378*O378*P378*F!$B$54,IF(Q378=55%,N378*O378*P378*F!$B$55,IF(Q378=56%,N378*O378*P378*F!$B$56,IF(Q378=57%,N378*O378*P378*F!$B$57,IF(Q378=58%,N378*O378*P378*F!$B$58,IF(Q378=59%,N378*O378*P378*F!$B$59,IF(Q378=60%,N378*O378*P378*F!$B$60,IF(Q378=61%,N378*O378*P378*F!$B$61,IF(Q378=62%,N378*O378*P378*F!$B$62,IF(Q378=63%,N378*O378*P378*F!$B$63,IF(Q378=64%,N378*O378*P378*F!$B$64,IF(Q378=65%,N378*O378*P378*F!$B$65,IF(Q378=66%,N378*O378*P378*F!$B$66,IF(Q378=67%,N378*O378*P378*F!$B$67,IF(Q378=68%,N378*O378*P378*F!$B$68,IF(Q378=69%,N378*O378*P378*F!$B$69,IF(Q378=70%,N378*O378*P378*F!$B$70,IF(Q378=71%,N378*O378*P378*F!$B$71,IF(Q378=72%,N378*O378*P378*F!$B$72,IF(Q378=73%,N378*O378*P378*F!$B$73,IF(Q378=74%,N378*O378*P378*F!$B$74,IF(Q378=75%,N378*O378*P378*F!$B$75,IF(Q378=76%,N378*O378*P378*F!$B$76,IF(Q378=77%,N378*O378*P378*F!$B$77,IF(Q378=78%,N378*O378*P378*F!$B$78,IF(Q378=79%,N378*O378*P378*F!$B$79,IF(Q378=80%,N378*O378*P378*F!$B$80,IF(Q378=81%,N378*O378*P378*F!$B$81,IF(Q378=82%,N378*O378*P378*F!$B$82,IF(Q378=83%,N378*O378*P378*F!$B$83,IF(Q378=84%,N378*O378*P378*F!$B$84,IF(Q378=85%,N378*O378*P378*F!$B$85,IF(Q378=86%,N378*O378*P378*F!$B$86,IF(Q378=87%,N378*O378*P378*F!$B$87,IF(Q378=88%,N378*O378*P378*F!$B$88,IF(Q378=89%,N378*O378*P378*F!$B$89,IF(Q378=90%,N378*O378*P378*F!$B$90,IF(Q378=91%,N378*O378*P378*F!$B$91,IF(Q378=92%,N378*O378*P378*F!$B$92,IF(Q378=93%,N378*O378*P378*F!$B$93,IF(Q378=94%,N378*O378*P378*F!$B$94,IF(Q378=95%,N378*O378*P378*F!$B$95,IF(Q378=96%,N378*O378*P378*F!$B$96,IF(Q378=97%,N378*O378*P378*F!$B$97,IF(Q378=98%,N378*O378*P378*F!$B$98,IF(Q378=99%,N378*O378*P378*F!$B$99,IF(Q378&gt;99%,N378*O378*P378*F!$B$100,))))))))))))))))))))))))))))))))))))))))))))))))))))))))+IF(U378&lt;30%,0,IF(U378&lt;35%,R378*S378*T378*F!$B$33,IF(U378&lt;40%,R378*S378*T378*F!$B$38,IF(U378&lt;45%,R378*S378*T378*F!$B$43,IF(U378&lt;50%,R378*S378*T378*F!$B$48,IF(U378=50%,R378*S378*T378*F!$B$50,IF(U378=51%,R378*S378*T378*F!$B$51,IF(U378=52%,R378*S378*T378*F!$B$52,IF(U378=53%,R378*S378*T378*F!$B$53,IF(U378=54%,R378*S378*T378*F!$B$54,IF(U378=55%,R378*S378*T378*F!$B$55,IF(U378=56%,R378*S378*T378*F!$B$56,IF(U378=57%,R378*S378*T378*F!$B$57,IF(U378=58%,R378*S378*T378*F!$B$58,IF(U378=59%,R378*S378*T378*F!$B$59,IF(U378=60%,R378*S378*T378*F!$B$60,IF(U378=61%,R378*S378*T378*F!$B$61,IF(U378=62%,R378*S378*T378*F!$B$62,IF(U378=63%,R378*S378*T378*F!$B$63,IF(U378=64%,R378*S378*T378*F!$B$64,IF(U378=65%,R378*S378*T378*F!$B$65,IF(U378=66%,R378*S378*T378*F!$B$66,IF(U378=67%,R378*S378*T378*F!$B$67,IF(U378=68%,R378*S378*T378*F!$B$68,IF(U378=69%,R378*S378*T378*F!$B$69,IF(U378=70%,R378*S378*T378*F!$B$70,IF(U378=71%,R378*S378*T378*F!$B$71,IF(U378=72%,R378*S378*T378*F!$B$72,IF(U378=73%,R378*S378*T378*F!$B$73,IF(U378=74%,R378*S378*T378*F!$B$74,IF(U378=75%,R378*S378*T378*F!$B$75,IF(U378=76%,R378*S378*T378*F!$B$76,IF(U378=77%,R378*S378*T378*F!$B$77,IF(U378=78%,R378*S378*T378*F!$B$78,IF(U378=79%,R378*S378*T378*F!$B$79,IF(U378=80%,R378*S378*T378*F!$B$80,IF(U378=81%,R378*S378*T378*F!$B$81,IF(U378=82%,R378*S378*T378*F!$B$82,IF(U378=83%,R378*S378*T378*F!$B$83,IF(U378=84%,R378*S378*T378*F!$B$84,IF(U378=85%,R378*S378*T378*F!$B$85,IF(U378=86%,R378*S378*T378*F!$B$86,IF(U378=87%,R378*S378*T378*F!$B$87,IF(U378=88%,R378*S378*T378*F!$B$88,IF(U378=89%,R378*S378*T378*F!$B$89,IF(U378=90%,R378*S378*T378*F!$B$90,IF(U378=91%,R378*S378*T378*F!$B$91,IF(U378=92%,R378*S378*T378*F!$B$92,IF(U378=93%,R378*S378*T378*F!$B$93,IF(U378=94%,R378*S378*T378*F!$B$94,IF(U378=95%,R378*S378*T378*F!$B$95,IF(U378=96%,R378*S378*T378*F!$B$96,IF(U378=97%,R378*S378*T378*F!$B$97,IF(U378=98%,R378*S378*T378*F!$B$98,IF(U378=99%,R378*S378*T378*F!$B$99,IF(U378&gt;99%,R378*S378*T378*F!$B$100)))))))))))))))))))))))))))))))))))))))))))))))))))))))))*IF(ISNUMBER(E378),E378,1)*IF(ISNUMBER(D378),D378,1)</f>
        <v>0</v>
      </c>
      <c r="AA378" s="62">
        <f t="shared" si="583"/>
        <v>0</v>
      </c>
      <c r="AB378" s="63">
        <f t="shared" si="584"/>
        <v>0</v>
      </c>
    </row>
    <row r="379" spans="1:28" ht="15.75" thickBot="1" x14ac:dyDescent="0.3">
      <c r="A379" s="326"/>
      <c r="B379" s="216" t="str">
        <f t="shared" ref="B379:C379" si="604">IF(B342="","",B342)</f>
        <v/>
      </c>
      <c r="C379" s="226" t="str">
        <f t="shared" si="604"/>
        <v/>
      </c>
      <c r="D379" s="298">
        <f>ROUND(IFERROR((D373*(G373*H373+K373*L373+O373*P373+S373*T373)+D374*(G374*H374+K374*L374+O374*P374+S374*T374)+D375*(G375*H375+K375*L375+O375*P375+S375*T375)+D376*(G376*H376+K376*L376+O376*P376+S376*T376)+D377*(G377*H377+K377*L377+O377*P377+S377*T377)+D378*(G378*H378+K378*L378+O378*P378+S378*T378))/((G373*H373+K373*L373+O373*P373+S373*T373)+(G374*H374+K374*L374+O374*P374+S374*T374)+(G375*H375+K375*L375+O375*P375+S375*T375)+(G376*H376+K376*L376+O376*P376+S376*T376)+(G377*H377+K377*L377+O377*P377+S377*T377)+(G378*H378+K378*L378+O378*P378+S378*T378)),0),2)</f>
        <v>1.01</v>
      </c>
      <c r="E379" s="220" t="str">
        <f t="shared" ref="E379" si="605">IF(E342="","",E342)</f>
        <v/>
      </c>
      <c r="F379" s="306"/>
      <c r="G379" s="227"/>
      <c r="H379" s="227"/>
      <c r="I379" s="221"/>
      <c r="J379" s="306"/>
      <c r="K379" s="227"/>
      <c r="L379" s="227"/>
      <c r="M379" s="221"/>
      <c r="N379" s="306"/>
      <c r="O379" s="227"/>
      <c r="P379" s="227"/>
      <c r="Q379" s="221"/>
      <c r="R379" s="306"/>
      <c r="S379" s="227"/>
      <c r="T379" s="227"/>
      <c r="U379" s="224"/>
      <c r="V379" s="79">
        <f>SUM(V373:V378)</f>
        <v>9965</v>
      </c>
      <c r="W379" s="21">
        <f>IFERROR(V379/AA379,0)</f>
        <v>107.15053763440861</v>
      </c>
      <c r="X379" s="80">
        <f>ROUND(IFERROR(((I373*G373*H373+M373*K373*L373+Q373*O373*P373+U373*S373*T373)+(I374*G374*H374+M374*K374*L374+Q374*O374*P374+U374*S374*T374)+(I375*G375*H375+M375*K375*L375+Q375*O375*P375+U375*S375*T375)+(I376*G376*H376+M376*K376*L376+Q376*O376*P376+U376*S376*T376)+(I377*G377*H377+M377*K377*L377+Q377*O377*P377+U377*S377*T377)+(I378*G378*H378+M378*K378*L378+Q378*O378*P378+U378*S378*T378))/((G373*H373+K373*L373+O373*P373+S373*T373)+(G374*H374+K374*L374+O374*P374+S374*T374)+(G375*H375+K375*L375+O375*P375+S375*T375)+(G376*H376+K376*L376+O376*P376+S376*T376)+(G377*H377+K377*L377+O377*P377+S377*T377)+(G378*H378+K378*L378+O378*P378+S378*T378)),0),3)</f>
        <v>0.49199999999999999</v>
      </c>
      <c r="Y379" s="81"/>
      <c r="Z379" s="21">
        <f>SUM(Z373:Z378)</f>
        <v>8178.42</v>
      </c>
      <c r="AA379" s="82">
        <f>SUM(AA373:AA378)</f>
        <v>93</v>
      </c>
      <c r="AB379" s="83">
        <f>IF(SUM(AB373:AB378)=0,TIME(,0,),TIME(,SUM(AB373:AB378)+30,))</f>
        <v>0.10555555555555556</v>
      </c>
    </row>
    <row r="380" spans="1:28" x14ac:dyDescent="0.25">
      <c r="A380" s="319">
        <f>A381</f>
        <v>42276</v>
      </c>
      <c r="B380" s="178" t="str">
        <f t="shared" ref="B380:C380" si="606">IF(B343="","",B343)</f>
        <v>Средняя</v>
      </c>
      <c r="C380" s="179" t="str">
        <f t="shared" si="606"/>
        <v>Жим лежа</v>
      </c>
      <c r="D380" s="160">
        <f>D343</f>
        <v>1</v>
      </c>
      <c r="E380" s="180" t="str">
        <f t="shared" ref="E380" si="607">IF(E343="","",E343)</f>
        <v/>
      </c>
      <c r="F380" s="307">
        <f>IF(I380&lt;&gt;0,(IFERROR(IF($Y380&gt;50,MROUND($Y380*I380,2.5),IF($Y380&lt;15,MROUND($Y380*I380,0.1),MROUND($Y380*I380,1))),)),"")</f>
        <v>100</v>
      </c>
      <c r="G380" s="181">
        <v>4</v>
      </c>
      <c r="H380" s="181">
        <v>1</v>
      </c>
      <c r="I380" s="182">
        <v>0.46</v>
      </c>
      <c r="J380" s="307">
        <f>IF(M380&lt;&gt;0,(IFERROR(IF($Y380&gt;50,MROUND($Y380*M380,2.5),IF($Y380&lt;15,MROUND($Y380*M380,0.1),MROUND($Y380*M380,1))),)),"")</f>
        <v>120</v>
      </c>
      <c r="K380" s="181">
        <v>3</v>
      </c>
      <c r="L380" s="181">
        <v>3</v>
      </c>
      <c r="M380" s="182">
        <v>0.56000000000000005</v>
      </c>
      <c r="N380" s="307">
        <f>IF(Q380&lt;&gt;0,(IFERROR(IF($Y380&gt;50,MROUND($Y380*Q380,2.5),IF($Y380&lt;15,MROUND($Y380*Q380,0.1),MROUND($Y380*Q380,1))),)),"")</f>
        <v>130</v>
      </c>
      <c r="O380" s="181">
        <v>2</v>
      </c>
      <c r="P380" s="181">
        <v>3</v>
      </c>
      <c r="Q380" s="182">
        <v>0.6</v>
      </c>
      <c r="R380" s="307">
        <f>IF(U380&lt;&gt;0,(IFERROR(IF($Y380&gt;50,MROUND($Y380*U380,2.5),IF($Y380&lt;15,MROUND($Y380*U380,0.1),MROUND($Y380*U380,1))),)),"")</f>
        <v>150</v>
      </c>
      <c r="S380" s="181">
        <v>1</v>
      </c>
      <c r="T380" s="181">
        <v>3</v>
      </c>
      <c r="U380" s="182">
        <v>0.7</v>
      </c>
      <c r="V380" s="90">
        <f t="shared" ref="V380:V385" si="608">(IF(ISNUMBER(F380),F380,1)*G380*H380+IF(ISNUMBER(J380),J380,1)*K380*L380+IF(ISNUMBER(N380),N380,1)*O380*P380+IF(ISNUMBER(R380),R380,1)*S380*T380)*IF(ISNUMBER(E380),E380,1)</f>
        <v>2710</v>
      </c>
      <c r="W380" s="91">
        <f>IFERROR((IF(ISNUMBER(F380),F380,1)*G380*H380+IF(ISNUMBER(J380),J380,1)*K380*L380+IF(ISNUMBER(N380),N380,1)*O380*P380+IF(ISNUMBER(R380),R380,1)*S380*T380)*IF(ISNUMBER(E380),E380,1)/(G380*H380+K380*L380+O380*P380+S380*T380),0)</f>
        <v>123.18181818181819</v>
      </c>
      <c r="X380" s="92">
        <f>ROUND(IFERROR((W380/(Y380*IF(ISNUMBER(E380),E380,1))),0),2)</f>
        <v>0.56999999999999995</v>
      </c>
      <c r="Y380" s="202">
        <f>IF(ISNUMBER(Y343), Y343+(Y343*$Y$371),"")</f>
        <v>215.4837270683621</v>
      </c>
      <c r="Z380" s="19">
        <f>(IF(I380&lt;30%,0,IF(I380&lt;35%,F380*G380*H380*F!$B$33,IF(I380&lt;40%,F380*G380*H380*F!$B$38,IF(I380&lt;45%,F380*G380*H380*F!$B$43,IF(I380&lt;50%,F380*G380*H380*F!$B$48,IF(I380=50%,F380*G380*H380*F!$B$50,IF(I380=51%,F380*G380*H380*F!$B$51,IF(I380=52%,F380*G380*H380*F!$B$52,IF(I380=53%,F380*G380*H380*F!$B$53,IF(I380=54%,F380*G380*H380*F!$B$54,IF(I380=55%,F380*G380*H380*F!$B$55,IF(I380=56%,F380*G380*H380*F!$B$56,IF(I380=57%,F380*G380*H380*F!$B$57,IF(I380=58%,F380*G380*H380*F!$B$58,IF(I380=59%,F380*G380*H380*F!$B$59,IF(I380=60%,F380*G380*H380*F!$B$60,IF(I380=61%,F380*G380*H380*F!$B$61,IF(I380=62%,F380*G380*H380*F!$B$62,IF(I380=63%,F380*G380*H380*F!$B$63,IF(I380=64%,F380*G380*H380*F!$B$64,IF(I380=65%,F380*G380*H380*F!$B$65,IF(I380=66%,F380*G380*H380*F!$B$66,IF(I380=67%,F380*G380*H380*F!$B$67,IF(I380=68%,F380*G380*H380*F!$B$68,IF(I380=69%,F380*G380*H380*F!$B$69,IF(I380=70%,F380*G380*H380*F!$B$70,IF(I380=71%,F380*G380*H380*F!$B$71,IF(I380=72%,F380*G380*H380*F!$B$72,IF(I380=73%,F380*G380*H380*F!$B$73,IF(I380=74%,F380*G380*H380*F!$B$74,IF(I380=75%,F380*G380*H380*F!$B$75,IF(I380=76%,F380*G380*H380*F!$B$76,IF(I380=77%,F380*G380*H380*F!$B$77,IF(I380=78%,F380*G380*H380*F!$B$78,IF(I380=79%,F380*G380*H380*F!$B$79,IF(I380=80%,F380*G380*H380*F!$B$80,IF(I380=81%,F380*G380*H380*F!$B$81,IF(I380=82%,F380*G380*H380*F!$B$82,IF(I380=83%,F380*G380*H380*F!$B$83,IF(I380=84%,F380*G380*H380*F!$B$84,IF(I380=85%,F380*G380*H380*F!$B$85,IF(I380=86%,F380*G380*H380*F!$B$86,IF(I380=87%,F380*G380*H380*F!$B$87,IF(I380=88%,F380*G380*H380*F!$B$88,IF(I380=89%,F380*G380*H380*F!$B$89,IF(I380=90%,F380*G380*H380*F!$B$90,IF(I380=91%,F380*G380*H380*F!$B$91,IF(I380=92%,F380*G380*H380*F!$B$92,IF(I380=93%,F380*G380*H380*F!$B$93,IF(I380=94%,F380*G380*H380*F!$B$94,IF(I380=95%,F380*G380*H380*F!$B$95,IF(I380=96%,F380*G380*H380*F!$B$96,IF(I380=97%,F380*G380*H380*F!$B$97,IF(I380=98%,F380*G380*H380*F!$B$98,IF(I380=99%,F380*G380*H380*F!$B$99,IF(I380&gt;99%,F380*G380*H380*F!$B$100,))))))))))))))))))))))))))))))))))))))))))))))))))))))))+IF(M380&lt;30%,0,IF(M380&lt;35%,J380*K380*L380*F!$B$33,IF(M380&lt;40%,J380*K380*L380*F!$B$38,IF(M380&lt;45%,J380*K380*L380*F!$B$43,IF(M380&lt;50%,J380*K380*L380*F!$B$48,IF(M380=50%,J380*K380*L380*F!$B$50,IF(M380=51%,J380*K380*L380*F!$B$51,IF(M380=52%,J380*K380*L380*F!$B$52,IF(M380=53%,J380*K380*L380*F!$B$53,IF(M380=54%,J380*K380*L380*F!$B$54,IF(M380=55%,J380*K380*L380*F!$B$55,IF(M380=56%,J380*K380*L380*F!$B$56,IF(M380=57%,J380*K380*L380*F!$B$57,IF(M380=58%,J380*K380*L380*F!$B$58,IF(M380=59%,J380*K380*L380*F!$B$59,IF(M380=60%,J380*K380*L380*F!$B$60,IF(M380=61%,J380*K380*L380*F!$B$61,IF(M380=62%,J380*K380*L380*F!$B$62,IF(M380=63%,J380*K380*L380*F!$B$63,IF(M380=64%,J380*K380*L380*F!$B$64,IF(M380=65%,J380*K380*L380*F!$B$65,IF(M380=66%,J380*K380*L380*F!$B$66,IF(M380=67%,J380*K380*L380*F!$B$67,IF(M380=68%,J380*K380*L380*F!$B$68,IF(M380=69%,J380*K380*L380*F!$B$69,IF(M380=70%,J380*K380*L380*F!$B$70,IF(M380=71%,J380*K380*L380*F!$B$71,IF(M380=72%,J380*K380*L380*F!$B$72,IF(M380=73%,J380*K380*L380*F!$B$73,IF(M380=74%,J380*K380*L380*F!$B$74,IF(M380=75%,J380*K380*L380*F!$B$75,IF(M380=76%,J380*K380*L380*F!$B$76,IF(M380=77%,J380*K380*L380*F!$B$77,IF(M380=78%,J380*K380*L380*F!$B$78,IF(M380=79%,J380*K380*L380*F!$B$79,IF(M380=80%,J380*K380*L380*F!$B$80,IF(M380=81%,J380*K380*L380*F!$B$81,IF(M380=82%,J380*K380*L380*F!$B$82,IF(M380=83%,J380*K380*L380*F!$B$83,IF(M380=84%,J380*K380*L380*F!$B$84,IF(M380=85%,J380*K380*L380*F!$B$85,IF(M380=86%,J380*K380*L380*F!$B$86,IF(M380=87%,J380*K380*L380*F!$B$87,IF(M380=88%,J380*K380*L380*F!$B$88,IF(M380=89%,J380*K380*L380*F!$B$89,IF(M380=90%,J380*K380*L380*F!$B$90,IF(M380=91%,J380*K380*L380*F!$B$91,IF(M380=92%,J380*K380*L380*F!$B$92,IF(M380=93%,J380*K380*L380*F!$B$93,IF(M380=94%,J380*K380*L380*F!$B$94,IF(M380=95%,J380*K380*L380*F!$B$95,IF(M380=96%,J380*K380*L380*F!$B$96,IF(M380=97%,J380*K380*L380*F!$B$97,IF(M380=98%,J380*K380*L380*F!$B$98,IF(M380=99%,J380*K380*L380*F!$B$99,IF(M380&gt;99%,J380*K380*L380*F!$B$100,))))))))))))))))))))))))))))))))))))))))))))))))))))))))+IF(Q380&lt;30%,0,IF(Q380&lt;35%,N380*O380*P380*F!$B$33,IF(Q380&lt;40%,N380*O380*P380*F!$B$38,IF(Q380&lt;45%,N380*O380*P380*F!$B$43,IF(Q380&lt;50%,N380*O380*P380*F!$B$48,IF(Q380=50%,N380*O380*P380*F!$B$50,IF(Q380=51%,N380*O380*P380*F!$B$51,IF(Q380=52%,N380*O380*P380*F!$B$52,IF(Q380=53%,N380*O380*P380*F!$B$53,IF(Q380=54%,N380*O380*P380*F!$B$54,IF(Q380=55%,N380*O380*P380*F!$B$55,IF(Q380=56%,N380*O380*P380*F!$B$56,IF(Q380=57%,N380*O380*P380*F!$B$57,IF(Q380=58%,N380*O380*P380*F!$B$58,IF(Q380=59%,N380*O380*P380*F!$B$59,IF(Q380=60%,N380*O380*P380*F!$B$60,IF(Q380=61%,N380*O380*P380*F!$B$61,IF(Q380=62%,N380*O380*P380*F!$B$62,IF(Q380=63%,N380*O380*P380*F!$B$63,IF(Q380=64%,N380*O380*P380*F!$B$64,IF(Q380=65%,N380*O380*P380*F!$B$65,IF(Q380=66%,N380*O380*P380*F!$B$66,IF(Q380=67%,N380*O380*P380*F!$B$67,IF(Q380=68%,N380*O380*P380*F!$B$68,IF(Q380=69%,N380*O380*P380*F!$B$69,IF(Q380=70%,N380*O380*P380*F!$B$70,IF(Q380=71%,N380*O380*P380*F!$B$71,IF(Q380=72%,N380*O380*P380*F!$B$72,IF(Q380=73%,N380*O380*P380*F!$B$73,IF(Q380=74%,N380*O380*P380*F!$B$74,IF(Q380=75%,N380*O380*P380*F!$B$75,IF(Q380=76%,N380*O380*P380*F!$B$76,IF(Q380=77%,N380*O380*P380*F!$B$77,IF(Q380=78%,N380*O380*P380*F!$B$78,IF(Q380=79%,N380*O380*P380*F!$B$79,IF(Q380=80%,N380*O380*P380*F!$B$80,IF(Q380=81%,N380*O380*P380*F!$B$81,IF(Q380=82%,N380*O380*P380*F!$B$82,IF(Q380=83%,N380*O380*P380*F!$B$83,IF(Q380=84%,N380*O380*P380*F!$B$84,IF(Q380=85%,N380*O380*P380*F!$B$85,IF(Q380=86%,N380*O380*P380*F!$B$86,IF(Q380=87%,N380*O380*P380*F!$B$87,IF(Q380=88%,N380*O380*P380*F!$B$88,IF(Q380=89%,N380*O380*P380*F!$B$89,IF(Q380=90%,N380*O380*P380*F!$B$90,IF(Q380=91%,N380*O380*P380*F!$B$91,IF(Q380=92%,N380*O380*P380*F!$B$92,IF(Q380=93%,N380*O380*P380*F!$B$93,IF(Q380=94%,N380*O380*P380*F!$B$94,IF(Q380=95%,N380*O380*P380*F!$B$95,IF(Q380=96%,N380*O380*P380*F!$B$96,IF(Q380=97%,N380*O380*P380*F!$B$97,IF(Q380=98%,N380*O380*P380*F!$B$98,IF(Q380=99%,N380*O380*P380*F!$B$99,IF(Q380&gt;99%,N380*O380*P380*F!$B$100,))))))))))))))))))))))))))))))))))))))))))))))))))))))))+IF(U380&lt;30%,0,IF(U380&lt;35%,R380*S380*T380*F!$B$33,IF(U380&lt;40%,R380*S380*T380*F!$B$38,IF(U380&lt;45%,R380*S380*T380*F!$B$43,IF(U380&lt;50%,R380*S380*T380*F!$B$48,IF(U380=50%,R380*S380*T380*F!$B$50,IF(U380=51%,R380*S380*T380*F!$B$51,IF(U380=52%,R380*S380*T380*F!$B$52,IF(U380=53%,R380*S380*T380*F!$B$53,IF(U380=54%,R380*S380*T380*F!$B$54,IF(U380=55%,R380*S380*T380*F!$B$55,IF(U380=56%,R380*S380*T380*F!$B$56,IF(U380=57%,R380*S380*T380*F!$B$57,IF(U380=58%,R380*S380*T380*F!$B$58,IF(U380=59%,R380*S380*T380*F!$B$59,IF(U380=60%,R380*S380*T380*F!$B$60,IF(U380=61%,R380*S380*T380*F!$B$61,IF(U380=62%,R380*S380*T380*F!$B$62,IF(U380=63%,R380*S380*T380*F!$B$63,IF(U380=64%,R380*S380*T380*F!$B$64,IF(U380=65%,R380*S380*T380*F!$B$65,IF(U380=66%,R380*S380*T380*F!$B$66,IF(U380=67%,R380*S380*T380*F!$B$67,IF(U380=68%,R380*S380*T380*F!$B$68,IF(U380=69%,R380*S380*T380*F!$B$69,IF(U380=70%,R380*S380*T380*F!$B$70,IF(U380=71%,R380*S380*T380*F!$B$71,IF(U380=72%,R380*S380*T380*F!$B$72,IF(U380=73%,R380*S380*T380*F!$B$73,IF(U380=74%,R380*S380*T380*F!$B$74,IF(U380=75%,R380*S380*T380*F!$B$75,IF(U380=76%,R380*S380*T380*F!$B$76,IF(U380=77%,R380*S380*T380*F!$B$77,IF(U380=78%,R380*S380*T380*F!$B$78,IF(U380=79%,R380*S380*T380*F!$B$79,IF(U380=80%,R380*S380*T380*F!$B$80,IF(U380=81%,R380*S380*T380*F!$B$81,IF(U380=82%,R380*S380*T380*F!$B$82,IF(U380=83%,R380*S380*T380*F!$B$83,IF(U380=84%,R380*S380*T380*F!$B$84,IF(U380=85%,R380*S380*T380*F!$B$85,IF(U380=86%,R380*S380*T380*F!$B$86,IF(U380=87%,R380*S380*T380*F!$B$87,IF(U380=88%,R380*S380*T380*F!$B$88,IF(U380=89%,R380*S380*T380*F!$B$89,IF(U380=90%,R380*S380*T380*F!$B$90,IF(U380=91%,R380*S380*T380*F!$B$91,IF(U380=92%,R380*S380*T380*F!$B$92,IF(U380=93%,R380*S380*T380*F!$B$93,IF(U380=94%,R380*S380*T380*F!$B$94,IF(U380=95%,R380*S380*T380*F!$B$95,IF(U380=96%,R380*S380*T380*F!$B$96,IF(U380=97%,R380*S380*T380*F!$B$97,IF(U380=98%,R380*S380*T380*F!$B$98,IF(U380=99%,R380*S380*T380*F!$B$99,IF(U380&gt;99%,R380*S380*T380*F!$B$100)))))))))))))))))))))))))))))))))))))))))))))))))))))))))*IF(ISNUMBER(E380),E380,1)*IF(ISNUMBER(D380),D380,1)</f>
        <v>1787</v>
      </c>
      <c r="AA380" s="93">
        <f t="shared" ref="AA380:AA385" si="609">G380*H380+K380*L380+O380*P380+S380*T380</f>
        <v>22</v>
      </c>
      <c r="AB380" s="94">
        <f t="shared" ref="AB380:AB385" si="610">(H380*(IF(I380&lt;45%,0.5,IF(I380&lt;55%,0.8,IF(I380&lt;65%,0.9,IF(I380&lt;75%,1,IF(I380&lt;85%,1.1,1.2))))))+L380*(IF(M380&lt;45%,0.5,IF(M380&lt;55%,0.8,IF(M380&lt;65%,0.9,IF(M380&lt;75%,1,IF(M380&lt;85%,1.1,1.2))))))+P380*(IF(Q380&lt;45%,0.5,IF(Q380&lt;55%,0.8,IF(Q380&lt;65%,0.9,IF(Q380&lt;75%,1,IF(Q380&lt;85%,1.1,1.2))))))+T380*(IF(U380&lt;45%,0.5,IF(U380&lt;55%,0.8,IF(U380&lt;65%,0.9,IF(U380&lt;75%,1,IF(U380&lt;85%,1.1,1.2)))))))*IF(D380&gt;=0.8,6,IF(D380&lt;=0.4,1.5,3))</f>
        <v>55.199999999999996</v>
      </c>
    </row>
    <row r="381" spans="1:28" ht="15" customHeight="1" x14ac:dyDescent="0.25">
      <c r="A381" s="325">
        <f>A374+1</f>
        <v>42276</v>
      </c>
      <c r="B381" s="183" t="s">
        <v>71</v>
      </c>
      <c r="C381" s="184" t="str">
        <f t="shared" ref="C381" si="611">IF(C344="","",C344)</f>
        <v>Жим стоя</v>
      </c>
      <c r="D381" s="167">
        <f t="shared" ref="D381:D385" si="612">D344</f>
        <v>1</v>
      </c>
      <c r="E381" s="185" t="str">
        <f t="shared" ref="E381" si="613">IF(E344="","",E344)</f>
        <v/>
      </c>
      <c r="F381" s="308">
        <f>IF(I381&lt;&gt;0,(IFERROR(IF($Y381&gt;50,MROUND($Y381*I381,2.5),IF($Y381&lt;15,MROUND($Y381*I381,0.1),MROUND($Y381*I381,1))),)),"")</f>
        <v>45</v>
      </c>
      <c r="G381" s="186">
        <v>5</v>
      </c>
      <c r="H381" s="186">
        <v>3</v>
      </c>
      <c r="I381" s="174">
        <v>0.35</v>
      </c>
      <c r="J381" s="308" t="str">
        <f>IF(M381&lt;&gt;0,(IFERROR(IF($Y381&gt;50,MROUND($Y381*M381,2.5),IF($Y381&lt;15,MROUND($Y381*M381,0.1),MROUND($Y381*M381,1))),)),"")</f>
        <v/>
      </c>
      <c r="K381" s="186"/>
      <c r="L381" s="186"/>
      <c r="M381" s="174">
        <v>0</v>
      </c>
      <c r="N381" s="308" t="str">
        <f>IF(Q381&lt;&gt;0,(IFERROR(IF($Y381&gt;50,MROUND($Y381*Q381,2.5),IF($Y381&lt;15,MROUND($Y381*Q381,0.1),MROUND($Y381*Q381,1))),)),"")</f>
        <v/>
      </c>
      <c r="O381" s="186"/>
      <c r="P381" s="186"/>
      <c r="Q381" s="174">
        <v>0</v>
      </c>
      <c r="R381" s="308" t="str">
        <f>IF(U381&lt;&gt;0,(IFERROR(IF($Y381&gt;50,MROUND($Y381*U381,2.5),IF($Y381&lt;15,MROUND($Y381*U381,0.1),MROUND($Y381*U381,1))),)),"")</f>
        <v/>
      </c>
      <c r="S381" s="186"/>
      <c r="T381" s="186"/>
      <c r="U381" s="174">
        <v>0</v>
      </c>
      <c r="V381" s="98">
        <f t="shared" si="608"/>
        <v>675</v>
      </c>
      <c r="W381" s="99">
        <f t="shared" ref="W381:W385" si="614">IFERROR((IF(ISNUMBER(F381),F381,1)*G381*H381+IF(ISNUMBER(J381),J381,1)*K381*L381+IF(ISNUMBER(N381),N381,1)*O381*P381+IF(ISNUMBER(R381),R381,1)*S381*T381)*IF(ISNUMBER(E381),E381,1)/(G381*H381+K381*L381+O381*P381+S381*T381),0)</f>
        <v>45</v>
      </c>
      <c r="X381" s="68">
        <f t="shared" ref="X381:X382" si="615">ROUND(IFERROR((W381/(Y381*IF(ISNUMBER(E381),E381,1))),0),2)</f>
        <v>0.35</v>
      </c>
      <c r="Y381" s="203">
        <f t="shared" ref="Y381:Y385" si="616">IF(ISNUMBER(Y344), Y344+(Y344*$Y$371),"")</f>
        <v>129.29023624101728</v>
      </c>
      <c r="Z381" s="18">
        <f>(IF(I381&lt;30%,0,IF(I381&lt;35%,F381*G381*H381*F!$B$33,IF(I381&lt;40%,F381*G381*H381*F!$B$38,IF(I381&lt;45%,F381*G381*H381*F!$B$43,IF(I381&lt;50%,F381*G381*H381*F!$B$48,IF(I381=50%,F381*G381*H381*F!$B$50,IF(I381=51%,F381*G381*H381*F!$B$51,IF(I381=52%,F381*G381*H381*F!$B$52,IF(I381=53%,F381*G381*H381*F!$B$53,IF(I381=54%,F381*G381*H381*F!$B$54,IF(I381=55%,F381*G381*H381*F!$B$55,IF(I381=56%,F381*G381*H381*F!$B$56,IF(I381=57%,F381*G381*H381*F!$B$57,IF(I381=58%,F381*G381*H381*F!$B$58,IF(I381=59%,F381*G381*H381*F!$B$59,IF(I381=60%,F381*G381*H381*F!$B$60,IF(I381=61%,F381*G381*H381*F!$B$61,IF(I381=62%,F381*G381*H381*F!$B$62,IF(I381=63%,F381*G381*H381*F!$B$63,IF(I381=64%,F381*G381*H381*F!$B$64,IF(I381=65%,F381*G381*H381*F!$B$65,IF(I381=66%,F381*G381*H381*F!$B$66,IF(I381=67%,F381*G381*H381*F!$B$67,IF(I381=68%,F381*G381*H381*F!$B$68,IF(I381=69%,F381*G381*H381*F!$B$69,IF(I381=70%,F381*G381*H381*F!$B$70,IF(I381=71%,F381*G381*H381*F!$B$71,IF(I381=72%,F381*G381*H381*F!$B$72,IF(I381=73%,F381*G381*H381*F!$B$73,IF(I381=74%,F381*G381*H381*F!$B$74,IF(I381=75%,F381*G381*H381*F!$B$75,IF(I381=76%,F381*G381*H381*F!$B$76,IF(I381=77%,F381*G381*H381*F!$B$77,IF(I381=78%,F381*G381*H381*F!$B$78,IF(I381=79%,F381*G381*H381*F!$B$79,IF(I381=80%,F381*G381*H381*F!$B$80,IF(I381=81%,F381*G381*H381*F!$B$81,IF(I381=82%,F381*G381*H381*F!$B$82,IF(I381=83%,F381*G381*H381*F!$B$83,IF(I381=84%,F381*G381*H381*F!$B$84,IF(I381=85%,F381*G381*H381*F!$B$85,IF(I381=86%,F381*G381*H381*F!$B$86,IF(I381=87%,F381*G381*H381*F!$B$87,IF(I381=88%,F381*G381*H381*F!$B$88,IF(I381=89%,F381*G381*H381*F!$B$89,IF(I381=90%,F381*G381*H381*F!$B$90,IF(I381=91%,F381*G381*H381*F!$B$91,IF(I381=92%,F381*G381*H381*F!$B$92,IF(I381=93%,F381*G381*H381*F!$B$93,IF(I381=94%,F381*G381*H381*F!$B$94,IF(I381=95%,F381*G381*H381*F!$B$95,IF(I381=96%,F381*G381*H381*F!$B$96,IF(I381=97%,F381*G381*H381*F!$B$97,IF(I381=98%,F381*G381*H381*F!$B$98,IF(I381=99%,F381*G381*H381*F!$B$99,IF(I381&gt;99%,F381*G381*H381*F!$B$100,))))))))))))))))))))))))))))))))))))))))))))))))))))))))+IF(M381&lt;30%,0,IF(M381&lt;35%,J381*K381*L381*F!$B$33,IF(M381&lt;40%,J381*K381*L381*F!$B$38,IF(M381&lt;45%,J381*K381*L381*F!$B$43,IF(M381&lt;50%,J381*K381*L381*F!$B$48,IF(M381=50%,J381*K381*L381*F!$B$50,IF(M381=51%,J381*K381*L381*F!$B$51,IF(M381=52%,J381*K381*L381*F!$B$52,IF(M381=53%,J381*K381*L381*F!$B$53,IF(M381=54%,J381*K381*L381*F!$B$54,IF(M381=55%,J381*K381*L381*F!$B$55,IF(M381=56%,J381*K381*L381*F!$B$56,IF(M381=57%,J381*K381*L381*F!$B$57,IF(M381=58%,J381*K381*L381*F!$B$58,IF(M381=59%,J381*K381*L381*F!$B$59,IF(M381=60%,J381*K381*L381*F!$B$60,IF(M381=61%,J381*K381*L381*F!$B$61,IF(M381=62%,J381*K381*L381*F!$B$62,IF(M381=63%,J381*K381*L381*F!$B$63,IF(M381=64%,J381*K381*L381*F!$B$64,IF(M381=65%,J381*K381*L381*F!$B$65,IF(M381=66%,J381*K381*L381*F!$B$66,IF(M381=67%,J381*K381*L381*F!$B$67,IF(M381=68%,J381*K381*L381*F!$B$68,IF(M381=69%,J381*K381*L381*F!$B$69,IF(M381=70%,J381*K381*L381*F!$B$70,IF(M381=71%,J381*K381*L381*F!$B$71,IF(M381=72%,J381*K381*L381*F!$B$72,IF(M381=73%,J381*K381*L381*F!$B$73,IF(M381=74%,J381*K381*L381*F!$B$74,IF(M381=75%,J381*K381*L381*F!$B$75,IF(M381=76%,J381*K381*L381*F!$B$76,IF(M381=77%,J381*K381*L381*F!$B$77,IF(M381=78%,J381*K381*L381*F!$B$78,IF(M381=79%,J381*K381*L381*F!$B$79,IF(M381=80%,J381*K381*L381*F!$B$80,IF(M381=81%,J381*K381*L381*F!$B$81,IF(M381=82%,J381*K381*L381*F!$B$82,IF(M381=83%,J381*K381*L381*F!$B$83,IF(M381=84%,J381*K381*L381*F!$B$84,IF(M381=85%,J381*K381*L381*F!$B$85,IF(M381=86%,J381*K381*L381*F!$B$86,IF(M381=87%,J381*K381*L381*F!$B$87,IF(M381=88%,J381*K381*L381*F!$B$88,IF(M381=89%,J381*K381*L381*F!$B$89,IF(M381=90%,J381*K381*L381*F!$B$90,IF(M381=91%,J381*K381*L381*F!$B$91,IF(M381=92%,J381*K381*L381*F!$B$92,IF(M381=93%,J381*K381*L381*F!$B$93,IF(M381=94%,J381*K381*L381*F!$B$94,IF(M381=95%,J381*K381*L381*F!$B$95,IF(M381=96%,J381*K381*L381*F!$B$96,IF(M381=97%,J381*K381*L381*F!$B$97,IF(M381=98%,J381*K381*L381*F!$B$98,IF(M381=99%,J381*K381*L381*F!$B$99,IF(M381&gt;99%,J381*K381*L381*F!$B$100,))))))))))))))))))))))))))))))))))))))))))))))))))))))))+IF(Q381&lt;30%,0,IF(Q381&lt;35%,N381*O381*P381*F!$B$33,IF(Q381&lt;40%,N381*O381*P381*F!$B$38,IF(Q381&lt;45%,N381*O381*P381*F!$B$43,IF(Q381&lt;50%,N381*O381*P381*F!$B$48,IF(Q381=50%,N381*O381*P381*F!$B$50,IF(Q381=51%,N381*O381*P381*F!$B$51,IF(Q381=52%,N381*O381*P381*F!$B$52,IF(Q381=53%,N381*O381*P381*F!$B$53,IF(Q381=54%,N381*O381*P381*F!$B$54,IF(Q381=55%,N381*O381*P381*F!$B$55,IF(Q381=56%,N381*O381*P381*F!$B$56,IF(Q381=57%,N381*O381*P381*F!$B$57,IF(Q381=58%,N381*O381*P381*F!$B$58,IF(Q381=59%,N381*O381*P381*F!$B$59,IF(Q381=60%,N381*O381*P381*F!$B$60,IF(Q381=61%,N381*O381*P381*F!$B$61,IF(Q381=62%,N381*O381*P381*F!$B$62,IF(Q381=63%,N381*O381*P381*F!$B$63,IF(Q381=64%,N381*O381*P381*F!$B$64,IF(Q381=65%,N381*O381*P381*F!$B$65,IF(Q381=66%,N381*O381*P381*F!$B$66,IF(Q381=67%,N381*O381*P381*F!$B$67,IF(Q381=68%,N381*O381*P381*F!$B$68,IF(Q381=69%,N381*O381*P381*F!$B$69,IF(Q381=70%,N381*O381*P381*F!$B$70,IF(Q381=71%,N381*O381*P381*F!$B$71,IF(Q381=72%,N381*O381*P381*F!$B$72,IF(Q381=73%,N381*O381*P381*F!$B$73,IF(Q381=74%,N381*O381*P381*F!$B$74,IF(Q381=75%,N381*O381*P381*F!$B$75,IF(Q381=76%,N381*O381*P381*F!$B$76,IF(Q381=77%,N381*O381*P381*F!$B$77,IF(Q381=78%,N381*O381*P381*F!$B$78,IF(Q381=79%,N381*O381*P381*F!$B$79,IF(Q381=80%,N381*O381*P381*F!$B$80,IF(Q381=81%,N381*O381*P381*F!$B$81,IF(Q381=82%,N381*O381*P381*F!$B$82,IF(Q381=83%,N381*O381*P381*F!$B$83,IF(Q381=84%,N381*O381*P381*F!$B$84,IF(Q381=85%,N381*O381*P381*F!$B$85,IF(Q381=86%,N381*O381*P381*F!$B$86,IF(Q381=87%,N381*O381*P381*F!$B$87,IF(Q381=88%,N381*O381*P381*F!$B$88,IF(Q381=89%,N381*O381*P381*F!$B$89,IF(Q381=90%,N381*O381*P381*F!$B$90,IF(Q381=91%,N381*O381*P381*F!$B$91,IF(Q381=92%,N381*O381*P381*F!$B$92,IF(Q381=93%,N381*O381*P381*F!$B$93,IF(Q381=94%,N381*O381*P381*F!$B$94,IF(Q381=95%,N381*O381*P381*F!$B$95,IF(Q381=96%,N381*O381*P381*F!$B$96,IF(Q381=97%,N381*O381*P381*F!$B$97,IF(Q381=98%,N381*O381*P381*F!$B$98,IF(Q381=99%,N381*O381*P381*F!$B$99,IF(Q381&gt;99%,N381*O381*P381*F!$B$100,))))))))))))))))))))))))))))))))))))))))))))))))))))))))+IF(U381&lt;30%,0,IF(U381&lt;35%,R381*S381*T381*F!$B$33,IF(U381&lt;40%,R381*S381*T381*F!$B$38,IF(U381&lt;45%,R381*S381*T381*F!$B$43,IF(U381&lt;50%,R381*S381*T381*F!$B$48,IF(U381=50%,R381*S381*T381*F!$B$50,IF(U381=51%,R381*S381*T381*F!$B$51,IF(U381=52%,R381*S381*T381*F!$B$52,IF(U381=53%,R381*S381*T381*F!$B$53,IF(U381=54%,R381*S381*T381*F!$B$54,IF(U381=55%,R381*S381*T381*F!$B$55,IF(U381=56%,R381*S381*T381*F!$B$56,IF(U381=57%,R381*S381*T381*F!$B$57,IF(U381=58%,R381*S381*T381*F!$B$58,IF(U381=59%,R381*S381*T381*F!$B$59,IF(U381=60%,R381*S381*T381*F!$B$60,IF(U381=61%,R381*S381*T381*F!$B$61,IF(U381=62%,R381*S381*T381*F!$B$62,IF(U381=63%,R381*S381*T381*F!$B$63,IF(U381=64%,R381*S381*T381*F!$B$64,IF(U381=65%,R381*S381*T381*F!$B$65,IF(U381=66%,R381*S381*T381*F!$B$66,IF(U381=67%,R381*S381*T381*F!$B$67,IF(U381=68%,R381*S381*T381*F!$B$68,IF(U381=69%,R381*S381*T381*F!$B$69,IF(U381=70%,R381*S381*T381*F!$B$70,IF(U381=71%,R381*S381*T381*F!$B$71,IF(U381=72%,R381*S381*T381*F!$B$72,IF(U381=73%,R381*S381*T381*F!$B$73,IF(U381=74%,R381*S381*T381*F!$B$74,IF(U381=75%,R381*S381*T381*F!$B$75,IF(U381=76%,R381*S381*T381*F!$B$76,IF(U381=77%,R381*S381*T381*F!$B$77,IF(U381=78%,R381*S381*T381*F!$B$78,IF(U381=79%,R381*S381*T381*F!$B$79,IF(U381=80%,R381*S381*T381*F!$B$80,IF(U381=81%,R381*S381*T381*F!$B$81,IF(U381=82%,R381*S381*T381*F!$B$82,IF(U381=83%,R381*S381*T381*F!$B$83,IF(U381=84%,R381*S381*T381*F!$B$84,IF(U381=85%,R381*S381*T381*F!$B$85,IF(U381=86%,R381*S381*T381*F!$B$86,IF(U381=87%,R381*S381*T381*F!$B$87,IF(U381=88%,R381*S381*T381*F!$B$88,IF(U381=89%,R381*S381*T381*F!$B$89,IF(U381=90%,R381*S381*T381*F!$B$90,IF(U381=91%,R381*S381*T381*F!$B$91,IF(U381=92%,R381*S381*T381*F!$B$92,IF(U381=93%,R381*S381*T381*F!$B$93,IF(U381=94%,R381*S381*T381*F!$B$94,IF(U381=95%,R381*S381*T381*F!$B$95,IF(U381=96%,R381*S381*T381*F!$B$96,IF(U381=97%,R381*S381*T381*F!$B$97,IF(U381=98%,R381*S381*T381*F!$B$98,IF(U381=99%,R381*S381*T381*F!$B$99,IF(U381&gt;99%,R381*S381*T381*F!$B$100)))))))))))))))))))))))))))))))))))))))))))))))))))))))))*IF(ISNUMBER(E381),E381,1)*IF(ISNUMBER(D381),D381,1)</f>
        <v>189.00000000000003</v>
      </c>
      <c r="AA381" s="69">
        <f t="shared" si="609"/>
        <v>15</v>
      </c>
      <c r="AB381" s="70">
        <f t="shared" si="610"/>
        <v>9</v>
      </c>
    </row>
    <row r="382" spans="1:28" x14ac:dyDescent="0.25">
      <c r="A382" s="325"/>
      <c r="B382" s="183" t="str">
        <f t="shared" ref="B382:C382" si="617">IF(B345="","",B345)</f>
        <v>Средняя</v>
      </c>
      <c r="C382" s="184" t="str">
        <f t="shared" si="617"/>
        <v>Жим средним хватом</v>
      </c>
      <c r="D382" s="167">
        <f t="shared" si="612"/>
        <v>1</v>
      </c>
      <c r="E382" s="187" t="str">
        <f t="shared" ref="E382" si="618">IF(E345="","",E345)</f>
        <v/>
      </c>
      <c r="F382" s="309">
        <f>IF(I382&lt;&gt;0,(IFERROR(IF($Y382&gt;50,MROUND($Y382*I382,2.5),IF($Y382&lt;15,MROUND($Y382*I382,0.1),MROUND($Y382*I382,1))),)),"")</f>
        <v>95</v>
      </c>
      <c r="G382" s="188">
        <v>5</v>
      </c>
      <c r="H382" s="188">
        <v>5</v>
      </c>
      <c r="I382" s="189">
        <v>0.55000000000000004</v>
      </c>
      <c r="J382" s="309" t="str">
        <f>IF(M382&lt;&gt;0,(IFERROR(IF($Y382&gt;50,MROUND($Y382*M382,2.5),IF($Y382&lt;15,MROUND($Y382*M382,0.1),MROUND($Y382*M382,1))),)),"")</f>
        <v/>
      </c>
      <c r="K382" s="188"/>
      <c r="L382" s="188"/>
      <c r="M382" s="189">
        <v>0</v>
      </c>
      <c r="N382" s="309" t="str">
        <f>IF(Q382&lt;&gt;0,(IFERROR(IF($Y382&gt;50,MROUND($Y382*Q382,2.5),IF($Y382&lt;15,MROUND($Y382*Q382,0.1),MROUND($Y382*Q382,1))),)),"")</f>
        <v/>
      </c>
      <c r="O382" s="188"/>
      <c r="P382" s="188"/>
      <c r="Q382" s="189">
        <v>0</v>
      </c>
      <c r="R382" s="309" t="str">
        <f>IF(U382&lt;&gt;0,(IFERROR(IF($Y382&gt;50,MROUND($Y382*U382,2.5),IF($Y382&lt;15,MROUND($Y382*U382,0.1),MROUND($Y382*U382,1))),)),"")</f>
        <v/>
      </c>
      <c r="S382" s="188"/>
      <c r="T382" s="188"/>
      <c r="U382" s="189">
        <v>0</v>
      </c>
      <c r="V382" s="101">
        <f t="shared" si="608"/>
        <v>2375</v>
      </c>
      <c r="W382" s="102">
        <f t="shared" si="614"/>
        <v>95</v>
      </c>
      <c r="X382" s="103">
        <f t="shared" si="615"/>
        <v>0.55000000000000004</v>
      </c>
      <c r="Y382" s="203">
        <f t="shared" si="616"/>
        <v>172.38698165468963</v>
      </c>
      <c r="Z382" s="20">
        <f>(IF(I382&lt;30%,0,IF(I382&lt;35%,F382*G382*H382*F!$B$33,IF(I382&lt;40%,F382*G382*H382*F!$B$38,IF(I382&lt;45%,F382*G382*H382*F!$B$43,IF(I382&lt;50%,F382*G382*H382*F!$B$48,IF(I382=50%,F382*G382*H382*F!$B$50,IF(I382=51%,F382*G382*H382*F!$B$51,IF(I382=52%,F382*G382*H382*F!$B$52,IF(I382=53%,F382*G382*H382*F!$B$53,IF(I382=54%,F382*G382*H382*F!$B$54,IF(I382=55%,F382*G382*H382*F!$B$55,IF(I382=56%,F382*G382*H382*F!$B$56,IF(I382=57%,F382*G382*H382*F!$B$57,IF(I382=58%,F382*G382*H382*F!$B$58,IF(I382=59%,F382*G382*H382*F!$B$59,IF(I382=60%,F382*G382*H382*F!$B$60,IF(I382=61%,F382*G382*H382*F!$B$61,IF(I382=62%,F382*G382*H382*F!$B$62,IF(I382=63%,F382*G382*H382*F!$B$63,IF(I382=64%,F382*G382*H382*F!$B$64,IF(I382=65%,F382*G382*H382*F!$B$65,IF(I382=66%,F382*G382*H382*F!$B$66,IF(I382=67%,F382*G382*H382*F!$B$67,IF(I382=68%,F382*G382*H382*F!$B$68,IF(I382=69%,F382*G382*H382*F!$B$69,IF(I382=70%,F382*G382*H382*F!$B$70,IF(I382=71%,F382*G382*H382*F!$B$71,IF(I382=72%,F382*G382*H382*F!$B$72,IF(I382=73%,F382*G382*H382*F!$B$73,IF(I382=74%,F382*G382*H382*F!$B$74,IF(I382=75%,F382*G382*H382*F!$B$75,IF(I382=76%,F382*G382*H382*F!$B$76,IF(I382=77%,F382*G382*H382*F!$B$77,IF(I382=78%,F382*G382*H382*F!$B$78,IF(I382=79%,F382*G382*H382*F!$B$79,IF(I382=80%,F382*G382*H382*F!$B$80,IF(I382=81%,F382*G382*H382*F!$B$81,IF(I382=82%,F382*G382*H382*F!$B$82,IF(I382=83%,F382*G382*H382*F!$B$83,IF(I382=84%,F382*G382*H382*F!$B$84,IF(I382=85%,F382*G382*H382*F!$B$85,IF(I382=86%,F382*G382*H382*F!$B$86,IF(I382=87%,F382*G382*H382*F!$B$87,IF(I382=88%,F382*G382*H382*F!$B$88,IF(I382=89%,F382*G382*H382*F!$B$89,IF(I382=90%,F382*G382*H382*F!$B$90,IF(I382=91%,F382*G382*H382*F!$B$91,IF(I382=92%,F382*G382*H382*F!$B$92,IF(I382=93%,F382*G382*H382*F!$B$93,IF(I382=94%,F382*G382*H382*F!$B$94,IF(I382=95%,F382*G382*H382*F!$B$95,IF(I382=96%,F382*G382*H382*F!$B$96,IF(I382=97%,F382*G382*H382*F!$B$97,IF(I382=98%,F382*G382*H382*F!$B$98,IF(I382=99%,F382*G382*H382*F!$B$99,IF(I382&gt;99%,F382*G382*H382*F!$B$100,))))))))))))))))))))))))))))))))))))))))))))))))))))))))+IF(M382&lt;30%,0,IF(M382&lt;35%,J382*K382*L382*F!$B$33,IF(M382&lt;40%,J382*K382*L382*F!$B$38,IF(M382&lt;45%,J382*K382*L382*F!$B$43,IF(M382&lt;50%,J382*K382*L382*F!$B$48,IF(M382=50%,J382*K382*L382*F!$B$50,IF(M382=51%,J382*K382*L382*F!$B$51,IF(M382=52%,J382*K382*L382*F!$B$52,IF(M382=53%,J382*K382*L382*F!$B$53,IF(M382=54%,J382*K382*L382*F!$B$54,IF(M382=55%,J382*K382*L382*F!$B$55,IF(M382=56%,J382*K382*L382*F!$B$56,IF(M382=57%,J382*K382*L382*F!$B$57,IF(M382=58%,J382*K382*L382*F!$B$58,IF(M382=59%,J382*K382*L382*F!$B$59,IF(M382=60%,J382*K382*L382*F!$B$60,IF(M382=61%,J382*K382*L382*F!$B$61,IF(M382=62%,J382*K382*L382*F!$B$62,IF(M382=63%,J382*K382*L382*F!$B$63,IF(M382=64%,J382*K382*L382*F!$B$64,IF(M382=65%,J382*K382*L382*F!$B$65,IF(M382=66%,J382*K382*L382*F!$B$66,IF(M382=67%,J382*K382*L382*F!$B$67,IF(M382=68%,J382*K382*L382*F!$B$68,IF(M382=69%,J382*K382*L382*F!$B$69,IF(M382=70%,J382*K382*L382*F!$B$70,IF(M382=71%,J382*K382*L382*F!$B$71,IF(M382=72%,J382*K382*L382*F!$B$72,IF(M382=73%,J382*K382*L382*F!$B$73,IF(M382=74%,J382*K382*L382*F!$B$74,IF(M382=75%,J382*K382*L382*F!$B$75,IF(M382=76%,J382*K382*L382*F!$B$76,IF(M382=77%,J382*K382*L382*F!$B$77,IF(M382=78%,J382*K382*L382*F!$B$78,IF(M382=79%,J382*K382*L382*F!$B$79,IF(M382=80%,J382*K382*L382*F!$B$80,IF(M382=81%,J382*K382*L382*F!$B$81,IF(M382=82%,J382*K382*L382*F!$B$82,IF(M382=83%,J382*K382*L382*F!$B$83,IF(M382=84%,J382*K382*L382*F!$B$84,IF(M382=85%,J382*K382*L382*F!$B$85,IF(M382=86%,J382*K382*L382*F!$B$86,IF(M382=87%,J382*K382*L382*F!$B$87,IF(M382=88%,J382*K382*L382*F!$B$88,IF(M382=89%,J382*K382*L382*F!$B$89,IF(M382=90%,J382*K382*L382*F!$B$90,IF(M382=91%,J382*K382*L382*F!$B$91,IF(M382=92%,J382*K382*L382*F!$B$92,IF(M382=93%,J382*K382*L382*F!$B$93,IF(M382=94%,J382*K382*L382*F!$B$94,IF(M382=95%,J382*K382*L382*F!$B$95,IF(M382=96%,J382*K382*L382*F!$B$96,IF(M382=97%,J382*K382*L382*F!$B$97,IF(M382=98%,J382*K382*L382*F!$B$98,IF(M382=99%,J382*K382*L382*F!$B$99,IF(M382&gt;99%,J382*K382*L382*F!$B$100,))))))))))))))))))))))))))))))))))))))))))))))))))))))))+IF(Q382&lt;30%,0,IF(Q382&lt;35%,N382*O382*P382*F!$B$33,IF(Q382&lt;40%,N382*O382*P382*F!$B$38,IF(Q382&lt;45%,N382*O382*P382*F!$B$43,IF(Q382&lt;50%,N382*O382*P382*F!$B$48,IF(Q382=50%,N382*O382*P382*F!$B$50,IF(Q382=51%,N382*O382*P382*F!$B$51,IF(Q382=52%,N382*O382*P382*F!$B$52,IF(Q382=53%,N382*O382*P382*F!$B$53,IF(Q382=54%,N382*O382*P382*F!$B$54,IF(Q382=55%,N382*O382*P382*F!$B$55,IF(Q382=56%,N382*O382*P382*F!$B$56,IF(Q382=57%,N382*O382*P382*F!$B$57,IF(Q382=58%,N382*O382*P382*F!$B$58,IF(Q382=59%,N382*O382*P382*F!$B$59,IF(Q382=60%,N382*O382*P382*F!$B$60,IF(Q382=61%,N382*O382*P382*F!$B$61,IF(Q382=62%,N382*O382*P382*F!$B$62,IF(Q382=63%,N382*O382*P382*F!$B$63,IF(Q382=64%,N382*O382*P382*F!$B$64,IF(Q382=65%,N382*O382*P382*F!$B$65,IF(Q382=66%,N382*O382*P382*F!$B$66,IF(Q382=67%,N382*O382*P382*F!$B$67,IF(Q382=68%,N382*O382*P382*F!$B$68,IF(Q382=69%,N382*O382*P382*F!$B$69,IF(Q382=70%,N382*O382*P382*F!$B$70,IF(Q382=71%,N382*O382*P382*F!$B$71,IF(Q382=72%,N382*O382*P382*F!$B$72,IF(Q382=73%,N382*O382*P382*F!$B$73,IF(Q382=74%,N382*O382*P382*F!$B$74,IF(Q382=75%,N382*O382*P382*F!$B$75,IF(Q382=76%,N382*O382*P382*F!$B$76,IF(Q382=77%,N382*O382*P382*F!$B$77,IF(Q382=78%,N382*O382*P382*F!$B$78,IF(Q382=79%,N382*O382*P382*F!$B$79,IF(Q382=80%,N382*O382*P382*F!$B$80,IF(Q382=81%,N382*O382*P382*F!$B$81,IF(Q382=82%,N382*O382*P382*F!$B$82,IF(Q382=83%,N382*O382*P382*F!$B$83,IF(Q382=84%,N382*O382*P382*F!$B$84,IF(Q382=85%,N382*O382*P382*F!$B$85,IF(Q382=86%,N382*O382*P382*F!$B$86,IF(Q382=87%,N382*O382*P382*F!$B$87,IF(Q382=88%,N382*O382*P382*F!$B$88,IF(Q382=89%,N382*O382*P382*F!$B$89,IF(Q382=90%,N382*O382*P382*F!$B$90,IF(Q382=91%,N382*O382*P382*F!$B$91,IF(Q382=92%,N382*O382*P382*F!$B$92,IF(Q382=93%,N382*O382*P382*F!$B$93,IF(Q382=94%,N382*O382*P382*F!$B$94,IF(Q382=95%,N382*O382*P382*F!$B$95,IF(Q382=96%,N382*O382*P382*F!$B$96,IF(Q382=97%,N382*O382*P382*F!$B$97,IF(Q382=98%,N382*O382*P382*F!$B$98,IF(Q382=99%,N382*O382*P382*F!$B$99,IF(Q382&gt;99%,N382*O382*P382*F!$B$100,))))))))))))))))))))))))))))))))))))))))))))))))))))))))+IF(U382&lt;30%,0,IF(U382&lt;35%,R382*S382*T382*F!$B$33,IF(U382&lt;40%,R382*S382*T382*F!$B$38,IF(U382&lt;45%,R382*S382*T382*F!$B$43,IF(U382&lt;50%,R382*S382*T382*F!$B$48,IF(U382=50%,R382*S382*T382*F!$B$50,IF(U382=51%,R382*S382*T382*F!$B$51,IF(U382=52%,R382*S382*T382*F!$B$52,IF(U382=53%,R382*S382*T382*F!$B$53,IF(U382=54%,R382*S382*T382*F!$B$54,IF(U382=55%,R382*S382*T382*F!$B$55,IF(U382=56%,R382*S382*T382*F!$B$56,IF(U382=57%,R382*S382*T382*F!$B$57,IF(U382=58%,R382*S382*T382*F!$B$58,IF(U382=59%,R382*S382*T382*F!$B$59,IF(U382=60%,R382*S382*T382*F!$B$60,IF(U382=61%,R382*S382*T382*F!$B$61,IF(U382=62%,R382*S382*T382*F!$B$62,IF(U382=63%,R382*S382*T382*F!$B$63,IF(U382=64%,R382*S382*T382*F!$B$64,IF(U382=65%,R382*S382*T382*F!$B$65,IF(U382=66%,R382*S382*T382*F!$B$66,IF(U382=67%,R382*S382*T382*F!$B$67,IF(U382=68%,R382*S382*T382*F!$B$68,IF(U382=69%,R382*S382*T382*F!$B$69,IF(U382=70%,R382*S382*T382*F!$B$70,IF(U382=71%,R382*S382*T382*F!$B$71,IF(U382=72%,R382*S382*T382*F!$B$72,IF(U382=73%,R382*S382*T382*F!$B$73,IF(U382=74%,R382*S382*T382*F!$B$74,IF(U382=75%,R382*S382*T382*F!$B$75,IF(U382=76%,R382*S382*T382*F!$B$76,IF(U382=77%,R382*S382*T382*F!$B$77,IF(U382=78%,R382*S382*T382*F!$B$78,IF(U382=79%,R382*S382*T382*F!$B$79,IF(U382=80%,R382*S382*T382*F!$B$80,IF(U382=81%,R382*S382*T382*F!$B$81,IF(U382=82%,R382*S382*T382*F!$B$82,IF(U382=83%,R382*S382*T382*F!$B$83,IF(U382=84%,R382*S382*T382*F!$B$84,IF(U382=85%,R382*S382*T382*F!$B$85,IF(U382=86%,R382*S382*T382*F!$B$86,IF(U382=87%,R382*S382*T382*F!$B$87,IF(U382=88%,R382*S382*T382*F!$B$88,IF(U382=89%,R382*S382*T382*F!$B$89,IF(U382=90%,R382*S382*T382*F!$B$90,IF(U382=91%,R382*S382*T382*F!$B$91,IF(U382=92%,R382*S382*T382*F!$B$92,IF(U382=93%,R382*S382*T382*F!$B$93,IF(U382=94%,R382*S382*T382*F!$B$94,IF(U382=95%,R382*S382*T382*F!$B$95,IF(U382=96%,R382*S382*T382*F!$B$96,IF(U382=97%,R382*S382*T382*F!$B$97,IF(U382=98%,R382*S382*T382*F!$B$98,IF(U382=99%,R382*S382*T382*F!$B$99,IF(U382&gt;99%,R382*S382*T382*F!$B$100)))))))))))))))))))))))))))))))))))))))))))))))))))))))))*IF(ISNUMBER(E382),E382,1)*IF(ISNUMBER(D382),D382,1)</f>
        <v>1377.5</v>
      </c>
      <c r="AA382" s="104">
        <f t="shared" si="609"/>
        <v>25</v>
      </c>
      <c r="AB382" s="105">
        <f t="shared" si="610"/>
        <v>27</v>
      </c>
    </row>
    <row r="383" spans="1:28" x14ac:dyDescent="0.25">
      <c r="A383" s="325"/>
      <c r="B383" s="183"/>
      <c r="C383" s="184"/>
      <c r="D383" s="167">
        <v>0</v>
      </c>
      <c r="E383" s="185" t="str">
        <f t="shared" ref="E383" si="619">IF(E346="","",E346)</f>
        <v/>
      </c>
      <c r="F383" s="308" t="str">
        <f>IF(I383&lt;&gt;0,(IFERROR(IF($Y383&gt;50,MROUND($Y383*I383,2.5),IF($Y383&lt;15,MROUND($Y383*I383,0.1),MROUND($Y383*I383,1))),)),"")</f>
        <v/>
      </c>
      <c r="G383" s="186"/>
      <c r="H383" s="186"/>
      <c r="I383" s="174">
        <v>0</v>
      </c>
      <c r="J383" s="308" t="str">
        <f>IF(M383&lt;&gt;0,(IFERROR(IF($Y383&gt;50,MROUND($Y383*M383,2.5),IF($Y383&lt;15,MROUND($Y383*M383,0.1),MROUND($Y383*M383,1))),)),"")</f>
        <v/>
      </c>
      <c r="K383" s="186"/>
      <c r="L383" s="186"/>
      <c r="M383" s="174">
        <v>0</v>
      </c>
      <c r="N383" s="308" t="str">
        <f>IF(Q383&lt;&gt;0,(IFERROR(IF($Y383&gt;50,MROUND($Y383*Q383,2.5),IF($Y383&lt;15,MROUND($Y383*Q383,0.1),MROUND($Y383*Q383,1))),)),"")</f>
        <v/>
      </c>
      <c r="O383" s="186"/>
      <c r="P383" s="186"/>
      <c r="Q383" s="174">
        <v>0</v>
      </c>
      <c r="R383" s="308" t="str">
        <f>IF(U383&lt;&gt;0,(IFERROR(IF($Y383&gt;50,MROUND($Y383*U383,2.5),IF($Y383&lt;15,MROUND($Y383*U383,0.1),MROUND($Y383*U383,1))),)),"")</f>
        <v/>
      </c>
      <c r="S383" s="186"/>
      <c r="T383" s="186"/>
      <c r="U383" s="174">
        <v>0</v>
      </c>
      <c r="V383" s="98">
        <f t="shared" si="608"/>
        <v>0</v>
      </c>
      <c r="W383" s="99">
        <f t="shared" si="614"/>
        <v>0</v>
      </c>
      <c r="X383" s="68">
        <f>ROUND(IFERROR((W383/(Y383*IF(ISNUMBER(E383),E383,1))),0),2)</f>
        <v>0</v>
      </c>
      <c r="Y383" s="203"/>
      <c r="Z383" s="18">
        <f>(IF(I383&lt;30%,0,IF(I383&lt;35%,F383*G383*H383*F!$B$33,IF(I383&lt;40%,F383*G383*H383*F!$B$38,IF(I383&lt;45%,F383*G383*H383*F!$B$43,IF(I383&lt;50%,F383*G383*H383*F!$B$48,IF(I383=50%,F383*G383*H383*F!$B$50,IF(I383=51%,F383*G383*H383*F!$B$51,IF(I383=52%,F383*G383*H383*F!$B$52,IF(I383=53%,F383*G383*H383*F!$B$53,IF(I383=54%,F383*G383*H383*F!$B$54,IF(I383=55%,F383*G383*H383*F!$B$55,IF(I383=56%,F383*G383*H383*F!$B$56,IF(I383=57%,F383*G383*H383*F!$B$57,IF(I383=58%,F383*G383*H383*F!$B$58,IF(I383=59%,F383*G383*H383*F!$B$59,IF(I383=60%,F383*G383*H383*F!$B$60,IF(I383=61%,F383*G383*H383*F!$B$61,IF(I383=62%,F383*G383*H383*F!$B$62,IF(I383=63%,F383*G383*H383*F!$B$63,IF(I383=64%,F383*G383*H383*F!$B$64,IF(I383=65%,F383*G383*H383*F!$B$65,IF(I383=66%,F383*G383*H383*F!$B$66,IF(I383=67%,F383*G383*H383*F!$B$67,IF(I383=68%,F383*G383*H383*F!$B$68,IF(I383=69%,F383*G383*H383*F!$B$69,IF(I383=70%,F383*G383*H383*F!$B$70,IF(I383=71%,F383*G383*H383*F!$B$71,IF(I383=72%,F383*G383*H383*F!$B$72,IF(I383=73%,F383*G383*H383*F!$B$73,IF(I383=74%,F383*G383*H383*F!$B$74,IF(I383=75%,F383*G383*H383*F!$B$75,IF(I383=76%,F383*G383*H383*F!$B$76,IF(I383=77%,F383*G383*H383*F!$B$77,IF(I383=78%,F383*G383*H383*F!$B$78,IF(I383=79%,F383*G383*H383*F!$B$79,IF(I383=80%,F383*G383*H383*F!$B$80,IF(I383=81%,F383*G383*H383*F!$B$81,IF(I383=82%,F383*G383*H383*F!$B$82,IF(I383=83%,F383*G383*H383*F!$B$83,IF(I383=84%,F383*G383*H383*F!$B$84,IF(I383=85%,F383*G383*H383*F!$B$85,IF(I383=86%,F383*G383*H383*F!$B$86,IF(I383=87%,F383*G383*H383*F!$B$87,IF(I383=88%,F383*G383*H383*F!$B$88,IF(I383=89%,F383*G383*H383*F!$B$89,IF(I383=90%,F383*G383*H383*F!$B$90,IF(I383=91%,F383*G383*H383*F!$B$91,IF(I383=92%,F383*G383*H383*F!$B$92,IF(I383=93%,F383*G383*H383*F!$B$93,IF(I383=94%,F383*G383*H383*F!$B$94,IF(I383=95%,F383*G383*H383*F!$B$95,IF(I383=96%,F383*G383*H383*F!$B$96,IF(I383=97%,F383*G383*H383*F!$B$97,IF(I383=98%,F383*G383*H383*F!$B$98,IF(I383=99%,F383*G383*H383*F!$B$99,IF(I383&gt;99%,F383*G383*H383*F!$B$100,))))))))))))))))))))))))))))))))))))))))))))))))))))))))+IF(M383&lt;30%,0,IF(M383&lt;35%,J383*K383*L383*F!$B$33,IF(M383&lt;40%,J383*K383*L383*F!$B$38,IF(M383&lt;45%,J383*K383*L383*F!$B$43,IF(M383&lt;50%,J383*K383*L383*F!$B$48,IF(M383=50%,J383*K383*L383*F!$B$50,IF(M383=51%,J383*K383*L383*F!$B$51,IF(M383=52%,J383*K383*L383*F!$B$52,IF(M383=53%,J383*K383*L383*F!$B$53,IF(M383=54%,J383*K383*L383*F!$B$54,IF(M383=55%,J383*K383*L383*F!$B$55,IF(M383=56%,J383*K383*L383*F!$B$56,IF(M383=57%,J383*K383*L383*F!$B$57,IF(M383=58%,J383*K383*L383*F!$B$58,IF(M383=59%,J383*K383*L383*F!$B$59,IF(M383=60%,J383*K383*L383*F!$B$60,IF(M383=61%,J383*K383*L383*F!$B$61,IF(M383=62%,J383*K383*L383*F!$B$62,IF(M383=63%,J383*K383*L383*F!$B$63,IF(M383=64%,J383*K383*L383*F!$B$64,IF(M383=65%,J383*K383*L383*F!$B$65,IF(M383=66%,J383*K383*L383*F!$B$66,IF(M383=67%,J383*K383*L383*F!$B$67,IF(M383=68%,J383*K383*L383*F!$B$68,IF(M383=69%,J383*K383*L383*F!$B$69,IF(M383=70%,J383*K383*L383*F!$B$70,IF(M383=71%,J383*K383*L383*F!$B$71,IF(M383=72%,J383*K383*L383*F!$B$72,IF(M383=73%,J383*K383*L383*F!$B$73,IF(M383=74%,J383*K383*L383*F!$B$74,IF(M383=75%,J383*K383*L383*F!$B$75,IF(M383=76%,J383*K383*L383*F!$B$76,IF(M383=77%,J383*K383*L383*F!$B$77,IF(M383=78%,J383*K383*L383*F!$B$78,IF(M383=79%,J383*K383*L383*F!$B$79,IF(M383=80%,J383*K383*L383*F!$B$80,IF(M383=81%,J383*K383*L383*F!$B$81,IF(M383=82%,J383*K383*L383*F!$B$82,IF(M383=83%,J383*K383*L383*F!$B$83,IF(M383=84%,J383*K383*L383*F!$B$84,IF(M383=85%,J383*K383*L383*F!$B$85,IF(M383=86%,J383*K383*L383*F!$B$86,IF(M383=87%,J383*K383*L383*F!$B$87,IF(M383=88%,J383*K383*L383*F!$B$88,IF(M383=89%,J383*K383*L383*F!$B$89,IF(M383=90%,J383*K383*L383*F!$B$90,IF(M383=91%,J383*K383*L383*F!$B$91,IF(M383=92%,J383*K383*L383*F!$B$92,IF(M383=93%,J383*K383*L383*F!$B$93,IF(M383=94%,J383*K383*L383*F!$B$94,IF(M383=95%,J383*K383*L383*F!$B$95,IF(M383=96%,J383*K383*L383*F!$B$96,IF(M383=97%,J383*K383*L383*F!$B$97,IF(M383=98%,J383*K383*L383*F!$B$98,IF(M383=99%,J383*K383*L383*F!$B$99,IF(M383&gt;99%,J383*K383*L383*F!$B$100,))))))))))))))))))))))))))))))))))))))))))))))))))))))))+IF(Q383&lt;30%,0,IF(Q383&lt;35%,N383*O383*P383*F!$B$33,IF(Q383&lt;40%,N383*O383*P383*F!$B$38,IF(Q383&lt;45%,N383*O383*P383*F!$B$43,IF(Q383&lt;50%,N383*O383*P383*F!$B$48,IF(Q383=50%,N383*O383*P383*F!$B$50,IF(Q383=51%,N383*O383*P383*F!$B$51,IF(Q383=52%,N383*O383*P383*F!$B$52,IF(Q383=53%,N383*O383*P383*F!$B$53,IF(Q383=54%,N383*O383*P383*F!$B$54,IF(Q383=55%,N383*O383*P383*F!$B$55,IF(Q383=56%,N383*O383*P383*F!$B$56,IF(Q383=57%,N383*O383*P383*F!$B$57,IF(Q383=58%,N383*O383*P383*F!$B$58,IF(Q383=59%,N383*O383*P383*F!$B$59,IF(Q383=60%,N383*O383*P383*F!$B$60,IF(Q383=61%,N383*O383*P383*F!$B$61,IF(Q383=62%,N383*O383*P383*F!$B$62,IF(Q383=63%,N383*O383*P383*F!$B$63,IF(Q383=64%,N383*O383*P383*F!$B$64,IF(Q383=65%,N383*O383*P383*F!$B$65,IF(Q383=66%,N383*O383*P383*F!$B$66,IF(Q383=67%,N383*O383*P383*F!$B$67,IF(Q383=68%,N383*O383*P383*F!$B$68,IF(Q383=69%,N383*O383*P383*F!$B$69,IF(Q383=70%,N383*O383*P383*F!$B$70,IF(Q383=71%,N383*O383*P383*F!$B$71,IF(Q383=72%,N383*O383*P383*F!$B$72,IF(Q383=73%,N383*O383*P383*F!$B$73,IF(Q383=74%,N383*O383*P383*F!$B$74,IF(Q383=75%,N383*O383*P383*F!$B$75,IF(Q383=76%,N383*O383*P383*F!$B$76,IF(Q383=77%,N383*O383*P383*F!$B$77,IF(Q383=78%,N383*O383*P383*F!$B$78,IF(Q383=79%,N383*O383*P383*F!$B$79,IF(Q383=80%,N383*O383*P383*F!$B$80,IF(Q383=81%,N383*O383*P383*F!$B$81,IF(Q383=82%,N383*O383*P383*F!$B$82,IF(Q383=83%,N383*O383*P383*F!$B$83,IF(Q383=84%,N383*O383*P383*F!$B$84,IF(Q383=85%,N383*O383*P383*F!$B$85,IF(Q383=86%,N383*O383*P383*F!$B$86,IF(Q383=87%,N383*O383*P383*F!$B$87,IF(Q383=88%,N383*O383*P383*F!$B$88,IF(Q383=89%,N383*O383*P383*F!$B$89,IF(Q383=90%,N383*O383*P383*F!$B$90,IF(Q383=91%,N383*O383*P383*F!$B$91,IF(Q383=92%,N383*O383*P383*F!$B$92,IF(Q383=93%,N383*O383*P383*F!$B$93,IF(Q383=94%,N383*O383*P383*F!$B$94,IF(Q383=95%,N383*O383*P383*F!$B$95,IF(Q383=96%,N383*O383*P383*F!$B$96,IF(Q383=97%,N383*O383*P383*F!$B$97,IF(Q383=98%,N383*O383*P383*F!$B$98,IF(Q383=99%,N383*O383*P383*F!$B$99,IF(Q383&gt;99%,N383*O383*P383*F!$B$100,))))))))))))))))))))))))))))))))))))))))))))))))))))))))+IF(U383&lt;30%,0,IF(U383&lt;35%,R383*S383*T383*F!$B$33,IF(U383&lt;40%,R383*S383*T383*F!$B$38,IF(U383&lt;45%,R383*S383*T383*F!$B$43,IF(U383&lt;50%,R383*S383*T383*F!$B$48,IF(U383=50%,R383*S383*T383*F!$B$50,IF(U383=51%,R383*S383*T383*F!$B$51,IF(U383=52%,R383*S383*T383*F!$B$52,IF(U383=53%,R383*S383*T383*F!$B$53,IF(U383=54%,R383*S383*T383*F!$B$54,IF(U383=55%,R383*S383*T383*F!$B$55,IF(U383=56%,R383*S383*T383*F!$B$56,IF(U383=57%,R383*S383*T383*F!$B$57,IF(U383=58%,R383*S383*T383*F!$B$58,IF(U383=59%,R383*S383*T383*F!$B$59,IF(U383=60%,R383*S383*T383*F!$B$60,IF(U383=61%,R383*S383*T383*F!$B$61,IF(U383=62%,R383*S383*T383*F!$B$62,IF(U383=63%,R383*S383*T383*F!$B$63,IF(U383=64%,R383*S383*T383*F!$B$64,IF(U383=65%,R383*S383*T383*F!$B$65,IF(U383=66%,R383*S383*T383*F!$B$66,IF(U383=67%,R383*S383*T383*F!$B$67,IF(U383=68%,R383*S383*T383*F!$B$68,IF(U383=69%,R383*S383*T383*F!$B$69,IF(U383=70%,R383*S383*T383*F!$B$70,IF(U383=71%,R383*S383*T383*F!$B$71,IF(U383=72%,R383*S383*T383*F!$B$72,IF(U383=73%,R383*S383*T383*F!$B$73,IF(U383=74%,R383*S383*T383*F!$B$74,IF(U383=75%,R383*S383*T383*F!$B$75,IF(U383=76%,R383*S383*T383*F!$B$76,IF(U383=77%,R383*S383*T383*F!$B$77,IF(U383=78%,R383*S383*T383*F!$B$78,IF(U383=79%,R383*S383*T383*F!$B$79,IF(U383=80%,R383*S383*T383*F!$B$80,IF(U383=81%,R383*S383*T383*F!$B$81,IF(U383=82%,R383*S383*T383*F!$B$82,IF(U383=83%,R383*S383*T383*F!$B$83,IF(U383=84%,R383*S383*T383*F!$B$84,IF(U383=85%,R383*S383*T383*F!$B$85,IF(U383=86%,R383*S383*T383*F!$B$86,IF(U383=87%,R383*S383*T383*F!$B$87,IF(U383=88%,R383*S383*T383*F!$B$88,IF(U383=89%,R383*S383*T383*F!$B$89,IF(U383=90%,R383*S383*T383*F!$B$90,IF(U383=91%,R383*S383*T383*F!$B$91,IF(U383=92%,R383*S383*T383*F!$B$92,IF(U383=93%,R383*S383*T383*F!$B$93,IF(U383=94%,R383*S383*T383*F!$B$94,IF(U383=95%,R383*S383*T383*F!$B$95,IF(U383=96%,R383*S383*T383*F!$B$96,IF(U383=97%,R383*S383*T383*F!$B$97,IF(U383=98%,R383*S383*T383*F!$B$98,IF(U383=99%,R383*S383*T383*F!$B$99,IF(U383&gt;99%,R383*S383*T383*F!$B$100)))))))))))))))))))))))))))))))))))))))))))))))))))))))))*IF(ISNUMBER(E383),E383,1)*IF(ISNUMBER(D383),D383,1)</f>
        <v>0</v>
      </c>
      <c r="AA383" s="69">
        <f t="shared" si="609"/>
        <v>0</v>
      </c>
      <c r="AB383" s="70">
        <f t="shared" si="610"/>
        <v>0</v>
      </c>
    </row>
    <row r="384" spans="1:28" x14ac:dyDescent="0.25">
      <c r="A384" s="325"/>
      <c r="B384" s="183" t="str">
        <f t="shared" ref="B384:C384" si="620">IF(B347="","",B347)</f>
        <v/>
      </c>
      <c r="C384" s="190" t="str">
        <f t="shared" si="620"/>
        <v/>
      </c>
      <c r="D384" s="167">
        <v>0</v>
      </c>
      <c r="E384" s="191" t="str">
        <f t="shared" ref="E384" si="621">IF(E347="","",E347)</f>
        <v/>
      </c>
      <c r="F384" s="310" t="str">
        <f>IF(I384&lt;&gt;0,(IFERROR(IF($Y384&gt;50,MROUND($Y384*I384,2.5),IF($Y384&lt;15,MROUND($Y384*I384,0.1),MROUND($Y384*I384,1))),)),"")</f>
        <v/>
      </c>
      <c r="G384" s="188"/>
      <c r="H384" s="188"/>
      <c r="I384" s="189">
        <v>0</v>
      </c>
      <c r="J384" s="310" t="str">
        <f>IF(M384&lt;&gt;0,(IFERROR(IF($Y384&gt;50,MROUND($Y384*M384,2.5),IF($Y384&lt;15,MROUND($Y384*M384,0.1),MROUND($Y384*M384,1))),)),"")</f>
        <v/>
      </c>
      <c r="K384" s="188"/>
      <c r="L384" s="188"/>
      <c r="M384" s="189">
        <v>0</v>
      </c>
      <c r="N384" s="310" t="str">
        <f>IF(Q384&lt;&gt;0,(IFERROR(IF($Y384&gt;50,MROUND($Y384*Q384,2.5),IF($Y384&lt;15,MROUND($Y384*Q384,0.1),MROUND($Y384*Q384,1))),)),"")</f>
        <v/>
      </c>
      <c r="O384" s="188"/>
      <c r="P384" s="188"/>
      <c r="Q384" s="189">
        <v>0</v>
      </c>
      <c r="R384" s="310" t="str">
        <f>IF(U384&lt;&gt;0,(IFERROR(IF($Y384&gt;50,MROUND($Y384*U384,2.5),IF($Y384&lt;15,MROUND($Y384*U384,0.1),MROUND($Y384*U384,1))),)),"")</f>
        <v/>
      </c>
      <c r="S384" s="188"/>
      <c r="T384" s="188"/>
      <c r="U384" s="189">
        <v>0</v>
      </c>
      <c r="V384" s="101">
        <f t="shared" si="608"/>
        <v>0</v>
      </c>
      <c r="W384" s="102">
        <f t="shared" si="614"/>
        <v>0</v>
      </c>
      <c r="X384" s="114">
        <f t="shared" ref="X384:X385" si="622">ROUND(IFERROR((W384/(Y384*IF(ISNUMBER(E384),E384,1))),0),2)</f>
        <v>0</v>
      </c>
      <c r="Y384" s="203"/>
      <c r="Z384" s="20">
        <f>(IF(I384&lt;30%,0,IF(I384&lt;35%,F384*G384*H384*F!$B$33,IF(I384&lt;40%,F384*G384*H384*F!$B$38,IF(I384&lt;45%,F384*G384*H384*F!$B$43,IF(I384&lt;50%,F384*G384*H384*F!$B$48,IF(I384=50%,F384*G384*H384*F!$B$50,IF(I384=51%,F384*G384*H384*F!$B$51,IF(I384=52%,F384*G384*H384*F!$B$52,IF(I384=53%,F384*G384*H384*F!$B$53,IF(I384=54%,F384*G384*H384*F!$B$54,IF(I384=55%,F384*G384*H384*F!$B$55,IF(I384=56%,F384*G384*H384*F!$B$56,IF(I384=57%,F384*G384*H384*F!$B$57,IF(I384=58%,F384*G384*H384*F!$B$58,IF(I384=59%,F384*G384*H384*F!$B$59,IF(I384=60%,F384*G384*H384*F!$B$60,IF(I384=61%,F384*G384*H384*F!$B$61,IF(I384=62%,F384*G384*H384*F!$B$62,IF(I384=63%,F384*G384*H384*F!$B$63,IF(I384=64%,F384*G384*H384*F!$B$64,IF(I384=65%,F384*G384*H384*F!$B$65,IF(I384=66%,F384*G384*H384*F!$B$66,IF(I384=67%,F384*G384*H384*F!$B$67,IF(I384=68%,F384*G384*H384*F!$B$68,IF(I384=69%,F384*G384*H384*F!$B$69,IF(I384=70%,F384*G384*H384*F!$B$70,IF(I384=71%,F384*G384*H384*F!$B$71,IF(I384=72%,F384*G384*H384*F!$B$72,IF(I384=73%,F384*G384*H384*F!$B$73,IF(I384=74%,F384*G384*H384*F!$B$74,IF(I384=75%,F384*G384*H384*F!$B$75,IF(I384=76%,F384*G384*H384*F!$B$76,IF(I384=77%,F384*G384*H384*F!$B$77,IF(I384=78%,F384*G384*H384*F!$B$78,IF(I384=79%,F384*G384*H384*F!$B$79,IF(I384=80%,F384*G384*H384*F!$B$80,IF(I384=81%,F384*G384*H384*F!$B$81,IF(I384=82%,F384*G384*H384*F!$B$82,IF(I384=83%,F384*G384*H384*F!$B$83,IF(I384=84%,F384*G384*H384*F!$B$84,IF(I384=85%,F384*G384*H384*F!$B$85,IF(I384=86%,F384*G384*H384*F!$B$86,IF(I384=87%,F384*G384*H384*F!$B$87,IF(I384=88%,F384*G384*H384*F!$B$88,IF(I384=89%,F384*G384*H384*F!$B$89,IF(I384=90%,F384*G384*H384*F!$B$90,IF(I384=91%,F384*G384*H384*F!$B$91,IF(I384=92%,F384*G384*H384*F!$B$92,IF(I384=93%,F384*G384*H384*F!$B$93,IF(I384=94%,F384*G384*H384*F!$B$94,IF(I384=95%,F384*G384*H384*F!$B$95,IF(I384=96%,F384*G384*H384*F!$B$96,IF(I384=97%,F384*G384*H384*F!$B$97,IF(I384=98%,F384*G384*H384*F!$B$98,IF(I384=99%,F384*G384*H384*F!$B$99,IF(I384&gt;99%,F384*G384*H384*F!$B$100,))))))))))))))))))))))))))))))))))))))))))))))))))))))))+IF(M384&lt;30%,0,IF(M384&lt;35%,J384*K384*L384*F!$B$33,IF(M384&lt;40%,J384*K384*L384*F!$B$38,IF(M384&lt;45%,J384*K384*L384*F!$B$43,IF(M384&lt;50%,J384*K384*L384*F!$B$48,IF(M384=50%,J384*K384*L384*F!$B$50,IF(M384=51%,J384*K384*L384*F!$B$51,IF(M384=52%,J384*K384*L384*F!$B$52,IF(M384=53%,J384*K384*L384*F!$B$53,IF(M384=54%,J384*K384*L384*F!$B$54,IF(M384=55%,J384*K384*L384*F!$B$55,IF(M384=56%,J384*K384*L384*F!$B$56,IF(M384=57%,J384*K384*L384*F!$B$57,IF(M384=58%,J384*K384*L384*F!$B$58,IF(M384=59%,J384*K384*L384*F!$B$59,IF(M384=60%,J384*K384*L384*F!$B$60,IF(M384=61%,J384*K384*L384*F!$B$61,IF(M384=62%,J384*K384*L384*F!$B$62,IF(M384=63%,J384*K384*L384*F!$B$63,IF(M384=64%,J384*K384*L384*F!$B$64,IF(M384=65%,J384*K384*L384*F!$B$65,IF(M384=66%,J384*K384*L384*F!$B$66,IF(M384=67%,J384*K384*L384*F!$B$67,IF(M384=68%,J384*K384*L384*F!$B$68,IF(M384=69%,J384*K384*L384*F!$B$69,IF(M384=70%,J384*K384*L384*F!$B$70,IF(M384=71%,J384*K384*L384*F!$B$71,IF(M384=72%,J384*K384*L384*F!$B$72,IF(M384=73%,J384*K384*L384*F!$B$73,IF(M384=74%,J384*K384*L384*F!$B$74,IF(M384=75%,J384*K384*L384*F!$B$75,IF(M384=76%,J384*K384*L384*F!$B$76,IF(M384=77%,J384*K384*L384*F!$B$77,IF(M384=78%,J384*K384*L384*F!$B$78,IF(M384=79%,J384*K384*L384*F!$B$79,IF(M384=80%,J384*K384*L384*F!$B$80,IF(M384=81%,J384*K384*L384*F!$B$81,IF(M384=82%,J384*K384*L384*F!$B$82,IF(M384=83%,J384*K384*L384*F!$B$83,IF(M384=84%,J384*K384*L384*F!$B$84,IF(M384=85%,J384*K384*L384*F!$B$85,IF(M384=86%,J384*K384*L384*F!$B$86,IF(M384=87%,J384*K384*L384*F!$B$87,IF(M384=88%,J384*K384*L384*F!$B$88,IF(M384=89%,J384*K384*L384*F!$B$89,IF(M384=90%,J384*K384*L384*F!$B$90,IF(M384=91%,J384*K384*L384*F!$B$91,IF(M384=92%,J384*K384*L384*F!$B$92,IF(M384=93%,J384*K384*L384*F!$B$93,IF(M384=94%,J384*K384*L384*F!$B$94,IF(M384=95%,J384*K384*L384*F!$B$95,IF(M384=96%,J384*K384*L384*F!$B$96,IF(M384=97%,J384*K384*L384*F!$B$97,IF(M384=98%,J384*K384*L384*F!$B$98,IF(M384=99%,J384*K384*L384*F!$B$99,IF(M384&gt;99%,J384*K384*L384*F!$B$100,))))))))))))))))))))))))))))))))))))))))))))))))))))))))+IF(Q384&lt;30%,0,IF(Q384&lt;35%,N384*O384*P384*F!$B$33,IF(Q384&lt;40%,N384*O384*P384*F!$B$38,IF(Q384&lt;45%,N384*O384*P384*F!$B$43,IF(Q384&lt;50%,N384*O384*P384*F!$B$48,IF(Q384=50%,N384*O384*P384*F!$B$50,IF(Q384=51%,N384*O384*P384*F!$B$51,IF(Q384=52%,N384*O384*P384*F!$B$52,IF(Q384=53%,N384*O384*P384*F!$B$53,IF(Q384=54%,N384*O384*P384*F!$B$54,IF(Q384=55%,N384*O384*P384*F!$B$55,IF(Q384=56%,N384*O384*P384*F!$B$56,IF(Q384=57%,N384*O384*P384*F!$B$57,IF(Q384=58%,N384*O384*P384*F!$B$58,IF(Q384=59%,N384*O384*P384*F!$B$59,IF(Q384=60%,N384*O384*P384*F!$B$60,IF(Q384=61%,N384*O384*P384*F!$B$61,IF(Q384=62%,N384*O384*P384*F!$B$62,IF(Q384=63%,N384*O384*P384*F!$B$63,IF(Q384=64%,N384*O384*P384*F!$B$64,IF(Q384=65%,N384*O384*P384*F!$B$65,IF(Q384=66%,N384*O384*P384*F!$B$66,IF(Q384=67%,N384*O384*P384*F!$B$67,IF(Q384=68%,N384*O384*P384*F!$B$68,IF(Q384=69%,N384*O384*P384*F!$B$69,IF(Q384=70%,N384*O384*P384*F!$B$70,IF(Q384=71%,N384*O384*P384*F!$B$71,IF(Q384=72%,N384*O384*P384*F!$B$72,IF(Q384=73%,N384*O384*P384*F!$B$73,IF(Q384=74%,N384*O384*P384*F!$B$74,IF(Q384=75%,N384*O384*P384*F!$B$75,IF(Q384=76%,N384*O384*P384*F!$B$76,IF(Q384=77%,N384*O384*P384*F!$B$77,IF(Q384=78%,N384*O384*P384*F!$B$78,IF(Q384=79%,N384*O384*P384*F!$B$79,IF(Q384=80%,N384*O384*P384*F!$B$80,IF(Q384=81%,N384*O384*P384*F!$B$81,IF(Q384=82%,N384*O384*P384*F!$B$82,IF(Q384=83%,N384*O384*P384*F!$B$83,IF(Q384=84%,N384*O384*P384*F!$B$84,IF(Q384=85%,N384*O384*P384*F!$B$85,IF(Q384=86%,N384*O384*P384*F!$B$86,IF(Q384=87%,N384*O384*P384*F!$B$87,IF(Q384=88%,N384*O384*P384*F!$B$88,IF(Q384=89%,N384*O384*P384*F!$B$89,IF(Q384=90%,N384*O384*P384*F!$B$90,IF(Q384=91%,N384*O384*P384*F!$B$91,IF(Q384=92%,N384*O384*P384*F!$B$92,IF(Q384=93%,N384*O384*P384*F!$B$93,IF(Q384=94%,N384*O384*P384*F!$B$94,IF(Q384=95%,N384*O384*P384*F!$B$95,IF(Q384=96%,N384*O384*P384*F!$B$96,IF(Q384=97%,N384*O384*P384*F!$B$97,IF(Q384=98%,N384*O384*P384*F!$B$98,IF(Q384=99%,N384*O384*P384*F!$B$99,IF(Q384&gt;99%,N384*O384*P384*F!$B$100,))))))))))))))))))))))))))))))))))))))))))))))))))))))))+IF(U384&lt;30%,0,IF(U384&lt;35%,R384*S384*T384*F!$B$33,IF(U384&lt;40%,R384*S384*T384*F!$B$38,IF(U384&lt;45%,R384*S384*T384*F!$B$43,IF(U384&lt;50%,R384*S384*T384*F!$B$48,IF(U384=50%,R384*S384*T384*F!$B$50,IF(U384=51%,R384*S384*T384*F!$B$51,IF(U384=52%,R384*S384*T384*F!$B$52,IF(U384=53%,R384*S384*T384*F!$B$53,IF(U384=54%,R384*S384*T384*F!$B$54,IF(U384=55%,R384*S384*T384*F!$B$55,IF(U384=56%,R384*S384*T384*F!$B$56,IF(U384=57%,R384*S384*T384*F!$B$57,IF(U384=58%,R384*S384*T384*F!$B$58,IF(U384=59%,R384*S384*T384*F!$B$59,IF(U384=60%,R384*S384*T384*F!$B$60,IF(U384=61%,R384*S384*T384*F!$B$61,IF(U384=62%,R384*S384*T384*F!$B$62,IF(U384=63%,R384*S384*T384*F!$B$63,IF(U384=64%,R384*S384*T384*F!$B$64,IF(U384=65%,R384*S384*T384*F!$B$65,IF(U384=66%,R384*S384*T384*F!$B$66,IF(U384=67%,R384*S384*T384*F!$B$67,IF(U384=68%,R384*S384*T384*F!$B$68,IF(U384=69%,R384*S384*T384*F!$B$69,IF(U384=70%,R384*S384*T384*F!$B$70,IF(U384=71%,R384*S384*T384*F!$B$71,IF(U384=72%,R384*S384*T384*F!$B$72,IF(U384=73%,R384*S384*T384*F!$B$73,IF(U384=74%,R384*S384*T384*F!$B$74,IF(U384=75%,R384*S384*T384*F!$B$75,IF(U384=76%,R384*S384*T384*F!$B$76,IF(U384=77%,R384*S384*T384*F!$B$77,IF(U384=78%,R384*S384*T384*F!$B$78,IF(U384=79%,R384*S384*T384*F!$B$79,IF(U384=80%,R384*S384*T384*F!$B$80,IF(U384=81%,R384*S384*T384*F!$B$81,IF(U384=82%,R384*S384*T384*F!$B$82,IF(U384=83%,R384*S384*T384*F!$B$83,IF(U384=84%,R384*S384*T384*F!$B$84,IF(U384=85%,R384*S384*T384*F!$B$85,IF(U384=86%,R384*S384*T384*F!$B$86,IF(U384=87%,R384*S384*T384*F!$B$87,IF(U384=88%,R384*S384*T384*F!$B$88,IF(U384=89%,R384*S384*T384*F!$B$89,IF(U384=90%,R384*S384*T384*F!$B$90,IF(U384=91%,R384*S384*T384*F!$B$91,IF(U384=92%,R384*S384*T384*F!$B$92,IF(U384=93%,R384*S384*T384*F!$B$93,IF(U384=94%,R384*S384*T384*F!$B$94,IF(U384=95%,R384*S384*T384*F!$B$95,IF(U384=96%,R384*S384*T384*F!$B$96,IF(U384=97%,R384*S384*T384*F!$B$97,IF(U384=98%,R384*S384*T384*F!$B$98,IF(U384=99%,R384*S384*T384*F!$B$99,IF(U384&gt;99%,R384*S384*T384*F!$B$100)))))))))))))))))))))))))))))))))))))))))))))))))))))))))*IF(ISNUMBER(E384),E384,1)*IF(ISNUMBER(D384),D384,1)</f>
        <v>0</v>
      </c>
      <c r="AA384" s="104">
        <f t="shared" si="609"/>
        <v>0</v>
      </c>
      <c r="AB384" s="105">
        <f t="shared" si="610"/>
        <v>0</v>
      </c>
    </row>
    <row r="385" spans="1:28" x14ac:dyDescent="0.25">
      <c r="A385" s="325"/>
      <c r="B385" s="183" t="str">
        <f t="shared" ref="B385:C385" si="623">IF(B348="","",B348)</f>
        <v/>
      </c>
      <c r="C385" s="190" t="str">
        <f t="shared" si="623"/>
        <v/>
      </c>
      <c r="D385" s="167">
        <f t="shared" si="612"/>
        <v>0</v>
      </c>
      <c r="E385" s="191" t="str">
        <f t="shared" ref="E385" si="624">IF(E348="","",E348)</f>
        <v/>
      </c>
      <c r="F385" s="308"/>
      <c r="G385" s="186"/>
      <c r="H385" s="186"/>
      <c r="I385" s="174">
        <f t="shared" ref="I385" si="625">IFERROR(ROUND(F385/$Y385,2),)</f>
        <v>0</v>
      </c>
      <c r="J385" s="308"/>
      <c r="K385" s="186"/>
      <c r="L385" s="186"/>
      <c r="M385" s="174">
        <f t="shared" ref="M385" si="626">IFERROR(ROUND(J385/$Y385,2),)</f>
        <v>0</v>
      </c>
      <c r="N385" s="308"/>
      <c r="O385" s="186"/>
      <c r="P385" s="186"/>
      <c r="Q385" s="174">
        <f t="shared" ref="Q385" si="627">IFERROR(ROUND(N385/$Y385,2),)</f>
        <v>0</v>
      </c>
      <c r="R385" s="308"/>
      <c r="S385" s="186"/>
      <c r="T385" s="186"/>
      <c r="U385" s="174">
        <f t="shared" ref="U385" si="628">IFERROR(ROUND(R385/$Y385,2),)</f>
        <v>0</v>
      </c>
      <c r="V385" s="98">
        <f t="shared" si="608"/>
        <v>0</v>
      </c>
      <c r="W385" s="99">
        <f t="shared" si="614"/>
        <v>0</v>
      </c>
      <c r="X385" s="68">
        <f t="shared" si="622"/>
        <v>0</v>
      </c>
      <c r="Y385" s="203" t="str">
        <f t="shared" si="616"/>
        <v/>
      </c>
      <c r="Z385" s="18">
        <f>(IF(I385&lt;30%,0,IF(I385&lt;35%,F385*G385*H385*F!$B$33,IF(I385&lt;40%,F385*G385*H385*F!$B$38,IF(I385&lt;45%,F385*G385*H385*F!$B$43,IF(I385&lt;50%,F385*G385*H385*F!$B$48,IF(I385=50%,F385*G385*H385*F!$B$50,IF(I385=51%,F385*G385*H385*F!$B$51,IF(I385=52%,F385*G385*H385*F!$B$52,IF(I385=53%,F385*G385*H385*F!$B$53,IF(I385=54%,F385*G385*H385*F!$B$54,IF(I385=55%,F385*G385*H385*F!$B$55,IF(I385=56%,F385*G385*H385*F!$B$56,IF(I385=57%,F385*G385*H385*F!$B$57,IF(I385=58%,F385*G385*H385*F!$B$58,IF(I385=59%,F385*G385*H385*F!$B$59,IF(I385=60%,F385*G385*H385*F!$B$60,IF(I385=61%,F385*G385*H385*F!$B$61,IF(I385=62%,F385*G385*H385*F!$B$62,IF(I385=63%,F385*G385*H385*F!$B$63,IF(I385=64%,F385*G385*H385*F!$B$64,IF(I385=65%,F385*G385*H385*F!$B$65,IF(I385=66%,F385*G385*H385*F!$B$66,IF(I385=67%,F385*G385*H385*F!$B$67,IF(I385=68%,F385*G385*H385*F!$B$68,IF(I385=69%,F385*G385*H385*F!$B$69,IF(I385=70%,F385*G385*H385*F!$B$70,IF(I385=71%,F385*G385*H385*F!$B$71,IF(I385=72%,F385*G385*H385*F!$B$72,IF(I385=73%,F385*G385*H385*F!$B$73,IF(I385=74%,F385*G385*H385*F!$B$74,IF(I385=75%,F385*G385*H385*F!$B$75,IF(I385=76%,F385*G385*H385*F!$B$76,IF(I385=77%,F385*G385*H385*F!$B$77,IF(I385=78%,F385*G385*H385*F!$B$78,IF(I385=79%,F385*G385*H385*F!$B$79,IF(I385=80%,F385*G385*H385*F!$B$80,IF(I385=81%,F385*G385*H385*F!$B$81,IF(I385=82%,F385*G385*H385*F!$B$82,IF(I385=83%,F385*G385*H385*F!$B$83,IF(I385=84%,F385*G385*H385*F!$B$84,IF(I385=85%,F385*G385*H385*F!$B$85,IF(I385=86%,F385*G385*H385*F!$B$86,IF(I385=87%,F385*G385*H385*F!$B$87,IF(I385=88%,F385*G385*H385*F!$B$88,IF(I385=89%,F385*G385*H385*F!$B$89,IF(I385=90%,F385*G385*H385*F!$B$90,IF(I385=91%,F385*G385*H385*F!$B$91,IF(I385=92%,F385*G385*H385*F!$B$92,IF(I385=93%,F385*G385*H385*F!$B$93,IF(I385=94%,F385*G385*H385*F!$B$94,IF(I385=95%,F385*G385*H385*F!$B$95,IF(I385=96%,F385*G385*H385*F!$B$96,IF(I385=97%,F385*G385*H385*F!$B$97,IF(I385=98%,F385*G385*H385*F!$B$98,IF(I385=99%,F385*G385*H385*F!$B$99,IF(I385&gt;99%,F385*G385*H385*F!$B$100,))))))))))))))))))))))))))))))))))))))))))))))))))))))))+IF(M385&lt;30%,0,IF(M385&lt;35%,J385*K385*L385*F!$B$33,IF(M385&lt;40%,J385*K385*L385*F!$B$38,IF(M385&lt;45%,J385*K385*L385*F!$B$43,IF(M385&lt;50%,J385*K385*L385*F!$B$48,IF(M385=50%,J385*K385*L385*F!$B$50,IF(M385=51%,J385*K385*L385*F!$B$51,IF(M385=52%,J385*K385*L385*F!$B$52,IF(M385=53%,J385*K385*L385*F!$B$53,IF(M385=54%,J385*K385*L385*F!$B$54,IF(M385=55%,J385*K385*L385*F!$B$55,IF(M385=56%,J385*K385*L385*F!$B$56,IF(M385=57%,J385*K385*L385*F!$B$57,IF(M385=58%,J385*K385*L385*F!$B$58,IF(M385=59%,J385*K385*L385*F!$B$59,IF(M385=60%,J385*K385*L385*F!$B$60,IF(M385=61%,J385*K385*L385*F!$B$61,IF(M385=62%,J385*K385*L385*F!$B$62,IF(M385=63%,J385*K385*L385*F!$B$63,IF(M385=64%,J385*K385*L385*F!$B$64,IF(M385=65%,J385*K385*L385*F!$B$65,IF(M385=66%,J385*K385*L385*F!$B$66,IF(M385=67%,J385*K385*L385*F!$B$67,IF(M385=68%,J385*K385*L385*F!$B$68,IF(M385=69%,J385*K385*L385*F!$B$69,IF(M385=70%,J385*K385*L385*F!$B$70,IF(M385=71%,J385*K385*L385*F!$B$71,IF(M385=72%,J385*K385*L385*F!$B$72,IF(M385=73%,J385*K385*L385*F!$B$73,IF(M385=74%,J385*K385*L385*F!$B$74,IF(M385=75%,J385*K385*L385*F!$B$75,IF(M385=76%,J385*K385*L385*F!$B$76,IF(M385=77%,J385*K385*L385*F!$B$77,IF(M385=78%,J385*K385*L385*F!$B$78,IF(M385=79%,J385*K385*L385*F!$B$79,IF(M385=80%,J385*K385*L385*F!$B$80,IF(M385=81%,J385*K385*L385*F!$B$81,IF(M385=82%,J385*K385*L385*F!$B$82,IF(M385=83%,J385*K385*L385*F!$B$83,IF(M385=84%,J385*K385*L385*F!$B$84,IF(M385=85%,J385*K385*L385*F!$B$85,IF(M385=86%,J385*K385*L385*F!$B$86,IF(M385=87%,J385*K385*L385*F!$B$87,IF(M385=88%,J385*K385*L385*F!$B$88,IF(M385=89%,J385*K385*L385*F!$B$89,IF(M385=90%,J385*K385*L385*F!$B$90,IF(M385=91%,J385*K385*L385*F!$B$91,IF(M385=92%,J385*K385*L385*F!$B$92,IF(M385=93%,J385*K385*L385*F!$B$93,IF(M385=94%,J385*K385*L385*F!$B$94,IF(M385=95%,J385*K385*L385*F!$B$95,IF(M385=96%,J385*K385*L385*F!$B$96,IF(M385=97%,J385*K385*L385*F!$B$97,IF(M385=98%,J385*K385*L385*F!$B$98,IF(M385=99%,J385*K385*L385*F!$B$99,IF(M385&gt;99%,J385*K385*L385*F!$B$100,))))))))))))))))))))))))))))))))))))))))))))))))))))))))+IF(Q385&lt;30%,0,IF(Q385&lt;35%,N385*O385*P385*F!$B$33,IF(Q385&lt;40%,N385*O385*P385*F!$B$38,IF(Q385&lt;45%,N385*O385*P385*F!$B$43,IF(Q385&lt;50%,N385*O385*P385*F!$B$48,IF(Q385=50%,N385*O385*P385*F!$B$50,IF(Q385=51%,N385*O385*P385*F!$B$51,IF(Q385=52%,N385*O385*P385*F!$B$52,IF(Q385=53%,N385*O385*P385*F!$B$53,IF(Q385=54%,N385*O385*P385*F!$B$54,IF(Q385=55%,N385*O385*P385*F!$B$55,IF(Q385=56%,N385*O385*P385*F!$B$56,IF(Q385=57%,N385*O385*P385*F!$B$57,IF(Q385=58%,N385*O385*P385*F!$B$58,IF(Q385=59%,N385*O385*P385*F!$B$59,IF(Q385=60%,N385*O385*P385*F!$B$60,IF(Q385=61%,N385*O385*P385*F!$B$61,IF(Q385=62%,N385*O385*P385*F!$B$62,IF(Q385=63%,N385*O385*P385*F!$B$63,IF(Q385=64%,N385*O385*P385*F!$B$64,IF(Q385=65%,N385*O385*P385*F!$B$65,IF(Q385=66%,N385*O385*P385*F!$B$66,IF(Q385=67%,N385*O385*P385*F!$B$67,IF(Q385=68%,N385*O385*P385*F!$B$68,IF(Q385=69%,N385*O385*P385*F!$B$69,IF(Q385=70%,N385*O385*P385*F!$B$70,IF(Q385=71%,N385*O385*P385*F!$B$71,IF(Q385=72%,N385*O385*P385*F!$B$72,IF(Q385=73%,N385*O385*P385*F!$B$73,IF(Q385=74%,N385*O385*P385*F!$B$74,IF(Q385=75%,N385*O385*P385*F!$B$75,IF(Q385=76%,N385*O385*P385*F!$B$76,IF(Q385=77%,N385*O385*P385*F!$B$77,IF(Q385=78%,N385*O385*P385*F!$B$78,IF(Q385=79%,N385*O385*P385*F!$B$79,IF(Q385=80%,N385*O385*P385*F!$B$80,IF(Q385=81%,N385*O385*P385*F!$B$81,IF(Q385=82%,N385*O385*P385*F!$B$82,IF(Q385=83%,N385*O385*P385*F!$B$83,IF(Q385=84%,N385*O385*P385*F!$B$84,IF(Q385=85%,N385*O385*P385*F!$B$85,IF(Q385=86%,N385*O385*P385*F!$B$86,IF(Q385=87%,N385*O385*P385*F!$B$87,IF(Q385=88%,N385*O385*P385*F!$B$88,IF(Q385=89%,N385*O385*P385*F!$B$89,IF(Q385=90%,N385*O385*P385*F!$B$90,IF(Q385=91%,N385*O385*P385*F!$B$91,IF(Q385=92%,N385*O385*P385*F!$B$92,IF(Q385=93%,N385*O385*P385*F!$B$93,IF(Q385=94%,N385*O385*P385*F!$B$94,IF(Q385=95%,N385*O385*P385*F!$B$95,IF(Q385=96%,N385*O385*P385*F!$B$96,IF(Q385=97%,N385*O385*P385*F!$B$97,IF(Q385=98%,N385*O385*P385*F!$B$98,IF(Q385=99%,N385*O385*P385*F!$B$99,IF(Q385&gt;99%,N385*O385*P385*F!$B$100,))))))))))))))))))))))))))))))))))))))))))))))))))))))))+IF(U385&lt;30%,0,IF(U385&lt;35%,R385*S385*T385*F!$B$33,IF(U385&lt;40%,R385*S385*T385*F!$B$38,IF(U385&lt;45%,R385*S385*T385*F!$B$43,IF(U385&lt;50%,R385*S385*T385*F!$B$48,IF(U385=50%,R385*S385*T385*F!$B$50,IF(U385=51%,R385*S385*T385*F!$B$51,IF(U385=52%,R385*S385*T385*F!$B$52,IF(U385=53%,R385*S385*T385*F!$B$53,IF(U385=54%,R385*S385*T385*F!$B$54,IF(U385=55%,R385*S385*T385*F!$B$55,IF(U385=56%,R385*S385*T385*F!$B$56,IF(U385=57%,R385*S385*T385*F!$B$57,IF(U385=58%,R385*S385*T385*F!$B$58,IF(U385=59%,R385*S385*T385*F!$B$59,IF(U385=60%,R385*S385*T385*F!$B$60,IF(U385=61%,R385*S385*T385*F!$B$61,IF(U385=62%,R385*S385*T385*F!$B$62,IF(U385=63%,R385*S385*T385*F!$B$63,IF(U385=64%,R385*S385*T385*F!$B$64,IF(U385=65%,R385*S385*T385*F!$B$65,IF(U385=66%,R385*S385*T385*F!$B$66,IF(U385=67%,R385*S385*T385*F!$B$67,IF(U385=68%,R385*S385*T385*F!$B$68,IF(U385=69%,R385*S385*T385*F!$B$69,IF(U385=70%,R385*S385*T385*F!$B$70,IF(U385=71%,R385*S385*T385*F!$B$71,IF(U385=72%,R385*S385*T385*F!$B$72,IF(U385=73%,R385*S385*T385*F!$B$73,IF(U385=74%,R385*S385*T385*F!$B$74,IF(U385=75%,R385*S385*T385*F!$B$75,IF(U385=76%,R385*S385*T385*F!$B$76,IF(U385=77%,R385*S385*T385*F!$B$77,IF(U385=78%,R385*S385*T385*F!$B$78,IF(U385=79%,R385*S385*T385*F!$B$79,IF(U385=80%,R385*S385*T385*F!$B$80,IF(U385=81%,R385*S385*T385*F!$B$81,IF(U385=82%,R385*S385*T385*F!$B$82,IF(U385=83%,R385*S385*T385*F!$B$83,IF(U385=84%,R385*S385*T385*F!$B$84,IF(U385=85%,R385*S385*T385*F!$B$85,IF(U385=86%,R385*S385*T385*F!$B$86,IF(U385=87%,R385*S385*T385*F!$B$87,IF(U385=88%,R385*S385*T385*F!$B$88,IF(U385=89%,R385*S385*T385*F!$B$89,IF(U385=90%,R385*S385*T385*F!$B$90,IF(U385=91%,R385*S385*T385*F!$B$91,IF(U385=92%,R385*S385*T385*F!$B$92,IF(U385=93%,R385*S385*T385*F!$B$93,IF(U385=94%,R385*S385*T385*F!$B$94,IF(U385=95%,R385*S385*T385*F!$B$95,IF(U385=96%,R385*S385*T385*F!$B$96,IF(U385=97%,R385*S385*T385*F!$B$97,IF(U385=98%,R385*S385*T385*F!$B$98,IF(U385=99%,R385*S385*T385*F!$B$99,IF(U385&gt;99%,R385*S385*T385*F!$B$100)))))))))))))))))))))))))))))))))))))))))))))))))))))))))*IF(ISNUMBER(E385),E385,1)*IF(ISNUMBER(D385),D385,1)</f>
        <v>0</v>
      </c>
      <c r="AA385" s="69">
        <f t="shared" si="609"/>
        <v>0</v>
      </c>
      <c r="AB385" s="70">
        <f t="shared" si="610"/>
        <v>0</v>
      </c>
    </row>
    <row r="386" spans="1:28" ht="15.75" thickBot="1" x14ac:dyDescent="0.3">
      <c r="A386" s="326"/>
      <c r="B386" s="219" t="str">
        <f t="shared" ref="B386:C386" si="629">IF(B349="","",B349)</f>
        <v/>
      </c>
      <c r="C386" s="228" t="str">
        <f t="shared" si="629"/>
        <v/>
      </c>
      <c r="D386" s="299">
        <f>ROUND(IFERROR((D380*(G380*H380+K380*L380+O380*P380+S380*T380)+D381*(G381*H381+K381*L381+O381*P381+S381*T381)+D382*(G382*H382+K382*L382+O382*P382+S382*T382)+D383*(G383*H383+K383*L383+O383*P383+S383*T383)+D384*(G384*H384+K384*L384+O384*P384+S384*T384)+D385*(G385*H385+K385*L385+O385*P385+S385*T385))/((G380*H380+K380*L380+O380*P380+S380*T380)+(G381*H381+K381*L381+O381*P381+S381*T381)+(G382*H382+K382*L382+O382*P382+S382*T382)+(G383*H383+K383*L383+O383*P383+S383*T383)+(G384*H384+K384*L384+O384*P384+S384*T384)+(G385*H385+K385*L385+O385*P385+S385*T385)),0),2)</f>
        <v>1</v>
      </c>
      <c r="E386" s="222" t="str">
        <f t="shared" ref="E386" si="630">IF(E349="","",E349)</f>
        <v/>
      </c>
      <c r="F386" s="311"/>
      <c r="G386" s="229"/>
      <c r="H386" s="229"/>
      <c r="I386" s="225"/>
      <c r="J386" s="311"/>
      <c r="K386" s="229"/>
      <c r="L386" s="229"/>
      <c r="M386" s="225"/>
      <c r="N386" s="311"/>
      <c r="O386" s="229"/>
      <c r="P386" s="229"/>
      <c r="Q386" s="225"/>
      <c r="R386" s="311"/>
      <c r="S386" s="229"/>
      <c r="T386" s="229"/>
      <c r="U386" s="225"/>
      <c r="V386" s="79">
        <f>SUM(V380:V385)</f>
        <v>5760</v>
      </c>
      <c r="W386" s="21">
        <f>IFERROR(V386/AA386,0)</f>
        <v>92.903225806451616</v>
      </c>
      <c r="X386" s="80">
        <f>ROUND(IFERROR(((I380*G380*H380+M380*K380*L380+Q380*O380*P380+U380*S380*T380)+(I381*G381*H381+M381*K381*L381+Q381*O381*P381+U381*S381*T381)+(I382*G382*H382+M382*K382*L382+Q382*O382*P382+U382*S382*T382)+(I383*G383*H383+M383*K383*L383+Q383*O383*P383+U383*S383*T383)+(I384*G384*H384+M384*K384*L384+Q384*O384*P384+U384*S384*T384)+(I385*G385*H385+M385*K385*L385+Q385*O385*P385+U385*S385*T385))/((G380*H380+K380*L380+O380*P380+S380*T380)+(G381*H381+K381*L381+O381*P381+S381*T381)+(G382*H382+K382*L382+O382*P382+S382*T382)+(G383*H383+K383*L383+O383*P383+S383*T383)+(G384*H384+K384*L384+O384*P384+S384*T384)+(G385*H385+K385*L385+O385*P385+S385*T385)),0),3)</f>
        <v>0.50900000000000001</v>
      </c>
      <c r="Y386" s="81"/>
      <c r="Z386" s="21">
        <f>SUM(Z380:Z385)</f>
        <v>3353.5</v>
      </c>
      <c r="AA386" s="82">
        <f>SUM(AA380:AA385)</f>
        <v>62</v>
      </c>
      <c r="AB386" s="83">
        <f>IF(SUM(AB380:AB385)=0,TIME(,0,),TIME(,SUM(AB380:AB385)+30,))</f>
        <v>8.4027777777777771E-2</v>
      </c>
    </row>
    <row r="387" spans="1:28" x14ac:dyDescent="0.25">
      <c r="A387" s="318">
        <f>A388</f>
        <v>42278</v>
      </c>
      <c r="B387" s="192" t="s">
        <v>14</v>
      </c>
      <c r="C387" s="193" t="str">
        <f t="shared" ref="C387" si="631">IF(C350="","",C350)</f>
        <v>Становая тяга</v>
      </c>
      <c r="D387" s="160">
        <f>D350</f>
        <v>1.3</v>
      </c>
      <c r="E387" s="194" t="str">
        <f t="shared" ref="E387" si="632">IF(E350="","",E350)</f>
        <v/>
      </c>
      <c r="F387" s="302">
        <f>IF(I387&lt;&gt;0,(IFERROR(IF($Y387&gt;50,MROUND($Y387*I387,2.5),IF($Y387&lt;15,MROUND($Y387*I387,0.1),MROUND($Y387*I387,1))),)),"")</f>
        <v>145</v>
      </c>
      <c r="G387" s="162">
        <v>4</v>
      </c>
      <c r="H387" s="162">
        <v>1</v>
      </c>
      <c r="I387" s="163">
        <v>0.56999999999999995</v>
      </c>
      <c r="J387" s="302">
        <f>IF(M387&lt;&gt;0,(IFERROR(IF($Y387&gt;50,MROUND($Y387*M387,2.5),IF($Y387&lt;15,MROUND($Y387*M387,0.1),MROUND($Y387*M387,1))),)),"")</f>
        <v>165</v>
      </c>
      <c r="K387" s="162">
        <v>3</v>
      </c>
      <c r="L387" s="162">
        <v>3</v>
      </c>
      <c r="M387" s="163">
        <v>0.65</v>
      </c>
      <c r="N387" s="302">
        <f>IF(Q387&lt;&gt;0,(IFERROR(IF($Y387&gt;50,MROUND($Y387*Q387,2.5),IF($Y387&lt;15,MROUND($Y387*Q387,0.1),MROUND($Y387*Q387,1))),)),"")</f>
        <v>180</v>
      </c>
      <c r="O387" s="162">
        <v>2</v>
      </c>
      <c r="P387" s="162">
        <v>3</v>
      </c>
      <c r="Q387" s="163">
        <v>0.71</v>
      </c>
      <c r="R387" s="302">
        <f>IF(U387&lt;&gt;0,(IFERROR(IF($Y387&gt;50,MROUND($Y387*U387,2.5),IF($Y387&lt;15,MROUND($Y387*U387,0.1),MROUND($Y387*U387,1))),)),"")</f>
        <v>190</v>
      </c>
      <c r="S387" s="162">
        <v>1</v>
      </c>
      <c r="T387" s="162">
        <v>3</v>
      </c>
      <c r="U387" s="164">
        <v>0.75</v>
      </c>
      <c r="V387" s="120">
        <f t="shared" ref="V387:V392" si="633">(IF(ISNUMBER(F387),F387,1)*G387*H387+IF(ISNUMBER(J387),J387,1)*K387*L387+IF(ISNUMBER(N387),N387,1)*O387*P387+IF(ISNUMBER(R387),R387,1)*S387*T387)*IF(ISNUMBER(E387),E387,1)</f>
        <v>3715</v>
      </c>
      <c r="W387" s="48">
        <f>IFERROR((IF(ISNUMBER(F387),F387,1)*G387*H387+IF(ISNUMBER(J387),J387,1)*K387*L387+IF(ISNUMBER(N387),N387,1)*O387*P387+IF(ISNUMBER(R387),R387,1)*S387*T387)*IF(ISNUMBER(E387),E387,1)/(G387*H387+K387*L387+O387*P387+S387*T387),0)</f>
        <v>168.86363636363637</v>
      </c>
      <c r="X387" s="49">
        <f>ROUND(IFERROR((W387/(Y387*IF(ISNUMBER(E387),E387,1))),0),2)</f>
        <v>0.67</v>
      </c>
      <c r="Y387" s="202">
        <f>IF(ISNUMBER(Y350), Y350+(Y350*$Y$371),"")</f>
        <v>252.27363168978971</v>
      </c>
      <c r="Z387" s="16">
        <f>(IF(I387&lt;30%,0,IF(I387&lt;35%,F387*G387*H387*F!$B$33,IF(I387&lt;40%,F387*G387*H387*F!$B$38,IF(I387&lt;45%,F387*G387*H387*F!$B$43,IF(I387&lt;50%,F387*G387*H387*F!$B$48,IF(I387=50%,F387*G387*H387*F!$B$50,IF(I387=51%,F387*G387*H387*F!$B$51,IF(I387=52%,F387*G387*H387*F!$B$52,IF(I387=53%,F387*G387*H387*F!$B$53,IF(I387=54%,F387*G387*H387*F!$B$54,IF(I387=55%,F387*G387*H387*F!$B$55,IF(I387=56%,F387*G387*H387*F!$B$56,IF(I387=57%,F387*G387*H387*F!$B$57,IF(I387=58%,F387*G387*H387*F!$B$58,IF(I387=59%,F387*G387*H387*F!$B$59,IF(I387=60%,F387*G387*H387*F!$B$60,IF(I387=61%,F387*G387*H387*F!$B$61,IF(I387=62%,F387*G387*H387*F!$B$62,IF(I387=63%,F387*G387*H387*F!$B$63,IF(I387=64%,F387*G387*H387*F!$B$64,IF(I387=65%,F387*G387*H387*F!$B$65,IF(I387=66%,F387*G387*H387*F!$B$66,IF(I387=67%,F387*G387*H387*F!$B$67,IF(I387=68%,F387*G387*H387*F!$B$68,IF(I387=69%,F387*G387*H387*F!$B$69,IF(I387=70%,F387*G387*H387*F!$B$70,IF(I387=71%,F387*G387*H387*F!$B$71,IF(I387=72%,F387*G387*H387*F!$B$72,IF(I387=73%,F387*G387*H387*F!$B$73,IF(I387=74%,F387*G387*H387*F!$B$74,IF(I387=75%,F387*G387*H387*F!$B$75,IF(I387=76%,F387*G387*H387*F!$B$76,IF(I387=77%,F387*G387*H387*F!$B$77,IF(I387=78%,F387*G387*H387*F!$B$78,IF(I387=79%,F387*G387*H387*F!$B$79,IF(I387=80%,F387*G387*H387*F!$B$80,IF(I387=81%,F387*G387*H387*F!$B$81,IF(I387=82%,F387*G387*H387*F!$B$82,IF(I387=83%,F387*G387*H387*F!$B$83,IF(I387=84%,F387*G387*H387*F!$B$84,IF(I387=85%,F387*G387*H387*F!$B$85,IF(I387=86%,F387*G387*H387*F!$B$86,IF(I387=87%,F387*G387*H387*F!$B$87,IF(I387=88%,F387*G387*H387*F!$B$88,IF(I387=89%,F387*G387*H387*F!$B$89,IF(I387=90%,F387*G387*H387*F!$B$90,IF(I387=91%,F387*G387*H387*F!$B$91,IF(I387=92%,F387*G387*H387*F!$B$92,IF(I387=93%,F387*G387*H387*F!$B$93,IF(I387=94%,F387*G387*H387*F!$B$94,IF(I387=95%,F387*G387*H387*F!$B$95,IF(I387=96%,F387*G387*H387*F!$B$96,IF(I387=97%,F387*G387*H387*F!$B$97,IF(I387=98%,F387*G387*H387*F!$B$98,IF(I387=99%,F387*G387*H387*F!$B$99,IF(I387&gt;99%,F387*G387*H387*F!$B$100,))))))))))))))))))))))))))))))))))))))))))))))))))))))))+IF(M387&lt;30%,0,IF(M387&lt;35%,J387*K387*L387*F!$B$33,IF(M387&lt;40%,J387*K387*L387*F!$B$38,IF(M387&lt;45%,J387*K387*L387*F!$B$43,IF(M387&lt;50%,J387*K387*L387*F!$B$48,IF(M387=50%,J387*K387*L387*F!$B$50,IF(M387=51%,J387*K387*L387*F!$B$51,IF(M387=52%,J387*K387*L387*F!$B$52,IF(M387=53%,J387*K387*L387*F!$B$53,IF(M387=54%,J387*K387*L387*F!$B$54,IF(M387=55%,J387*K387*L387*F!$B$55,IF(M387=56%,J387*K387*L387*F!$B$56,IF(M387=57%,J387*K387*L387*F!$B$57,IF(M387=58%,J387*K387*L387*F!$B$58,IF(M387=59%,J387*K387*L387*F!$B$59,IF(M387=60%,J387*K387*L387*F!$B$60,IF(M387=61%,J387*K387*L387*F!$B$61,IF(M387=62%,J387*K387*L387*F!$B$62,IF(M387=63%,J387*K387*L387*F!$B$63,IF(M387=64%,J387*K387*L387*F!$B$64,IF(M387=65%,J387*K387*L387*F!$B$65,IF(M387=66%,J387*K387*L387*F!$B$66,IF(M387=67%,J387*K387*L387*F!$B$67,IF(M387=68%,J387*K387*L387*F!$B$68,IF(M387=69%,J387*K387*L387*F!$B$69,IF(M387=70%,J387*K387*L387*F!$B$70,IF(M387=71%,J387*K387*L387*F!$B$71,IF(M387=72%,J387*K387*L387*F!$B$72,IF(M387=73%,J387*K387*L387*F!$B$73,IF(M387=74%,J387*K387*L387*F!$B$74,IF(M387=75%,J387*K387*L387*F!$B$75,IF(M387=76%,J387*K387*L387*F!$B$76,IF(M387=77%,J387*K387*L387*F!$B$77,IF(M387=78%,J387*K387*L387*F!$B$78,IF(M387=79%,J387*K387*L387*F!$B$79,IF(M387=80%,J387*K387*L387*F!$B$80,IF(M387=81%,J387*K387*L387*F!$B$81,IF(M387=82%,J387*K387*L387*F!$B$82,IF(M387=83%,J387*K387*L387*F!$B$83,IF(M387=84%,J387*K387*L387*F!$B$84,IF(M387=85%,J387*K387*L387*F!$B$85,IF(M387=86%,J387*K387*L387*F!$B$86,IF(M387=87%,J387*K387*L387*F!$B$87,IF(M387=88%,J387*K387*L387*F!$B$88,IF(M387=89%,J387*K387*L387*F!$B$89,IF(M387=90%,J387*K387*L387*F!$B$90,IF(M387=91%,J387*K387*L387*F!$B$91,IF(M387=92%,J387*K387*L387*F!$B$92,IF(M387=93%,J387*K387*L387*F!$B$93,IF(M387=94%,J387*K387*L387*F!$B$94,IF(M387=95%,J387*K387*L387*F!$B$95,IF(M387=96%,J387*K387*L387*F!$B$96,IF(M387=97%,J387*K387*L387*F!$B$97,IF(M387=98%,J387*K387*L387*F!$B$98,IF(M387=99%,J387*K387*L387*F!$B$99,IF(M387&gt;99%,J387*K387*L387*F!$B$100,))))))))))))))))))))))))))))))))))))))))))))))))))))))))+IF(Q387&lt;30%,0,IF(Q387&lt;35%,N387*O387*P387*F!$B$33,IF(Q387&lt;40%,N387*O387*P387*F!$B$38,IF(Q387&lt;45%,N387*O387*P387*F!$B$43,IF(Q387&lt;50%,N387*O387*P387*F!$B$48,IF(Q387=50%,N387*O387*P387*F!$B$50,IF(Q387=51%,N387*O387*P387*F!$B$51,IF(Q387=52%,N387*O387*P387*F!$B$52,IF(Q387=53%,N387*O387*P387*F!$B$53,IF(Q387=54%,N387*O387*P387*F!$B$54,IF(Q387=55%,N387*O387*P387*F!$B$55,IF(Q387=56%,N387*O387*P387*F!$B$56,IF(Q387=57%,N387*O387*P387*F!$B$57,IF(Q387=58%,N387*O387*P387*F!$B$58,IF(Q387=59%,N387*O387*P387*F!$B$59,IF(Q387=60%,N387*O387*P387*F!$B$60,IF(Q387=61%,N387*O387*P387*F!$B$61,IF(Q387=62%,N387*O387*P387*F!$B$62,IF(Q387=63%,N387*O387*P387*F!$B$63,IF(Q387=64%,N387*O387*P387*F!$B$64,IF(Q387=65%,N387*O387*P387*F!$B$65,IF(Q387=66%,N387*O387*P387*F!$B$66,IF(Q387=67%,N387*O387*P387*F!$B$67,IF(Q387=68%,N387*O387*P387*F!$B$68,IF(Q387=69%,N387*O387*P387*F!$B$69,IF(Q387=70%,N387*O387*P387*F!$B$70,IF(Q387=71%,N387*O387*P387*F!$B$71,IF(Q387=72%,N387*O387*P387*F!$B$72,IF(Q387=73%,N387*O387*P387*F!$B$73,IF(Q387=74%,N387*O387*P387*F!$B$74,IF(Q387=75%,N387*O387*P387*F!$B$75,IF(Q387=76%,N387*O387*P387*F!$B$76,IF(Q387=77%,N387*O387*P387*F!$B$77,IF(Q387=78%,N387*O387*P387*F!$B$78,IF(Q387=79%,N387*O387*P387*F!$B$79,IF(Q387=80%,N387*O387*P387*F!$B$80,IF(Q387=81%,N387*O387*P387*F!$B$81,IF(Q387=82%,N387*O387*P387*F!$B$82,IF(Q387=83%,N387*O387*P387*F!$B$83,IF(Q387=84%,N387*O387*P387*F!$B$84,IF(Q387=85%,N387*O387*P387*F!$B$85,IF(Q387=86%,N387*O387*P387*F!$B$86,IF(Q387=87%,N387*O387*P387*F!$B$87,IF(Q387=88%,N387*O387*P387*F!$B$88,IF(Q387=89%,N387*O387*P387*F!$B$89,IF(Q387=90%,N387*O387*P387*F!$B$90,IF(Q387=91%,N387*O387*P387*F!$B$91,IF(Q387=92%,N387*O387*P387*F!$B$92,IF(Q387=93%,N387*O387*P387*F!$B$93,IF(Q387=94%,N387*O387*P387*F!$B$94,IF(Q387=95%,N387*O387*P387*F!$B$95,IF(Q387=96%,N387*O387*P387*F!$B$96,IF(Q387=97%,N387*O387*P387*F!$B$97,IF(Q387=98%,N387*O387*P387*F!$B$98,IF(Q387=99%,N387*O387*P387*F!$B$99,IF(Q387&gt;99%,N387*O387*P387*F!$B$100,))))))))))))))))))))))))))))))))))))))))))))))))))))))))+IF(U387&lt;30%,0,IF(U387&lt;35%,R387*S387*T387*F!$B$33,IF(U387&lt;40%,R387*S387*T387*F!$B$38,IF(U387&lt;45%,R387*S387*T387*F!$B$43,IF(U387&lt;50%,R387*S387*T387*F!$B$48,IF(U387=50%,R387*S387*T387*F!$B$50,IF(U387=51%,R387*S387*T387*F!$B$51,IF(U387=52%,R387*S387*T387*F!$B$52,IF(U387=53%,R387*S387*T387*F!$B$53,IF(U387=54%,R387*S387*T387*F!$B$54,IF(U387=55%,R387*S387*T387*F!$B$55,IF(U387=56%,R387*S387*T387*F!$B$56,IF(U387=57%,R387*S387*T387*F!$B$57,IF(U387=58%,R387*S387*T387*F!$B$58,IF(U387=59%,R387*S387*T387*F!$B$59,IF(U387=60%,R387*S387*T387*F!$B$60,IF(U387=61%,R387*S387*T387*F!$B$61,IF(U387=62%,R387*S387*T387*F!$B$62,IF(U387=63%,R387*S387*T387*F!$B$63,IF(U387=64%,R387*S387*T387*F!$B$64,IF(U387=65%,R387*S387*T387*F!$B$65,IF(U387=66%,R387*S387*T387*F!$B$66,IF(U387=67%,R387*S387*T387*F!$B$67,IF(U387=68%,R387*S387*T387*F!$B$68,IF(U387=69%,R387*S387*T387*F!$B$69,IF(U387=70%,R387*S387*T387*F!$B$70,IF(U387=71%,R387*S387*T387*F!$B$71,IF(U387=72%,R387*S387*T387*F!$B$72,IF(U387=73%,R387*S387*T387*F!$B$73,IF(U387=74%,R387*S387*T387*F!$B$74,IF(U387=75%,R387*S387*T387*F!$B$75,IF(U387=76%,R387*S387*T387*F!$B$76,IF(U387=77%,R387*S387*T387*F!$B$77,IF(U387=78%,R387*S387*T387*F!$B$78,IF(U387=79%,R387*S387*T387*F!$B$79,IF(U387=80%,R387*S387*T387*F!$B$80,IF(U387=81%,R387*S387*T387*F!$B$81,IF(U387=82%,R387*S387*T387*F!$B$82,IF(U387=83%,R387*S387*T387*F!$B$83,IF(U387=84%,R387*S387*T387*F!$B$84,IF(U387=85%,R387*S387*T387*F!$B$85,IF(U387=86%,R387*S387*T387*F!$B$86,IF(U387=87%,R387*S387*T387*F!$B$87,IF(U387=88%,R387*S387*T387*F!$B$88,IF(U387=89%,R387*S387*T387*F!$B$89,IF(U387=90%,R387*S387*T387*F!$B$90,IF(U387=91%,R387*S387*T387*F!$B$91,IF(U387=92%,R387*S387*T387*F!$B$92,IF(U387=93%,R387*S387*T387*F!$B$93,IF(U387=94%,R387*S387*T387*F!$B$94,IF(U387=95%,R387*S387*T387*F!$B$95,IF(U387=96%,R387*S387*T387*F!$B$96,IF(U387=97%,R387*S387*T387*F!$B$97,IF(U387=98%,R387*S387*T387*F!$B$98,IF(U387=99%,R387*S387*T387*F!$B$99,IF(U387&gt;99%,R387*S387*T387*F!$B$100)))))))))))))))))))))))))))))))))))))))))))))))))))))))))*IF(ISNUMBER(E387),E387,1)*IF(ISNUMBER(D387),D387,1)</f>
        <v>4234.88</v>
      </c>
      <c r="AA387" s="50">
        <f t="shared" ref="AA387:AA392" si="634">G387*H387+K387*L387+O387*P387+S387*T387</f>
        <v>22</v>
      </c>
      <c r="AB387" s="51">
        <f t="shared" ref="AB387:AB392" si="635">(H387*(IF(I387&lt;45%,0.5,IF(I387&lt;55%,0.8,IF(I387&lt;65%,0.9,IF(I387&lt;75%,1,IF(I387&lt;85%,1.1,1.2))))))+L387*(IF(M387&lt;45%,0.5,IF(M387&lt;55%,0.8,IF(M387&lt;65%,0.9,IF(M387&lt;75%,1,IF(M387&lt;85%,1.1,1.2))))))+P387*(IF(Q387&lt;45%,0.5,IF(Q387&lt;55%,0.8,IF(Q387&lt;65%,0.9,IF(Q387&lt;75%,1,IF(Q387&lt;85%,1.1,1.2))))))+T387*(IF(U387&lt;45%,0.5,IF(U387&lt;55%,0.8,IF(U387&lt;65%,0.9,IF(U387&lt;75%,1,IF(U387&lt;85%,1.1,1.2)))))))*IF(D387&gt;=0.8,6,IF(D387&lt;=0.4,1.5,3))</f>
        <v>61.2</v>
      </c>
    </row>
    <row r="388" spans="1:28" ht="15" customHeight="1" x14ac:dyDescent="0.25">
      <c r="A388" s="325">
        <f>A381+2</f>
        <v>42278</v>
      </c>
      <c r="B388" s="195" t="str">
        <f t="shared" ref="B388:C388" si="636">IF(B351="","",B351)</f>
        <v>Легкая</v>
      </c>
      <c r="C388" s="196" t="str">
        <f t="shared" si="636"/>
        <v>Тяга на прямых ногах</v>
      </c>
      <c r="D388" s="167">
        <f t="shared" ref="D388:D392" si="637">D351</f>
        <v>1.3</v>
      </c>
      <c r="E388" s="197" t="str">
        <f t="shared" ref="E388" si="638">IF(E351="","",E351)</f>
        <v/>
      </c>
      <c r="F388" s="303">
        <f>IF(I388&lt;&gt;0,(IFERROR(IF($Y388&gt;50,MROUND($Y388*I388,2.5),IF($Y388&lt;15,MROUND($Y388*I388,0.1),MROUND($Y388*I388,1))),)),"")</f>
        <v>70</v>
      </c>
      <c r="G388" s="170">
        <v>6</v>
      </c>
      <c r="H388" s="170">
        <v>3</v>
      </c>
      <c r="I388" s="171">
        <v>0.35</v>
      </c>
      <c r="J388" s="303" t="str">
        <f>IF(M388&lt;&gt;0,(IFERROR(IF($Y388&gt;50,MROUND($Y388*M388,2.5),IF($Y388&lt;15,MROUND($Y388*M388,0.1),MROUND($Y388*M388,1))),)),"")</f>
        <v/>
      </c>
      <c r="K388" s="170"/>
      <c r="L388" s="170"/>
      <c r="M388" s="171">
        <v>0</v>
      </c>
      <c r="N388" s="303" t="str">
        <f>IF(Q388&lt;&gt;0,(IFERROR(IF($Y388&gt;50,MROUND($Y388*Q388,2.5),IF($Y388&lt;15,MROUND($Y388*Q388,0.1),MROUND($Y388*Q388,1))),)),"")</f>
        <v/>
      </c>
      <c r="O388" s="170"/>
      <c r="P388" s="170"/>
      <c r="Q388" s="171">
        <v>0</v>
      </c>
      <c r="R388" s="303" t="str">
        <f>IF(U388&lt;&gt;0,(IFERROR(IF($Y388&gt;50,MROUND($Y388*U388,2.5),IF($Y388&lt;15,MROUND($Y388*U388,0.1),MROUND($Y388*U388,1))),)),"")</f>
        <v/>
      </c>
      <c r="S388" s="170"/>
      <c r="T388" s="170"/>
      <c r="U388" s="172">
        <v>0</v>
      </c>
      <c r="V388" s="121">
        <f t="shared" si="633"/>
        <v>1260</v>
      </c>
      <c r="W388" s="60">
        <f t="shared" ref="W388:W392" si="639">IFERROR((IF(ISNUMBER(F388),F388,1)*G388*H388+IF(ISNUMBER(J388),J388,1)*K388*L388+IF(ISNUMBER(N388),N388,1)*O388*P388+IF(ISNUMBER(R388),R388,1)*S388*T388)*IF(ISNUMBER(E388),E388,1)/(G388*H388+K388*L388+O388*P388+S388*T388),0)</f>
        <v>70</v>
      </c>
      <c r="X388" s="61">
        <f t="shared" ref="X388:X389" si="640">ROUND(IFERROR((W388/(Y388*IF(ISNUMBER(E388),E388,1))),0),2)</f>
        <v>0.35</v>
      </c>
      <c r="Y388" s="203">
        <f t="shared" ref="Y388:Y392" si="641">IF(ISNUMBER(Y351), Y351+(Y351*$Y$371),"")</f>
        <v>201.81890535183177</v>
      </c>
      <c r="Z388" s="17">
        <f>(IF(I388&lt;30%,0,IF(I388&lt;35%,F388*G388*H388*F!$B$33,IF(I388&lt;40%,F388*G388*H388*F!$B$38,IF(I388&lt;45%,F388*G388*H388*F!$B$43,IF(I388&lt;50%,F388*G388*H388*F!$B$48,IF(I388=50%,F388*G388*H388*F!$B$50,IF(I388=51%,F388*G388*H388*F!$B$51,IF(I388=52%,F388*G388*H388*F!$B$52,IF(I388=53%,F388*G388*H388*F!$B$53,IF(I388=54%,F388*G388*H388*F!$B$54,IF(I388=55%,F388*G388*H388*F!$B$55,IF(I388=56%,F388*G388*H388*F!$B$56,IF(I388=57%,F388*G388*H388*F!$B$57,IF(I388=58%,F388*G388*H388*F!$B$58,IF(I388=59%,F388*G388*H388*F!$B$59,IF(I388=60%,F388*G388*H388*F!$B$60,IF(I388=61%,F388*G388*H388*F!$B$61,IF(I388=62%,F388*G388*H388*F!$B$62,IF(I388=63%,F388*G388*H388*F!$B$63,IF(I388=64%,F388*G388*H388*F!$B$64,IF(I388=65%,F388*G388*H388*F!$B$65,IF(I388=66%,F388*G388*H388*F!$B$66,IF(I388=67%,F388*G388*H388*F!$B$67,IF(I388=68%,F388*G388*H388*F!$B$68,IF(I388=69%,F388*G388*H388*F!$B$69,IF(I388=70%,F388*G388*H388*F!$B$70,IF(I388=71%,F388*G388*H388*F!$B$71,IF(I388=72%,F388*G388*H388*F!$B$72,IF(I388=73%,F388*G388*H388*F!$B$73,IF(I388=74%,F388*G388*H388*F!$B$74,IF(I388=75%,F388*G388*H388*F!$B$75,IF(I388=76%,F388*G388*H388*F!$B$76,IF(I388=77%,F388*G388*H388*F!$B$77,IF(I388=78%,F388*G388*H388*F!$B$78,IF(I388=79%,F388*G388*H388*F!$B$79,IF(I388=80%,F388*G388*H388*F!$B$80,IF(I388=81%,F388*G388*H388*F!$B$81,IF(I388=82%,F388*G388*H388*F!$B$82,IF(I388=83%,F388*G388*H388*F!$B$83,IF(I388=84%,F388*G388*H388*F!$B$84,IF(I388=85%,F388*G388*H388*F!$B$85,IF(I388=86%,F388*G388*H388*F!$B$86,IF(I388=87%,F388*G388*H388*F!$B$87,IF(I388=88%,F388*G388*H388*F!$B$88,IF(I388=89%,F388*G388*H388*F!$B$89,IF(I388=90%,F388*G388*H388*F!$B$90,IF(I388=91%,F388*G388*H388*F!$B$91,IF(I388=92%,F388*G388*H388*F!$B$92,IF(I388=93%,F388*G388*H388*F!$B$93,IF(I388=94%,F388*G388*H388*F!$B$94,IF(I388=95%,F388*G388*H388*F!$B$95,IF(I388=96%,F388*G388*H388*F!$B$96,IF(I388=97%,F388*G388*H388*F!$B$97,IF(I388=98%,F388*G388*H388*F!$B$98,IF(I388=99%,F388*G388*H388*F!$B$99,IF(I388&gt;99%,F388*G388*H388*F!$B$100,))))))))))))))))))))))))))))))))))))))))))))))))))))))))+IF(M388&lt;30%,0,IF(M388&lt;35%,J388*K388*L388*F!$B$33,IF(M388&lt;40%,J388*K388*L388*F!$B$38,IF(M388&lt;45%,J388*K388*L388*F!$B$43,IF(M388&lt;50%,J388*K388*L388*F!$B$48,IF(M388=50%,J388*K388*L388*F!$B$50,IF(M388=51%,J388*K388*L388*F!$B$51,IF(M388=52%,J388*K388*L388*F!$B$52,IF(M388=53%,J388*K388*L388*F!$B$53,IF(M388=54%,J388*K388*L388*F!$B$54,IF(M388=55%,J388*K388*L388*F!$B$55,IF(M388=56%,J388*K388*L388*F!$B$56,IF(M388=57%,J388*K388*L388*F!$B$57,IF(M388=58%,J388*K388*L388*F!$B$58,IF(M388=59%,J388*K388*L388*F!$B$59,IF(M388=60%,J388*K388*L388*F!$B$60,IF(M388=61%,J388*K388*L388*F!$B$61,IF(M388=62%,J388*K388*L388*F!$B$62,IF(M388=63%,J388*K388*L388*F!$B$63,IF(M388=64%,J388*K388*L388*F!$B$64,IF(M388=65%,J388*K388*L388*F!$B$65,IF(M388=66%,J388*K388*L388*F!$B$66,IF(M388=67%,J388*K388*L388*F!$B$67,IF(M388=68%,J388*K388*L388*F!$B$68,IF(M388=69%,J388*K388*L388*F!$B$69,IF(M388=70%,J388*K388*L388*F!$B$70,IF(M388=71%,J388*K388*L388*F!$B$71,IF(M388=72%,J388*K388*L388*F!$B$72,IF(M388=73%,J388*K388*L388*F!$B$73,IF(M388=74%,J388*K388*L388*F!$B$74,IF(M388=75%,J388*K388*L388*F!$B$75,IF(M388=76%,J388*K388*L388*F!$B$76,IF(M388=77%,J388*K388*L388*F!$B$77,IF(M388=78%,J388*K388*L388*F!$B$78,IF(M388=79%,J388*K388*L388*F!$B$79,IF(M388=80%,J388*K388*L388*F!$B$80,IF(M388=81%,J388*K388*L388*F!$B$81,IF(M388=82%,J388*K388*L388*F!$B$82,IF(M388=83%,J388*K388*L388*F!$B$83,IF(M388=84%,J388*K388*L388*F!$B$84,IF(M388=85%,J388*K388*L388*F!$B$85,IF(M388=86%,J388*K388*L388*F!$B$86,IF(M388=87%,J388*K388*L388*F!$B$87,IF(M388=88%,J388*K388*L388*F!$B$88,IF(M388=89%,J388*K388*L388*F!$B$89,IF(M388=90%,J388*K388*L388*F!$B$90,IF(M388=91%,J388*K388*L388*F!$B$91,IF(M388=92%,J388*K388*L388*F!$B$92,IF(M388=93%,J388*K388*L388*F!$B$93,IF(M388=94%,J388*K388*L388*F!$B$94,IF(M388=95%,J388*K388*L388*F!$B$95,IF(M388=96%,J388*K388*L388*F!$B$96,IF(M388=97%,J388*K388*L388*F!$B$97,IF(M388=98%,J388*K388*L388*F!$B$98,IF(M388=99%,J388*K388*L388*F!$B$99,IF(M388&gt;99%,J388*K388*L388*F!$B$100,))))))))))))))))))))))))))))))))))))))))))))))))))))))))+IF(Q388&lt;30%,0,IF(Q388&lt;35%,N388*O388*P388*F!$B$33,IF(Q388&lt;40%,N388*O388*P388*F!$B$38,IF(Q388&lt;45%,N388*O388*P388*F!$B$43,IF(Q388&lt;50%,N388*O388*P388*F!$B$48,IF(Q388=50%,N388*O388*P388*F!$B$50,IF(Q388=51%,N388*O388*P388*F!$B$51,IF(Q388=52%,N388*O388*P388*F!$B$52,IF(Q388=53%,N388*O388*P388*F!$B$53,IF(Q388=54%,N388*O388*P388*F!$B$54,IF(Q388=55%,N388*O388*P388*F!$B$55,IF(Q388=56%,N388*O388*P388*F!$B$56,IF(Q388=57%,N388*O388*P388*F!$B$57,IF(Q388=58%,N388*O388*P388*F!$B$58,IF(Q388=59%,N388*O388*P388*F!$B$59,IF(Q388=60%,N388*O388*P388*F!$B$60,IF(Q388=61%,N388*O388*P388*F!$B$61,IF(Q388=62%,N388*O388*P388*F!$B$62,IF(Q388=63%,N388*O388*P388*F!$B$63,IF(Q388=64%,N388*O388*P388*F!$B$64,IF(Q388=65%,N388*O388*P388*F!$B$65,IF(Q388=66%,N388*O388*P388*F!$B$66,IF(Q388=67%,N388*O388*P388*F!$B$67,IF(Q388=68%,N388*O388*P388*F!$B$68,IF(Q388=69%,N388*O388*P388*F!$B$69,IF(Q388=70%,N388*O388*P388*F!$B$70,IF(Q388=71%,N388*O388*P388*F!$B$71,IF(Q388=72%,N388*O388*P388*F!$B$72,IF(Q388=73%,N388*O388*P388*F!$B$73,IF(Q388=74%,N388*O388*P388*F!$B$74,IF(Q388=75%,N388*O388*P388*F!$B$75,IF(Q388=76%,N388*O388*P388*F!$B$76,IF(Q388=77%,N388*O388*P388*F!$B$77,IF(Q388=78%,N388*O388*P388*F!$B$78,IF(Q388=79%,N388*O388*P388*F!$B$79,IF(Q388=80%,N388*O388*P388*F!$B$80,IF(Q388=81%,N388*O388*P388*F!$B$81,IF(Q388=82%,N388*O388*P388*F!$B$82,IF(Q388=83%,N388*O388*P388*F!$B$83,IF(Q388=84%,N388*O388*P388*F!$B$84,IF(Q388=85%,N388*O388*P388*F!$B$85,IF(Q388=86%,N388*O388*P388*F!$B$86,IF(Q388=87%,N388*O388*P388*F!$B$87,IF(Q388=88%,N388*O388*P388*F!$B$88,IF(Q388=89%,N388*O388*P388*F!$B$89,IF(Q388=90%,N388*O388*P388*F!$B$90,IF(Q388=91%,N388*O388*P388*F!$B$91,IF(Q388=92%,N388*O388*P388*F!$B$92,IF(Q388=93%,N388*O388*P388*F!$B$93,IF(Q388=94%,N388*O388*P388*F!$B$94,IF(Q388=95%,N388*O388*P388*F!$B$95,IF(Q388=96%,N388*O388*P388*F!$B$96,IF(Q388=97%,N388*O388*P388*F!$B$97,IF(Q388=98%,N388*O388*P388*F!$B$98,IF(Q388=99%,N388*O388*P388*F!$B$99,IF(Q388&gt;99%,N388*O388*P388*F!$B$100,))))))))))))))))))))))))))))))))))))))))))))))))))))))))+IF(U388&lt;30%,0,IF(U388&lt;35%,R388*S388*T388*F!$B$33,IF(U388&lt;40%,R388*S388*T388*F!$B$38,IF(U388&lt;45%,R388*S388*T388*F!$B$43,IF(U388&lt;50%,R388*S388*T388*F!$B$48,IF(U388=50%,R388*S388*T388*F!$B$50,IF(U388=51%,R388*S388*T388*F!$B$51,IF(U388=52%,R388*S388*T388*F!$B$52,IF(U388=53%,R388*S388*T388*F!$B$53,IF(U388=54%,R388*S388*T388*F!$B$54,IF(U388=55%,R388*S388*T388*F!$B$55,IF(U388=56%,R388*S388*T388*F!$B$56,IF(U388=57%,R388*S388*T388*F!$B$57,IF(U388=58%,R388*S388*T388*F!$B$58,IF(U388=59%,R388*S388*T388*F!$B$59,IF(U388=60%,R388*S388*T388*F!$B$60,IF(U388=61%,R388*S388*T388*F!$B$61,IF(U388=62%,R388*S388*T388*F!$B$62,IF(U388=63%,R388*S388*T388*F!$B$63,IF(U388=64%,R388*S388*T388*F!$B$64,IF(U388=65%,R388*S388*T388*F!$B$65,IF(U388=66%,R388*S388*T388*F!$B$66,IF(U388=67%,R388*S388*T388*F!$B$67,IF(U388=68%,R388*S388*T388*F!$B$68,IF(U388=69%,R388*S388*T388*F!$B$69,IF(U388=70%,R388*S388*T388*F!$B$70,IF(U388=71%,R388*S388*T388*F!$B$71,IF(U388=72%,R388*S388*T388*F!$B$72,IF(U388=73%,R388*S388*T388*F!$B$73,IF(U388=74%,R388*S388*T388*F!$B$74,IF(U388=75%,R388*S388*T388*F!$B$75,IF(U388=76%,R388*S388*T388*F!$B$76,IF(U388=77%,R388*S388*T388*F!$B$77,IF(U388=78%,R388*S388*T388*F!$B$78,IF(U388=79%,R388*S388*T388*F!$B$79,IF(U388=80%,R388*S388*T388*F!$B$80,IF(U388=81%,R388*S388*T388*F!$B$81,IF(U388=82%,R388*S388*T388*F!$B$82,IF(U388=83%,R388*S388*T388*F!$B$83,IF(U388=84%,R388*S388*T388*F!$B$84,IF(U388=85%,R388*S388*T388*F!$B$85,IF(U388=86%,R388*S388*T388*F!$B$86,IF(U388=87%,R388*S388*T388*F!$B$87,IF(U388=88%,R388*S388*T388*F!$B$88,IF(U388=89%,R388*S388*T388*F!$B$89,IF(U388=90%,R388*S388*T388*F!$B$90,IF(U388=91%,R388*S388*T388*F!$B$91,IF(U388=92%,R388*S388*T388*F!$B$92,IF(U388=93%,R388*S388*T388*F!$B$93,IF(U388=94%,R388*S388*T388*F!$B$94,IF(U388=95%,R388*S388*T388*F!$B$95,IF(U388=96%,R388*S388*T388*F!$B$96,IF(U388=97%,R388*S388*T388*F!$B$97,IF(U388=98%,R388*S388*T388*F!$B$98,IF(U388=99%,R388*S388*T388*F!$B$99,IF(U388&gt;99%,R388*S388*T388*F!$B$100)))))))))))))))))))))))))))))))))))))))))))))))))))))))))*IF(ISNUMBER(E388),E388,1)*IF(ISNUMBER(D388),D388,1)</f>
        <v>458.64000000000004</v>
      </c>
      <c r="AA388" s="62">
        <f t="shared" si="634"/>
        <v>18</v>
      </c>
      <c r="AB388" s="63">
        <f t="shared" si="635"/>
        <v>9</v>
      </c>
    </row>
    <row r="389" spans="1:28" x14ac:dyDescent="0.25">
      <c r="A389" s="325"/>
      <c r="B389" s="198" t="str">
        <f t="shared" ref="B389:C389" si="642">IF(B352="","",B352)</f>
        <v>Легкая</v>
      </c>
      <c r="C389" s="196" t="str">
        <f t="shared" si="642"/>
        <v>Присед в широкой постановке</v>
      </c>
      <c r="D389" s="167">
        <f t="shared" si="637"/>
        <v>1.2</v>
      </c>
      <c r="E389" s="197" t="str">
        <f t="shared" ref="E389" si="643">IF(E352="","",E352)</f>
        <v/>
      </c>
      <c r="F389" s="304">
        <f>IF(I389&lt;&gt;0,(IFERROR(IF($Y389&gt;50,MROUND($Y389*I389,2.5),IF($Y389&lt;15,MROUND($Y389*I389,0.1),MROUND($Y389*I389,1))),)),"")</f>
        <v>77.5</v>
      </c>
      <c r="G389" s="173">
        <v>6</v>
      </c>
      <c r="H389" s="173">
        <v>5</v>
      </c>
      <c r="I389" s="174">
        <v>0.35</v>
      </c>
      <c r="J389" s="304" t="str">
        <f>IF(M389&lt;&gt;0,(IFERROR(IF($Y389&gt;50,MROUND($Y389*M389,2.5),IF($Y389&lt;15,MROUND($Y389*M389,0.1),MROUND($Y389*M389,1))),)),"")</f>
        <v/>
      </c>
      <c r="K389" s="173"/>
      <c r="L389" s="173"/>
      <c r="M389" s="174">
        <v>0</v>
      </c>
      <c r="N389" s="304" t="str">
        <f>IF(Q389&lt;&gt;0,(IFERROR(IF($Y389&gt;50,MROUND($Y389*Q389,2.5),IF($Y389&lt;15,MROUND($Y389*Q389,0.1),MROUND($Y389*Q389,1))),)),"")</f>
        <v/>
      </c>
      <c r="O389" s="173"/>
      <c r="P389" s="173"/>
      <c r="Q389" s="174">
        <v>0</v>
      </c>
      <c r="R389" s="304" t="str">
        <f>IF(U389&lt;&gt;0,(IFERROR(IF($Y389&gt;50,MROUND($Y389*U389,2.5),IF($Y389&lt;15,MROUND($Y389*U389,0.1),MROUND($Y389*U389,1))),)),"")</f>
        <v/>
      </c>
      <c r="S389" s="173"/>
      <c r="T389" s="173"/>
      <c r="U389" s="175">
        <v>0</v>
      </c>
      <c r="V389" s="98">
        <f t="shared" si="633"/>
        <v>2325</v>
      </c>
      <c r="W389" s="67">
        <f t="shared" si="639"/>
        <v>77.5</v>
      </c>
      <c r="X389" s="68">
        <f t="shared" si="640"/>
        <v>0.35</v>
      </c>
      <c r="Y389" s="203">
        <f t="shared" si="641"/>
        <v>218.6371474644844</v>
      </c>
      <c r="Z389" s="18">
        <f>(IF(I389&lt;30%,0,IF(I389&lt;35%,F389*G389*H389*F!$B$33,IF(I389&lt;40%,F389*G389*H389*F!$B$38,IF(I389&lt;45%,F389*G389*H389*F!$B$43,IF(I389&lt;50%,F389*G389*H389*F!$B$48,IF(I389=50%,F389*G389*H389*F!$B$50,IF(I389=51%,F389*G389*H389*F!$B$51,IF(I389=52%,F389*G389*H389*F!$B$52,IF(I389=53%,F389*G389*H389*F!$B$53,IF(I389=54%,F389*G389*H389*F!$B$54,IF(I389=55%,F389*G389*H389*F!$B$55,IF(I389=56%,F389*G389*H389*F!$B$56,IF(I389=57%,F389*G389*H389*F!$B$57,IF(I389=58%,F389*G389*H389*F!$B$58,IF(I389=59%,F389*G389*H389*F!$B$59,IF(I389=60%,F389*G389*H389*F!$B$60,IF(I389=61%,F389*G389*H389*F!$B$61,IF(I389=62%,F389*G389*H389*F!$B$62,IF(I389=63%,F389*G389*H389*F!$B$63,IF(I389=64%,F389*G389*H389*F!$B$64,IF(I389=65%,F389*G389*H389*F!$B$65,IF(I389=66%,F389*G389*H389*F!$B$66,IF(I389=67%,F389*G389*H389*F!$B$67,IF(I389=68%,F389*G389*H389*F!$B$68,IF(I389=69%,F389*G389*H389*F!$B$69,IF(I389=70%,F389*G389*H389*F!$B$70,IF(I389=71%,F389*G389*H389*F!$B$71,IF(I389=72%,F389*G389*H389*F!$B$72,IF(I389=73%,F389*G389*H389*F!$B$73,IF(I389=74%,F389*G389*H389*F!$B$74,IF(I389=75%,F389*G389*H389*F!$B$75,IF(I389=76%,F389*G389*H389*F!$B$76,IF(I389=77%,F389*G389*H389*F!$B$77,IF(I389=78%,F389*G389*H389*F!$B$78,IF(I389=79%,F389*G389*H389*F!$B$79,IF(I389=80%,F389*G389*H389*F!$B$80,IF(I389=81%,F389*G389*H389*F!$B$81,IF(I389=82%,F389*G389*H389*F!$B$82,IF(I389=83%,F389*G389*H389*F!$B$83,IF(I389=84%,F389*G389*H389*F!$B$84,IF(I389=85%,F389*G389*H389*F!$B$85,IF(I389=86%,F389*G389*H389*F!$B$86,IF(I389=87%,F389*G389*H389*F!$B$87,IF(I389=88%,F389*G389*H389*F!$B$88,IF(I389=89%,F389*G389*H389*F!$B$89,IF(I389=90%,F389*G389*H389*F!$B$90,IF(I389=91%,F389*G389*H389*F!$B$91,IF(I389=92%,F389*G389*H389*F!$B$92,IF(I389=93%,F389*G389*H389*F!$B$93,IF(I389=94%,F389*G389*H389*F!$B$94,IF(I389=95%,F389*G389*H389*F!$B$95,IF(I389=96%,F389*G389*H389*F!$B$96,IF(I389=97%,F389*G389*H389*F!$B$97,IF(I389=98%,F389*G389*H389*F!$B$98,IF(I389=99%,F389*G389*H389*F!$B$99,IF(I389&gt;99%,F389*G389*H389*F!$B$100,))))))))))))))))))))))))))))))))))))))))))))))))))))))))+IF(M389&lt;30%,0,IF(M389&lt;35%,J389*K389*L389*F!$B$33,IF(M389&lt;40%,J389*K389*L389*F!$B$38,IF(M389&lt;45%,J389*K389*L389*F!$B$43,IF(M389&lt;50%,J389*K389*L389*F!$B$48,IF(M389=50%,J389*K389*L389*F!$B$50,IF(M389=51%,J389*K389*L389*F!$B$51,IF(M389=52%,J389*K389*L389*F!$B$52,IF(M389=53%,J389*K389*L389*F!$B$53,IF(M389=54%,J389*K389*L389*F!$B$54,IF(M389=55%,J389*K389*L389*F!$B$55,IF(M389=56%,J389*K389*L389*F!$B$56,IF(M389=57%,J389*K389*L389*F!$B$57,IF(M389=58%,J389*K389*L389*F!$B$58,IF(M389=59%,J389*K389*L389*F!$B$59,IF(M389=60%,J389*K389*L389*F!$B$60,IF(M389=61%,J389*K389*L389*F!$B$61,IF(M389=62%,J389*K389*L389*F!$B$62,IF(M389=63%,J389*K389*L389*F!$B$63,IF(M389=64%,J389*K389*L389*F!$B$64,IF(M389=65%,J389*K389*L389*F!$B$65,IF(M389=66%,J389*K389*L389*F!$B$66,IF(M389=67%,J389*K389*L389*F!$B$67,IF(M389=68%,J389*K389*L389*F!$B$68,IF(M389=69%,J389*K389*L389*F!$B$69,IF(M389=70%,J389*K389*L389*F!$B$70,IF(M389=71%,J389*K389*L389*F!$B$71,IF(M389=72%,J389*K389*L389*F!$B$72,IF(M389=73%,J389*K389*L389*F!$B$73,IF(M389=74%,J389*K389*L389*F!$B$74,IF(M389=75%,J389*K389*L389*F!$B$75,IF(M389=76%,J389*K389*L389*F!$B$76,IF(M389=77%,J389*K389*L389*F!$B$77,IF(M389=78%,J389*K389*L389*F!$B$78,IF(M389=79%,J389*K389*L389*F!$B$79,IF(M389=80%,J389*K389*L389*F!$B$80,IF(M389=81%,J389*K389*L389*F!$B$81,IF(M389=82%,J389*K389*L389*F!$B$82,IF(M389=83%,J389*K389*L389*F!$B$83,IF(M389=84%,J389*K389*L389*F!$B$84,IF(M389=85%,J389*K389*L389*F!$B$85,IF(M389=86%,J389*K389*L389*F!$B$86,IF(M389=87%,J389*K389*L389*F!$B$87,IF(M389=88%,J389*K389*L389*F!$B$88,IF(M389=89%,J389*K389*L389*F!$B$89,IF(M389=90%,J389*K389*L389*F!$B$90,IF(M389=91%,J389*K389*L389*F!$B$91,IF(M389=92%,J389*K389*L389*F!$B$92,IF(M389=93%,J389*K389*L389*F!$B$93,IF(M389=94%,J389*K389*L389*F!$B$94,IF(M389=95%,J389*K389*L389*F!$B$95,IF(M389=96%,J389*K389*L389*F!$B$96,IF(M389=97%,J389*K389*L389*F!$B$97,IF(M389=98%,J389*K389*L389*F!$B$98,IF(M389=99%,J389*K389*L389*F!$B$99,IF(M389&gt;99%,J389*K389*L389*F!$B$100,))))))))))))))))))))))))))))))))))))))))))))))))))))))))+IF(Q389&lt;30%,0,IF(Q389&lt;35%,N389*O389*P389*F!$B$33,IF(Q389&lt;40%,N389*O389*P389*F!$B$38,IF(Q389&lt;45%,N389*O389*P389*F!$B$43,IF(Q389&lt;50%,N389*O389*P389*F!$B$48,IF(Q389=50%,N389*O389*P389*F!$B$50,IF(Q389=51%,N389*O389*P389*F!$B$51,IF(Q389=52%,N389*O389*P389*F!$B$52,IF(Q389=53%,N389*O389*P389*F!$B$53,IF(Q389=54%,N389*O389*P389*F!$B$54,IF(Q389=55%,N389*O389*P389*F!$B$55,IF(Q389=56%,N389*O389*P389*F!$B$56,IF(Q389=57%,N389*O389*P389*F!$B$57,IF(Q389=58%,N389*O389*P389*F!$B$58,IF(Q389=59%,N389*O389*P389*F!$B$59,IF(Q389=60%,N389*O389*P389*F!$B$60,IF(Q389=61%,N389*O389*P389*F!$B$61,IF(Q389=62%,N389*O389*P389*F!$B$62,IF(Q389=63%,N389*O389*P389*F!$B$63,IF(Q389=64%,N389*O389*P389*F!$B$64,IF(Q389=65%,N389*O389*P389*F!$B$65,IF(Q389=66%,N389*O389*P389*F!$B$66,IF(Q389=67%,N389*O389*P389*F!$B$67,IF(Q389=68%,N389*O389*P389*F!$B$68,IF(Q389=69%,N389*O389*P389*F!$B$69,IF(Q389=70%,N389*O389*P389*F!$B$70,IF(Q389=71%,N389*O389*P389*F!$B$71,IF(Q389=72%,N389*O389*P389*F!$B$72,IF(Q389=73%,N389*O389*P389*F!$B$73,IF(Q389=74%,N389*O389*P389*F!$B$74,IF(Q389=75%,N389*O389*P389*F!$B$75,IF(Q389=76%,N389*O389*P389*F!$B$76,IF(Q389=77%,N389*O389*P389*F!$B$77,IF(Q389=78%,N389*O389*P389*F!$B$78,IF(Q389=79%,N389*O389*P389*F!$B$79,IF(Q389=80%,N389*O389*P389*F!$B$80,IF(Q389=81%,N389*O389*P389*F!$B$81,IF(Q389=82%,N389*O389*P389*F!$B$82,IF(Q389=83%,N389*O389*P389*F!$B$83,IF(Q389=84%,N389*O389*P389*F!$B$84,IF(Q389=85%,N389*O389*P389*F!$B$85,IF(Q389=86%,N389*O389*P389*F!$B$86,IF(Q389=87%,N389*O389*P389*F!$B$87,IF(Q389=88%,N389*O389*P389*F!$B$88,IF(Q389=89%,N389*O389*P389*F!$B$89,IF(Q389=90%,N389*O389*P389*F!$B$90,IF(Q389=91%,N389*O389*P389*F!$B$91,IF(Q389=92%,N389*O389*P389*F!$B$92,IF(Q389=93%,N389*O389*P389*F!$B$93,IF(Q389=94%,N389*O389*P389*F!$B$94,IF(Q389=95%,N389*O389*P389*F!$B$95,IF(Q389=96%,N389*O389*P389*F!$B$96,IF(Q389=97%,N389*O389*P389*F!$B$97,IF(Q389=98%,N389*O389*P389*F!$B$98,IF(Q389=99%,N389*O389*P389*F!$B$99,IF(Q389&gt;99%,N389*O389*P389*F!$B$100,))))))))))))))))))))))))))))))))))))))))))))))))))))))))+IF(U389&lt;30%,0,IF(U389&lt;35%,R389*S389*T389*F!$B$33,IF(U389&lt;40%,R389*S389*T389*F!$B$38,IF(U389&lt;45%,R389*S389*T389*F!$B$43,IF(U389&lt;50%,R389*S389*T389*F!$B$48,IF(U389=50%,R389*S389*T389*F!$B$50,IF(U389=51%,R389*S389*T389*F!$B$51,IF(U389=52%,R389*S389*T389*F!$B$52,IF(U389=53%,R389*S389*T389*F!$B$53,IF(U389=54%,R389*S389*T389*F!$B$54,IF(U389=55%,R389*S389*T389*F!$B$55,IF(U389=56%,R389*S389*T389*F!$B$56,IF(U389=57%,R389*S389*T389*F!$B$57,IF(U389=58%,R389*S389*T389*F!$B$58,IF(U389=59%,R389*S389*T389*F!$B$59,IF(U389=60%,R389*S389*T389*F!$B$60,IF(U389=61%,R389*S389*T389*F!$B$61,IF(U389=62%,R389*S389*T389*F!$B$62,IF(U389=63%,R389*S389*T389*F!$B$63,IF(U389=64%,R389*S389*T389*F!$B$64,IF(U389=65%,R389*S389*T389*F!$B$65,IF(U389=66%,R389*S389*T389*F!$B$66,IF(U389=67%,R389*S389*T389*F!$B$67,IF(U389=68%,R389*S389*T389*F!$B$68,IF(U389=69%,R389*S389*T389*F!$B$69,IF(U389=70%,R389*S389*T389*F!$B$70,IF(U389=71%,R389*S389*T389*F!$B$71,IF(U389=72%,R389*S389*T389*F!$B$72,IF(U389=73%,R389*S389*T389*F!$B$73,IF(U389=74%,R389*S389*T389*F!$B$74,IF(U389=75%,R389*S389*T389*F!$B$75,IF(U389=76%,R389*S389*T389*F!$B$76,IF(U389=77%,R389*S389*T389*F!$B$77,IF(U389=78%,R389*S389*T389*F!$B$78,IF(U389=79%,R389*S389*T389*F!$B$79,IF(U389=80%,R389*S389*T389*F!$B$80,IF(U389=81%,R389*S389*T389*F!$B$81,IF(U389=82%,R389*S389*T389*F!$B$82,IF(U389=83%,R389*S389*T389*F!$B$83,IF(U389=84%,R389*S389*T389*F!$B$84,IF(U389=85%,R389*S389*T389*F!$B$85,IF(U389=86%,R389*S389*T389*F!$B$86,IF(U389=87%,R389*S389*T389*F!$B$87,IF(U389=88%,R389*S389*T389*F!$B$88,IF(U389=89%,R389*S389*T389*F!$B$89,IF(U389=90%,R389*S389*T389*F!$B$90,IF(U389=91%,R389*S389*T389*F!$B$91,IF(U389=92%,R389*S389*T389*F!$B$92,IF(U389=93%,R389*S389*T389*F!$B$93,IF(U389=94%,R389*S389*T389*F!$B$94,IF(U389=95%,R389*S389*T389*F!$B$95,IF(U389=96%,R389*S389*T389*F!$B$96,IF(U389=97%,R389*S389*T389*F!$B$97,IF(U389=98%,R389*S389*T389*F!$B$98,IF(U389=99%,R389*S389*T389*F!$B$99,IF(U389&gt;99%,R389*S389*T389*F!$B$100)))))))))))))))))))))))))))))))))))))))))))))))))))))))))*IF(ISNUMBER(E389),E389,1)*IF(ISNUMBER(D389),D389,1)</f>
        <v>781.20000000000016</v>
      </c>
      <c r="AA389" s="69">
        <f t="shared" si="634"/>
        <v>30</v>
      </c>
      <c r="AB389" s="70">
        <f t="shared" si="635"/>
        <v>15</v>
      </c>
    </row>
    <row r="390" spans="1:28" x14ac:dyDescent="0.25">
      <c r="A390" s="325"/>
      <c r="B390" s="198" t="str">
        <f t="shared" ref="B390:C390" si="644">IF(B353="","",B353)</f>
        <v>Легкая</v>
      </c>
      <c r="C390" s="196" t="str">
        <f t="shared" si="644"/>
        <v>Наклоны</v>
      </c>
      <c r="D390" s="167">
        <f t="shared" si="637"/>
        <v>1</v>
      </c>
      <c r="E390" s="197" t="str">
        <f t="shared" ref="E390" si="645">IF(E353="","",E353)</f>
        <v/>
      </c>
      <c r="F390" s="305">
        <f>IF(I390&lt;&gt;0,(IFERROR(IF($Y390&gt;50,MROUND($Y390*I390,2.5),IF($Y390&lt;15,MROUND($Y390*I390,0.1),MROUND($Y390*I390,1))),)),"")</f>
        <v>62.5</v>
      </c>
      <c r="G390" s="170">
        <v>5</v>
      </c>
      <c r="H390" s="170">
        <v>3</v>
      </c>
      <c r="I390" s="171">
        <v>0.45</v>
      </c>
      <c r="J390" s="305" t="str">
        <f>IF(M390&lt;&gt;0,(IFERROR(IF($Y390&gt;50,MROUND($Y390*M390,2.5),IF($Y390&lt;15,MROUND($Y390*M390,0.1),MROUND($Y390*M390,1))),)),"")</f>
        <v/>
      </c>
      <c r="K390" s="170"/>
      <c r="L390" s="170"/>
      <c r="M390" s="171">
        <v>0</v>
      </c>
      <c r="N390" s="305" t="str">
        <f>IF(Q390&lt;&gt;0,(IFERROR(IF($Y390&gt;50,MROUND($Y390*Q390,2.5),IF($Y390&lt;15,MROUND($Y390*Q390,0.1),MROUND($Y390*Q390,1))),)),"")</f>
        <v/>
      </c>
      <c r="O390" s="170"/>
      <c r="P390" s="170"/>
      <c r="Q390" s="171">
        <v>0</v>
      </c>
      <c r="R390" s="305" t="str">
        <f>IF(U390&lt;&gt;0,(IFERROR(IF($Y390&gt;50,MROUND($Y390*U390,2.5),IF($Y390&lt;15,MROUND($Y390*U390,0.1),MROUND($Y390*U390,1))),)),"")</f>
        <v/>
      </c>
      <c r="S390" s="170"/>
      <c r="T390" s="170"/>
      <c r="U390" s="172">
        <v>0</v>
      </c>
      <c r="V390" s="121">
        <f t="shared" si="633"/>
        <v>937.5</v>
      </c>
      <c r="W390" s="60">
        <f t="shared" si="639"/>
        <v>62.5</v>
      </c>
      <c r="X390" s="61">
        <f>ROUND(IFERROR((W390/(Y390*IF(ISNUMBER(E390),E390,1))),0),2)</f>
        <v>0.45</v>
      </c>
      <c r="Y390" s="203">
        <f t="shared" si="641"/>
        <v>138.75049742938438</v>
      </c>
      <c r="Z390" s="17">
        <f>(IF(I390&lt;30%,0,IF(I390&lt;35%,F390*G390*H390*F!$B$33,IF(I390&lt;40%,F390*G390*H390*F!$B$38,IF(I390&lt;45%,F390*G390*H390*F!$B$43,IF(I390&lt;50%,F390*G390*H390*F!$B$48,IF(I390=50%,F390*G390*H390*F!$B$50,IF(I390=51%,F390*G390*H390*F!$B$51,IF(I390=52%,F390*G390*H390*F!$B$52,IF(I390=53%,F390*G390*H390*F!$B$53,IF(I390=54%,F390*G390*H390*F!$B$54,IF(I390=55%,F390*G390*H390*F!$B$55,IF(I390=56%,F390*G390*H390*F!$B$56,IF(I390=57%,F390*G390*H390*F!$B$57,IF(I390=58%,F390*G390*H390*F!$B$58,IF(I390=59%,F390*G390*H390*F!$B$59,IF(I390=60%,F390*G390*H390*F!$B$60,IF(I390=61%,F390*G390*H390*F!$B$61,IF(I390=62%,F390*G390*H390*F!$B$62,IF(I390=63%,F390*G390*H390*F!$B$63,IF(I390=64%,F390*G390*H390*F!$B$64,IF(I390=65%,F390*G390*H390*F!$B$65,IF(I390=66%,F390*G390*H390*F!$B$66,IF(I390=67%,F390*G390*H390*F!$B$67,IF(I390=68%,F390*G390*H390*F!$B$68,IF(I390=69%,F390*G390*H390*F!$B$69,IF(I390=70%,F390*G390*H390*F!$B$70,IF(I390=71%,F390*G390*H390*F!$B$71,IF(I390=72%,F390*G390*H390*F!$B$72,IF(I390=73%,F390*G390*H390*F!$B$73,IF(I390=74%,F390*G390*H390*F!$B$74,IF(I390=75%,F390*G390*H390*F!$B$75,IF(I390=76%,F390*G390*H390*F!$B$76,IF(I390=77%,F390*G390*H390*F!$B$77,IF(I390=78%,F390*G390*H390*F!$B$78,IF(I390=79%,F390*G390*H390*F!$B$79,IF(I390=80%,F390*G390*H390*F!$B$80,IF(I390=81%,F390*G390*H390*F!$B$81,IF(I390=82%,F390*G390*H390*F!$B$82,IF(I390=83%,F390*G390*H390*F!$B$83,IF(I390=84%,F390*G390*H390*F!$B$84,IF(I390=85%,F390*G390*H390*F!$B$85,IF(I390=86%,F390*G390*H390*F!$B$86,IF(I390=87%,F390*G390*H390*F!$B$87,IF(I390=88%,F390*G390*H390*F!$B$88,IF(I390=89%,F390*G390*H390*F!$B$89,IF(I390=90%,F390*G390*H390*F!$B$90,IF(I390=91%,F390*G390*H390*F!$B$91,IF(I390=92%,F390*G390*H390*F!$B$92,IF(I390=93%,F390*G390*H390*F!$B$93,IF(I390=94%,F390*G390*H390*F!$B$94,IF(I390=95%,F390*G390*H390*F!$B$95,IF(I390=96%,F390*G390*H390*F!$B$96,IF(I390=97%,F390*G390*H390*F!$B$97,IF(I390=98%,F390*G390*H390*F!$B$98,IF(I390=99%,F390*G390*H390*F!$B$99,IF(I390&gt;99%,F390*G390*H390*F!$B$100,))))))))))))))))))))))))))))))))))))))))))))))))))))))))+IF(M390&lt;30%,0,IF(M390&lt;35%,J390*K390*L390*F!$B$33,IF(M390&lt;40%,J390*K390*L390*F!$B$38,IF(M390&lt;45%,J390*K390*L390*F!$B$43,IF(M390&lt;50%,J390*K390*L390*F!$B$48,IF(M390=50%,J390*K390*L390*F!$B$50,IF(M390=51%,J390*K390*L390*F!$B$51,IF(M390=52%,J390*K390*L390*F!$B$52,IF(M390=53%,J390*K390*L390*F!$B$53,IF(M390=54%,J390*K390*L390*F!$B$54,IF(M390=55%,J390*K390*L390*F!$B$55,IF(M390=56%,J390*K390*L390*F!$B$56,IF(M390=57%,J390*K390*L390*F!$B$57,IF(M390=58%,J390*K390*L390*F!$B$58,IF(M390=59%,J390*K390*L390*F!$B$59,IF(M390=60%,J390*K390*L390*F!$B$60,IF(M390=61%,J390*K390*L390*F!$B$61,IF(M390=62%,J390*K390*L390*F!$B$62,IF(M390=63%,J390*K390*L390*F!$B$63,IF(M390=64%,J390*K390*L390*F!$B$64,IF(M390=65%,J390*K390*L390*F!$B$65,IF(M390=66%,J390*K390*L390*F!$B$66,IF(M390=67%,J390*K390*L390*F!$B$67,IF(M390=68%,J390*K390*L390*F!$B$68,IF(M390=69%,J390*K390*L390*F!$B$69,IF(M390=70%,J390*K390*L390*F!$B$70,IF(M390=71%,J390*K390*L390*F!$B$71,IF(M390=72%,J390*K390*L390*F!$B$72,IF(M390=73%,J390*K390*L390*F!$B$73,IF(M390=74%,J390*K390*L390*F!$B$74,IF(M390=75%,J390*K390*L390*F!$B$75,IF(M390=76%,J390*K390*L390*F!$B$76,IF(M390=77%,J390*K390*L390*F!$B$77,IF(M390=78%,J390*K390*L390*F!$B$78,IF(M390=79%,J390*K390*L390*F!$B$79,IF(M390=80%,J390*K390*L390*F!$B$80,IF(M390=81%,J390*K390*L390*F!$B$81,IF(M390=82%,J390*K390*L390*F!$B$82,IF(M390=83%,J390*K390*L390*F!$B$83,IF(M390=84%,J390*K390*L390*F!$B$84,IF(M390=85%,J390*K390*L390*F!$B$85,IF(M390=86%,J390*K390*L390*F!$B$86,IF(M390=87%,J390*K390*L390*F!$B$87,IF(M390=88%,J390*K390*L390*F!$B$88,IF(M390=89%,J390*K390*L390*F!$B$89,IF(M390=90%,J390*K390*L390*F!$B$90,IF(M390=91%,J390*K390*L390*F!$B$91,IF(M390=92%,J390*K390*L390*F!$B$92,IF(M390=93%,J390*K390*L390*F!$B$93,IF(M390=94%,J390*K390*L390*F!$B$94,IF(M390=95%,J390*K390*L390*F!$B$95,IF(M390=96%,J390*K390*L390*F!$B$96,IF(M390=97%,J390*K390*L390*F!$B$97,IF(M390=98%,J390*K390*L390*F!$B$98,IF(M390=99%,J390*K390*L390*F!$B$99,IF(M390&gt;99%,J390*K390*L390*F!$B$100,))))))))))))))))))))))))))))))))))))))))))))))))))))))))+IF(Q390&lt;30%,0,IF(Q390&lt;35%,N390*O390*P390*F!$B$33,IF(Q390&lt;40%,N390*O390*P390*F!$B$38,IF(Q390&lt;45%,N390*O390*P390*F!$B$43,IF(Q390&lt;50%,N390*O390*P390*F!$B$48,IF(Q390=50%,N390*O390*P390*F!$B$50,IF(Q390=51%,N390*O390*P390*F!$B$51,IF(Q390=52%,N390*O390*P390*F!$B$52,IF(Q390=53%,N390*O390*P390*F!$B$53,IF(Q390=54%,N390*O390*P390*F!$B$54,IF(Q390=55%,N390*O390*P390*F!$B$55,IF(Q390=56%,N390*O390*P390*F!$B$56,IF(Q390=57%,N390*O390*P390*F!$B$57,IF(Q390=58%,N390*O390*P390*F!$B$58,IF(Q390=59%,N390*O390*P390*F!$B$59,IF(Q390=60%,N390*O390*P390*F!$B$60,IF(Q390=61%,N390*O390*P390*F!$B$61,IF(Q390=62%,N390*O390*P390*F!$B$62,IF(Q390=63%,N390*O390*P390*F!$B$63,IF(Q390=64%,N390*O390*P390*F!$B$64,IF(Q390=65%,N390*O390*P390*F!$B$65,IF(Q390=66%,N390*O390*P390*F!$B$66,IF(Q390=67%,N390*O390*P390*F!$B$67,IF(Q390=68%,N390*O390*P390*F!$B$68,IF(Q390=69%,N390*O390*P390*F!$B$69,IF(Q390=70%,N390*O390*P390*F!$B$70,IF(Q390=71%,N390*O390*P390*F!$B$71,IF(Q390=72%,N390*O390*P390*F!$B$72,IF(Q390=73%,N390*O390*P390*F!$B$73,IF(Q390=74%,N390*O390*P390*F!$B$74,IF(Q390=75%,N390*O390*P390*F!$B$75,IF(Q390=76%,N390*O390*P390*F!$B$76,IF(Q390=77%,N390*O390*P390*F!$B$77,IF(Q390=78%,N390*O390*P390*F!$B$78,IF(Q390=79%,N390*O390*P390*F!$B$79,IF(Q390=80%,N390*O390*P390*F!$B$80,IF(Q390=81%,N390*O390*P390*F!$B$81,IF(Q390=82%,N390*O390*P390*F!$B$82,IF(Q390=83%,N390*O390*P390*F!$B$83,IF(Q390=84%,N390*O390*P390*F!$B$84,IF(Q390=85%,N390*O390*P390*F!$B$85,IF(Q390=86%,N390*O390*P390*F!$B$86,IF(Q390=87%,N390*O390*P390*F!$B$87,IF(Q390=88%,N390*O390*P390*F!$B$88,IF(Q390=89%,N390*O390*P390*F!$B$89,IF(Q390=90%,N390*O390*P390*F!$B$90,IF(Q390=91%,N390*O390*P390*F!$B$91,IF(Q390=92%,N390*O390*P390*F!$B$92,IF(Q390=93%,N390*O390*P390*F!$B$93,IF(Q390=94%,N390*O390*P390*F!$B$94,IF(Q390=95%,N390*O390*P390*F!$B$95,IF(Q390=96%,N390*O390*P390*F!$B$96,IF(Q390=97%,N390*O390*P390*F!$B$97,IF(Q390=98%,N390*O390*P390*F!$B$98,IF(Q390=99%,N390*O390*P390*F!$B$99,IF(Q390&gt;99%,N390*O390*P390*F!$B$100,))))))))))))))))))))))))))))))))))))))))))))))))))))))))+IF(U390&lt;30%,0,IF(U390&lt;35%,R390*S390*T390*F!$B$33,IF(U390&lt;40%,R390*S390*T390*F!$B$38,IF(U390&lt;45%,R390*S390*T390*F!$B$43,IF(U390&lt;50%,R390*S390*T390*F!$B$48,IF(U390=50%,R390*S390*T390*F!$B$50,IF(U390=51%,R390*S390*T390*F!$B$51,IF(U390=52%,R390*S390*T390*F!$B$52,IF(U390=53%,R390*S390*T390*F!$B$53,IF(U390=54%,R390*S390*T390*F!$B$54,IF(U390=55%,R390*S390*T390*F!$B$55,IF(U390=56%,R390*S390*T390*F!$B$56,IF(U390=57%,R390*S390*T390*F!$B$57,IF(U390=58%,R390*S390*T390*F!$B$58,IF(U390=59%,R390*S390*T390*F!$B$59,IF(U390=60%,R390*S390*T390*F!$B$60,IF(U390=61%,R390*S390*T390*F!$B$61,IF(U390=62%,R390*S390*T390*F!$B$62,IF(U390=63%,R390*S390*T390*F!$B$63,IF(U390=64%,R390*S390*T390*F!$B$64,IF(U390=65%,R390*S390*T390*F!$B$65,IF(U390=66%,R390*S390*T390*F!$B$66,IF(U390=67%,R390*S390*T390*F!$B$67,IF(U390=68%,R390*S390*T390*F!$B$68,IF(U390=69%,R390*S390*T390*F!$B$69,IF(U390=70%,R390*S390*T390*F!$B$70,IF(U390=71%,R390*S390*T390*F!$B$71,IF(U390=72%,R390*S390*T390*F!$B$72,IF(U390=73%,R390*S390*T390*F!$B$73,IF(U390=74%,R390*S390*T390*F!$B$74,IF(U390=75%,R390*S390*T390*F!$B$75,IF(U390=76%,R390*S390*T390*F!$B$76,IF(U390=77%,R390*S390*T390*F!$B$77,IF(U390=78%,R390*S390*T390*F!$B$78,IF(U390=79%,R390*S390*T390*F!$B$79,IF(U390=80%,R390*S390*T390*F!$B$80,IF(U390=81%,R390*S390*T390*F!$B$81,IF(U390=82%,R390*S390*T390*F!$B$82,IF(U390=83%,R390*S390*T390*F!$B$83,IF(U390=84%,R390*S390*T390*F!$B$84,IF(U390=85%,R390*S390*T390*F!$B$85,IF(U390=86%,R390*S390*T390*F!$B$86,IF(U390=87%,R390*S390*T390*F!$B$87,IF(U390=88%,R390*S390*T390*F!$B$88,IF(U390=89%,R390*S390*T390*F!$B$89,IF(U390=90%,R390*S390*T390*F!$B$90,IF(U390=91%,R390*S390*T390*F!$B$91,IF(U390=92%,R390*S390*T390*F!$B$92,IF(U390=93%,R390*S390*T390*F!$B$93,IF(U390=94%,R390*S390*T390*F!$B$94,IF(U390=95%,R390*S390*T390*F!$B$95,IF(U390=96%,R390*S390*T390*F!$B$96,IF(U390=97%,R390*S390*T390*F!$B$97,IF(U390=98%,R390*S390*T390*F!$B$98,IF(U390=99%,R390*S390*T390*F!$B$99,IF(U390&gt;99%,R390*S390*T390*F!$B$100)))))))))))))))))))))))))))))))))))))))))))))))))))))))))*IF(ISNUMBER(E390),E390,1)*IF(ISNUMBER(D390),D390,1)</f>
        <v>440.625</v>
      </c>
      <c r="AA390" s="62">
        <f t="shared" si="634"/>
        <v>15</v>
      </c>
      <c r="AB390" s="63">
        <f t="shared" si="635"/>
        <v>14.400000000000002</v>
      </c>
    </row>
    <row r="391" spans="1:28" x14ac:dyDescent="0.25">
      <c r="A391" s="325"/>
      <c r="B391" s="198" t="str">
        <f t="shared" ref="B391:C391" si="646">IF(B354="","",B354)</f>
        <v/>
      </c>
      <c r="C391" s="196" t="str">
        <f t="shared" si="646"/>
        <v/>
      </c>
      <c r="D391" s="167">
        <v>0</v>
      </c>
      <c r="E391" s="199" t="str">
        <f t="shared" ref="E391" si="647">IF(E354="","",E354)</f>
        <v/>
      </c>
      <c r="F391" s="304" t="str">
        <f>IF(I391&lt;&gt;0,(IFERROR(IF($Y391&gt;50,MROUND($Y391*I391,2.5),IF($Y391&lt;15,MROUND($Y391*I391,0.1),MROUND($Y391*I391,1))),)),"")</f>
        <v/>
      </c>
      <c r="G391" s="173"/>
      <c r="H391" s="173"/>
      <c r="I391" s="174">
        <v>0</v>
      </c>
      <c r="J391" s="304" t="str">
        <f>IF(M391&lt;&gt;0,(IFERROR(IF($Y391&gt;50,MROUND($Y391*M391,2.5),IF($Y391&lt;15,MROUND($Y391*M391,0.1),MROUND($Y391*M391,1))),)),"")</f>
        <v/>
      </c>
      <c r="K391" s="173"/>
      <c r="L391" s="173"/>
      <c r="M391" s="174">
        <v>0</v>
      </c>
      <c r="N391" s="304" t="str">
        <f>IF(Q391&lt;&gt;0,(IFERROR(IF($Y391&gt;50,MROUND($Y391*Q391,2.5),IF($Y391&lt;15,MROUND($Y391*Q391,0.1),MROUND($Y391*Q391,1))),)),"")</f>
        <v/>
      </c>
      <c r="O391" s="173"/>
      <c r="P391" s="173"/>
      <c r="Q391" s="174">
        <v>0</v>
      </c>
      <c r="R391" s="304" t="str">
        <f>IF(U391&lt;&gt;0,(IFERROR(IF($Y391&gt;50,MROUND($Y391*U391,2.5),IF($Y391&lt;15,MROUND($Y391*U391,0.1),MROUND($Y391*U391,1))),)),"")</f>
        <v/>
      </c>
      <c r="S391" s="173"/>
      <c r="T391" s="173"/>
      <c r="U391" s="175">
        <v>0</v>
      </c>
      <c r="V391" s="98">
        <f t="shared" si="633"/>
        <v>0</v>
      </c>
      <c r="W391" s="67">
        <f t="shared" si="639"/>
        <v>0</v>
      </c>
      <c r="X391" s="72">
        <f t="shared" ref="X391:X392" si="648">ROUND(IFERROR((W391/(Y391*IF(ISNUMBER(E391),E391,1))),0),2)</f>
        <v>0</v>
      </c>
      <c r="Y391" s="203"/>
      <c r="Z391" s="18">
        <f>(IF(I391&lt;30%,0,IF(I391&lt;35%,F391*G391*H391*F!$B$33,IF(I391&lt;40%,F391*G391*H391*F!$B$38,IF(I391&lt;45%,F391*G391*H391*F!$B$43,IF(I391&lt;50%,F391*G391*H391*F!$B$48,IF(I391=50%,F391*G391*H391*F!$B$50,IF(I391=51%,F391*G391*H391*F!$B$51,IF(I391=52%,F391*G391*H391*F!$B$52,IF(I391=53%,F391*G391*H391*F!$B$53,IF(I391=54%,F391*G391*H391*F!$B$54,IF(I391=55%,F391*G391*H391*F!$B$55,IF(I391=56%,F391*G391*H391*F!$B$56,IF(I391=57%,F391*G391*H391*F!$B$57,IF(I391=58%,F391*G391*H391*F!$B$58,IF(I391=59%,F391*G391*H391*F!$B$59,IF(I391=60%,F391*G391*H391*F!$B$60,IF(I391=61%,F391*G391*H391*F!$B$61,IF(I391=62%,F391*G391*H391*F!$B$62,IF(I391=63%,F391*G391*H391*F!$B$63,IF(I391=64%,F391*G391*H391*F!$B$64,IF(I391=65%,F391*G391*H391*F!$B$65,IF(I391=66%,F391*G391*H391*F!$B$66,IF(I391=67%,F391*G391*H391*F!$B$67,IF(I391=68%,F391*G391*H391*F!$B$68,IF(I391=69%,F391*G391*H391*F!$B$69,IF(I391=70%,F391*G391*H391*F!$B$70,IF(I391=71%,F391*G391*H391*F!$B$71,IF(I391=72%,F391*G391*H391*F!$B$72,IF(I391=73%,F391*G391*H391*F!$B$73,IF(I391=74%,F391*G391*H391*F!$B$74,IF(I391=75%,F391*G391*H391*F!$B$75,IF(I391=76%,F391*G391*H391*F!$B$76,IF(I391=77%,F391*G391*H391*F!$B$77,IF(I391=78%,F391*G391*H391*F!$B$78,IF(I391=79%,F391*G391*H391*F!$B$79,IF(I391=80%,F391*G391*H391*F!$B$80,IF(I391=81%,F391*G391*H391*F!$B$81,IF(I391=82%,F391*G391*H391*F!$B$82,IF(I391=83%,F391*G391*H391*F!$B$83,IF(I391=84%,F391*G391*H391*F!$B$84,IF(I391=85%,F391*G391*H391*F!$B$85,IF(I391=86%,F391*G391*H391*F!$B$86,IF(I391=87%,F391*G391*H391*F!$B$87,IF(I391=88%,F391*G391*H391*F!$B$88,IF(I391=89%,F391*G391*H391*F!$B$89,IF(I391=90%,F391*G391*H391*F!$B$90,IF(I391=91%,F391*G391*H391*F!$B$91,IF(I391=92%,F391*G391*H391*F!$B$92,IF(I391=93%,F391*G391*H391*F!$B$93,IF(I391=94%,F391*G391*H391*F!$B$94,IF(I391=95%,F391*G391*H391*F!$B$95,IF(I391=96%,F391*G391*H391*F!$B$96,IF(I391=97%,F391*G391*H391*F!$B$97,IF(I391=98%,F391*G391*H391*F!$B$98,IF(I391=99%,F391*G391*H391*F!$B$99,IF(I391&gt;99%,F391*G391*H391*F!$B$100,))))))))))))))))))))))))))))))))))))))))))))))))))))))))+IF(M391&lt;30%,0,IF(M391&lt;35%,J391*K391*L391*F!$B$33,IF(M391&lt;40%,J391*K391*L391*F!$B$38,IF(M391&lt;45%,J391*K391*L391*F!$B$43,IF(M391&lt;50%,J391*K391*L391*F!$B$48,IF(M391=50%,J391*K391*L391*F!$B$50,IF(M391=51%,J391*K391*L391*F!$B$51,IF(M391=52%,J391*K391*L391*F!$B$52,IF(M391=53%,J391*K391*L391*F!$B$53,IF(M391=54%,J391*K391*L391*F!$B$54,IF(M391=55%,J391*K391*L391*F!$B$55,IF(M391=56%,J391*K391*L391*F!$B$56,IF(M391=57%,J391*K391*L391*F!$B$57,IF(M391=58%,J391*K391*L391*F!$B$58,IF(M391=59%,J391*K391*L391*F!$B$59,IF(M391=60%,J391*K391*L391*F!$B$60,IF(M391=61%,J391*K391*L391*F!$B$61,IF(M391=62%,J391*K391*L391*F!$B$62,IF(M391=63%,J391*K391*L391*F!$B$63,IF(M391=64%,J391*K391*L391*F!$B$64,IF(M391=65%,J391*K391*L391*F!$B$65,IF(M391=66%,J391*K391*L391*F!$B$66,IF(M391=67%,J391*K391*L391*F!$B$67,IF(M391=68%,J391*K391*L391*F!$B$68,IF(M391=69%,J391*K391*L391*F!$B$69,IF(M391=70%,J391*K391*L391*F!$B$70,IF(M391=71%,J391*K391*L391*F!$B$71,IF(M391=72%,J391*K391*L391*F!$B$72,IF(M391=73%,J391*K391*L391*F!$B$73,IF(M391=74%,J391*K391*L391*F!$B$74,IF(M391=75%,J391*K391*L391*F!$B$75,IF(M391=76%,J391*K391*L391*F!$B$76,IF(M391=77%,J391*K391*L391*F!$B$77,IF(M391=78%,J391*K391*L391*F!$B$78,IF(M391=79%,J391*K391*L391*F!$B$79,IF(M391=80%,J391*K391*L391*F!$B$80,IF(M391=81%,J391*K391*L391*F!$B$81,IF(M391=82%,J391*K391*L391*F!$B$82,IF(M391=83%,J391*K391*L391*F!$B$83,IF(M391=84%,J391*K391*L391*F!$B$84,IF(M391=85%,J391*K391*L391*F!$B$85,IF(M391=86%,J391*K391*L391*F!$B$86,IF(M391=87%,J391*K391*L391*F!$B$87,IF(M391=88%,J391*K391*L391*F!$B$88,IF(M391=89%,J391*K391*L391*F!$B$89,IF(M391=90%,J391*K391*L391*F!$B$90,IF(M391=91%,J391*K391*L391*F!$B$91,IF(M391=92%,J391*K391*L391*F!$B$92,IF(M391=93%,J391*K391*L391*F!$B$93,IF(M391=94%,J391*K391*L391*F!$B$94,IF(M391=95%,J391*K391*L391*F!$B$95,IF(M391=96%,J391*K391*L391*F!$B$96,IF(M391=97%,J391*K391*L391*F!$B$97,IF(M391=98%,J391*K391*L391*F!$B$98,IF(M391=99%,J391*K391*L391*F!$B$99,IF(M391&gt;99%,J391*K391*L391*F!$B$100,))))))))))))))))))))))))))))))))))))))))))))))))))))))))+IF(Q391&lt;30%,0,IF(Q391&lt;35%,N391*O391*P391*F!$B$33,IF(Q391&lt;40%,N391*O391*P391*F!$B$38,IF(Q391&lt;45%,N391*O391*P391*F!$B$43,IF(Q391&lt;50%,N391*O391*P391*F!$B$48,IF(Q391=50%,N391*O391*P391*F!$B$50,IF(Q391=51%,N391*O391*P391*F!$B$51,IF(Q391=52%,N391*O391*P391*F!$B$52,IF(Q391=53%,N391*O391*P391*F!$B$53,IF(Q391=54%,N391*O391*P391*F!$B$54,IF(Q391=55%,N391*O391*P391*F!$B$55,IF(Q391=56%,N391*O391*P391*F!$B$56,IF(Q391=57%,N391*O391*P391*F!$B$57,IF(Q391=58%,N391*O391*P391*F!$B$58,IF(Q391=59%,N391*O391*P391*F!$B$59,IF(Q391=60%,N391*O391*P391*F!$B$60,IF(Q391=61%,N391*O391*P391*F!$B$61,IF(Q391=62%,N391*O391*P391*F!$B$62,IF(Q391=63%,N391*O391*P391*F!$B$63,IF(Q391=64%,N391*O391*P391*F!$B$64,IF(Q391=65%,N391*O391*P391*F!$B$65,IF(Q391=66%,N391*O391*P391*F!$B$66,IF(Q391=67%,N391*O391*P391*F!$B$67,IF(Q391=68%,N391*O391*P391*F!$B$68,IF(Q391=69%,N391*O391*P391*F!$B$69,IF(Q391=70%,N391*O391*P391*F!$B$70,IF(Q391=71%,N391*O391*P391*F!$B$71,IF(Q391=72%,N391*O391*P391*F!$B$72,IF(Q391=73%,N391*O391*P391*F!$B$73,IF(Q391=74%,N391*O391*P391*F!$B$74,IF(Q391=75%,N391*O391*P391*F!$B$75,IF(Q391=76%,N391*O391*P391*F!$B$76,IF(Q391=77%,N391*O391*P391*F!$B$77,IF(Q391=78%,N391*O391*P391*F!$B$78,IF(Q391=79%,N391*O391*P391*F!$B$79,IF(Q391=80%,N391*O391*P391*F!$B$80,IF(Q391=81%,N391*O391*P391*F!$B$81,IF(Q391=82%,N391*O391*P391*F!$B$82,IF(Q391=83%,N391*O391*P391*F!$B$83,IF(Q391=84%,N391*O391*P391*F!$B$84,IF(Q391=85%,N391*O391*P391*F!$B$85,IF(Q391=86%,N391*O391*P391*F!$B$86,IF(Q391=87%,N391*O391*P391*F!$B$87,IF(Q391=88%,N391*O391*P391*F!$B$88,IF(Q391=89%,N391*O391*P391*F!$B$89,IF(Q391=90%,N391*O391*P391*F!$B$90,IF(Q391=91%,N391*O391*P391*F!$B$91,IF(Q391=92%,N391*O391*P391*F!$B$92,IF(Q391=93%,N391*O391*P391*F!$B$93,IF(Q391=94%,N391*O391*P391*F!$B$94,IF(Q391=95%,N391*O391*P391*F!$B$95,IF(Q391=96%,N391*O391*P391*F!$B$96,IF(Q391=97%,N391*O391*P391*F!$B$97,IF(Q391=98%,N391*O391*P391*F!$B$98,IF(Q391=99%,N391*O391*P391*F!$B$99,IF(Q391&gt;99%,N391*O391*P391*F!$B$100,))))))))))))))))))))))))))))))))))))))))))))))))))))))))+IF(U391&lt;30%,0,IF(U391&lt;35%,R391*S391*T391*F!$B$33,IF(U391&lt;40%,R391*S391*T391*F!$B$38,IF(U391&lt;45%,R391*S391*T391*F!$B$43,IF(U391&lt;50%,R391*S391*T391*F!$B$48,IF(U391=50%,R391*S391*T391*F!$B$50,IF(U391=51%,R391*S391*T391*F!$B$51,IF(U391=52%,R391*S391*T391*F!$B$52,IF(U391=53%,R391*S391*T391*F!$B$53,IF(U391=54%,R391*S391*T391*F!$B$54,IF(U391=55%,R391*S391*T391*F!$B$55,IF(U391=56%,R391*S391*T391*F!$B$56,IF(U391=57%,R391*S391*T391*F!$B$57,IF(U391=58%,R391*S391*T391*F!$B$58,IF(U391=59%,R391*S391*T391*F!$B$59,IF(U391=60%,R391*S391*T391*F!$B$60,IF(U391=61%,R391*S391*T391*F!$B$61,IF(U391=62%,R391*S391*T391*F!$B$62,IF(U391=63%,R391*S391*T391*F!$B$63,IF(U391=64%,R391*S391*T391*F!$B$64,IF(U391=65%,R391*S391*T391*F!$B$65,IF(U391=66%,R391*S391*T391*F!$B$66,IF(U391=67%,R391*S391*T391*F!$B$67,IF(U391=68%,R391*S391*T391*F!$B$68,IF(U391=69%,R391*S391*T391*F!$B$69,IF(U391=70%,R391*S391*T391*F!$B$70,IF(U391=71%,R391*S391*T391*F!$B$71,IF(U391=72%,R391*S391*T391*F!$B$72,IF(U391=73%,R391*S391*T391*F!$B$73,IF(U391=74%,R391*S391*T391*F!$B$74,IF(U391=75%,R391*S391*T391*F!$B$75,IF(U391=76%,R391*S391*T391*F!$B$76,IF(U391=77%,R391*S391*T391*F!$B$77,IF(U391=78%,R391*S391*T391*F!$B$78,IF(U391=79%,R391*S391*T391*F!$B$79,IF(U391=80%,R391*S391*T391*F!$B$80,IF(U391=81%,R391*S391*T391*F!$B$81,IF(U391=82%,R391*S391*T391*F!$B$82,IF(U391=83%,R391*S391*T391*F!$B$83,IF(U391=84%,R391*S391*T391*F!$B$84,IF(U391=85%,R391*S391*T391*F!$B$85,IF(U391=86%,R391*S391*T391*F!$B$86,IF(U391=87%,R391*S391*T391*F!$B$87,IF(U391=88%,R391*S391*T391*F!$B$88,IF(U391=89%,R391*S391*T391*F!$B$89,IF(U391=90%,R391*S391*T391*F!$B$90,IF(U391=91%,R391*S391*T391*F!$B$91,IF(U391=92%,R391*S391*T391*F!$B$92,IF(U391=93%,R391*S391*T391*F!$B$93,IF(U391=94%,R391*S391*T391*F!$B$94,IF(U391=95%,R391*S391*T391*F!$B$95,IF(U391=96%,R391*S391*T391*F!$B$96,IF(U391=97%,R391*S391*T391*F!$B$97,IF(U391=98%,R391*S391*T391*F!$B$98,IF(U391=99%,R391*S391*T391*F!$B$99,IF(U391&gt;99%,R391*S391*T391*F!$B$100)))))))))))))))))))))))))))))))))))))))))))))))))))))))))*IF(ISNUMBER(E391),E391,1)*IF(ISNUMBER(D391),D391,1)</f>
        <v>0</v>
      </c>
      <c r="AA391" s="69">
        <f t="shared" si="634"/>
        <v>0</v>
      </c>
      <c r="AB391" s="70">
        <f t="shared" si="635"/>
        <v>0</v>
      </c>
    </row>
    <row r="392" spans="1:28" x14ac:dyDescent="0.25">
      <c r="A392" s="325"/>
      <c r="B392" s="198" t="str">
        <f t="shared" ref="B392:C392" si="649">IF(B355="","",B355)</f>
        <v/>
      </c>
      <c r="C392" s="200" t="str">
        <f t="shared" si="649"/>
        <v/>
      </c>
      <c r="D392" s="167">
        <f t="shared" si="637"/>
        <v>0</v>
      </c>
      <c r="E392" s="199" t="str">
        <f t="shared" ref="E392" si="650">IF(E355="","",E355)</f>
        <v/>
      </c>
      <c r="F392" s="303"/>
      <c r="G392" s="170"/>
      <c r="H392" s="170"/>
      <c r="I392" s="171">
        <f t="shared" ref="I392" si="651">IFERROR(ROUND(F392/$Y392,2),)</f>
        <v>0</v>
      </c>
      <c r="J392" s="303"/>
      <c r="K392" s="170"/>
      <c r="L392" s="170"/>
      <c r="M392" s="171">
        <f t="shared" ref="M392" si="652">IFERROR(ROUND(J392/$Y392,2),)</f>
        <v>0</v>
      </c>
      <c r="N392" s="303"/>
      <c r="O392" s="170"/>
      <c r="P392" s="170"/>
      <c r="Q392" s="171">
        <f t="shared" ref="Q392" si="653">IFERROR(ROUND(N392/$Y392,2),)</f>
        <v>0</v>
      </c>
      <c r="R392" s="303"/>
      <c r="S392" s="170"/>
      <c r="T392" s="170"/>
      <c r="U392" s="171">
        <f t="shared" ref="U392" si="654">IFERROR(ROUND(R392/$Y392,2),)</f>
        <v>0</v>
      </c>
      <c r="V392" s="121">
        <f t="shared" si="633"/>
        <v>0</v>
      </c>
      <c r="W392" s="60">
        <f t="shared" si="639"/>
        <v>0</v>
      </c>
      <c r="X392" s="61">
        <f t="shared" si="648"/>
        <v>0</v>
      </c>
      <c r="Y392" s="203" t="str">
        <f t="shared" si="641"/>
        <v/>
      </c>
      <c r="Z392" s="17">
        <f>(IF(I392&lt;30%,0,IF(I392&lt;35%,F392*G392*H392*F!$B$33,IF(I392&lt;40%,F392*G392*H392*F!$B$38,IF(I392&lt;45%,F392*G392*H392*F!$B$43,IF(I392&lt;50%,F392*G392*H392*F!$B$48,IF(I392=50%,F392*G392*H392*F!$B$50,IF(I392=51%,F392*G392*H392*F!$B$51,IF(I392=52%,F392*G392*H392*F!$B$52,IF(I392=53%,F392*G392*H392*F!$B$53,IF(I392=54%,F392*G392*H392*F!$B$54,IF(I392=55%,F392*G392*H392*F!$B$55,IF(I392=56%,F392*G392*H392*F!$B$56,IF(I392=57%,F392*G392*H392*F!$B$57,IF(I392=58%,F392*G392*H392*F!$B$58,IF(I392=59%,F392*G392*H392*F!$B$59,IF(I392=60%,F392*G392*H392*F!$B$60,IF(I392=61%,F392*G392*H392*F!$B$61,IF(I392=62%,F392*G392*H392*F!$B$62,IF(I392=63%,F392*G392*H392*F!$B$63,IF(I392=64%,F392*G392*H392*F!$B$64,IF(I392=65%,F392*G392*H392*F!$B$65,IF(I392=66%,F392*G392*H392*F!$B$66,IF(I392=67%,F392*G392*H392*F!$B$67,IF(I392=68%,F392*G392*H392*F!$B$68,IF(I392=69%,F392*G392*H392*F!$B$69,IF(I392=70%,F392*G392*H392*F!$B$70,IF(I392=71%,F392*G392*H392*F!$B$71,IF(I392=72%,F392*G392*H392*F!$B$72,IF(I392=73%,F392*G392*H392*F!$B$73,IF(I392=74%,F392*G392*H392*F!$B$74,IF(I392=75%,F392*G392*H392*F!$B$75,IF(I392=76%,F392*G392*H392*F!$B$76,IF(I392=77%,F392*G392*H392*F!$B$77,IF(I392=78%,F392*G392*H392*F!$B$78,IF(I392=79%,F392*G392*H392*F!$B$79,IF(I392=80%,F392*G392*H392*F!$B$80,IF(I392=81%,F392*G392*H392*F!$B$81,IF(I392=82%,F392*G392*H392*F!$B$82,IF(I392=83%,F392*G392*H392*F!$B$83,IF(I392=84%,F392*G392*H392*F!$B$84,IF(I392=85%,F392*G392*H392*F!$B$85,IF(I392=86%,F392*G392*H392*F!$B$86,IF(I392=87%,F392*G392*H392*F!$B$87,IF(I392=88%,F392*G392*H392*F!$B$88,IF(I392=89%,F392*G392*H392*F!$B$89,IF(I392=90%,F392*G392*H392*F!$B$90,IF(I392=91%,F392*G392*H392*F!$B$91,IF(I392=92%,F392*G392*H392*F!$B$92,IF(I392=93%,F392*G392*H392*F!$B$93,IF(I392=94%,F392*G392*H392*F!$B$94,IF(I392=95%,F392*G392*H392*F!$B$95,IF(I392=96%,F392*G392*H392*F!$B$96,IF(I392=97%,F392*G392*H392*F!$B$97,IF(I392=98%,F392*G392*H392*F!$B$98,IF(I392=99%,F392*G392*H392*F!$B$99,IF(I392&gt;99%,F392*G392*H392*F!$B$100,))))))))))))))))))))))))))))))))))))))))))))))))))))))))+IF(M392&lt;30%,0,IF(M392&lt;35%,J392*K392*L392*F!$B$33,IF(M392&lt;40%,J392*K392*L392*F!$B$38,IF(M392&lt;45%,J392*K392*L392*F!$B$43,IF(M392&lt;50%,J392*K392*L392*F!$B$48,IF(M392=50%,J392*K392*L392*F!$B$50,IF(M392=51%,J392*K392*L392*F!$B$51,IF(M392=52%,J392*K392*L392*F!$B$52,IF(M392=53%,J392*K392*L392*F!$B$53,IF(M392=54%,J392*K392*L392*F!$B$54,IF(M392=55%,J392*K392*L392*F!$B$55,IF(M392=56%,J392*K392*L392*F!$B$56,IF(M392=57%,J392*K392*L392*F!$B$57,IF(M392=58%,J392*K392*L392*F!$B$58,IF(M392=59%,J392*K392*L392*F!$B$59,IF(M392=60%,J392*K392*L392*F!$B$60,IF(M392=61%,J392*K392*L392*F!$B$61,IF(M392=62%,J392*K392*L392*F!$B$62,IF(M392=63%,J392*K392*L392*F!$B$63,IF(M392=64%,J392*K392*L392*F!$B$64,IF(M392=65%,J392*K392*L392*F!$B$65,IF(M392=66%,J392*K392*L392*F!$B$66,IF(M392=67%,J392*K392*L392*F!$B$67,IF(M392=68%,J392*K392*L392*F!$B$68,IF(M392=69%,J392*K392*L392*F!$B$69,IF(M392=70%,J392*K392*L392*F!$B$70,IF(M392=71%,J392*K392*L392*F!$B$71,IF(M392=72%,J392*K392*L392*F!$B$72,IF(M392=73%,J392*K392*L392*F!$B$73,IF(M392=74%,J392*K392*L392*F!$B$74,IF(M392=75%,J392*K392*L392*F!$B$75,IF(M392=76%,J392*K392*L392*F!$B$76,IF(M392=77%,J392*K392*L392*F!$B$77,IF(M392=78%,J392*K392*L392*F!$B$78,IF(M392=79%,J392*K392*L392*F!$B$79,IF(M392=80%,J392*K392*L392*F!$B$80,IF(M392=81%,J392*K392*L392*F!$B$81,IF(M392=82%,J392*K392*L392*F!$B$82,IF(M392=83%,J392*K392*L392*F!$B$83,IF(M392=84%,J392*K392*L392*F!$B$84,IF(M392=85%,J392*K392*L392*F!$B$85,IF(M392=86%,J392*K392*L392*F!$B$86,IF(M392=87%,J392*K392*L392*F!$B$87,IF(M392=88%,J392*K392*L392*F!$B$88,IF(M392=89%,J392*K392*L392*F!$B$89,IF(M392=90%,J392*K392*L392*F!$B$90,IF(M392=91%,J392*K392*L392*F!$B$91,IF(M392=92%,J392*K392*L392*F!$B$92,IF(M392=93%,J392*K392*L392*F!$B$93,IF(M392=94%,J392*K392*L392*F!$B$94,IF(M392=95%,J392*K392*L392*F!$B$95,IF(M392=96%,J392*K392*L392*F!$B$96,IF(M392=97%,J392*K392*L392*F!$B$97,IF(M392=98%,J392*K392*L392*F!$B$98,IF(M392=99%,J392*K392*L392*F!$B$99,IF(M392&gt;99%,J392*K392*L392*F!$B$100,))))))))))))))))))))))))))))))))))))))))))))))))))))))))+IF(Q392&lt;30%,0,IF(Q392&lt;35%,N392*O392*P392*F!$B$33,IF(Q392&lt;40%,N392*O392*P392*F!$B$38,IF(Q392&lt;45%,N392*O392*P392*F!$B$43,IF(Q392&lt;50%,N392*O392*P392*F!$B$48,IF(Q392=50%,N392*O392*P392*F!$B$50,IF(Q392=51%,N392*O392*P392*F!$B$51,IF(Q392=52%,N392*O392*P392*F!$B$52,IF(Q392=53%,N392*O392*P392*F!$B$53,IF(Q392=54%,N392*O392*P392*F!$B$54,IF(Q392=55%,N392*O392*P392*F!$B$55,IF(Q392=56%,N392*O392*P392*F!$B$56,IF(Q392=57%,N392*O392*P392*F!$B$57,IF(Q392=58%,N392*O392*P392*F!$B$58,IF(Q392=59%,N392*O392*P392*F!$B$59,IF(Q392=60%,N392*O392*P392*F!$B$60,IF(Q392=61%,N392*O392*P392*F!$B$61,IF(Q392=62%,N392*O392*P392*F!$B$62,IF(Q392=63%,N392*O392*P392*F!$B$63,IF(Q392=64%,N392*O392*P392*F!$B$64,IF(Q392=65%,N392*O392*P392*F!$B$65,IF(Q392=66%,N392*O392*P392*F!$B$66,IF(Q392=67%,N392*O392*P392*F!$B$67,IF(Q392=68%,N392*O392*P392*F!$B$68,IF(Q392=69%,N392*O392*P392*F!$B$69,IF(Q392=70%,N392*O392*P392*F!$B$70,IF(Q392=71%,N392*O392*P392*F!$B$71,IF(Q392=72%,N392*O392*P392*F!$B$72,IF(Q392=73%,N392*O392*P392*F!$B$73,IF(Q392=74%,N392*O392*P392*F!$B$74,IF(Q392=75%,N392*O392*P392*F!$B$75,IF(Q392=76%,N392*O392*P392*F!$B$76,IF(Q392=77%,N392*O392*P392*F!$B$77,IF(Q392=78%,N392*O392*P392*F!$B$78,IF(Q392=79%,N392*O392*P392*F!$B$79,IF(Q392=80%,N392*O392*P392*F!$B$80,IF(Q392=81%,N392*O392*P392*F!$B$81,IF(Q392=82%,N392*O392*P392*F!$B$82,IF(Q392=83%,N392*O392*P392*F!$B$83,IF(Q392=84%,N392*O392*P392*F!$B$84,IF(Q392=85%,N392*O392*P392*F!$B$85,IF(Q392=86%,N392*O392*P392*F!$B$86,IF(Q392=87%,N392*O392*P392*F!$B$87,IF(Q392=88%,N392*O392*P392*F!$B$88,IF(Q392=89%,N392*O392*P392*F!$B$89,IF(Q392=90%,N392*O392*P392*F!$B$90,IF(Q392=91%,N392*O392*P392*F!$B$91,IF(Q392=92%,N392*O392*P392*F!$B$92,IF(Q392=93%,N392*O392*P392*F!$B$93,IF(Q392=94%,N392*O392*P392*F!$B$94,IF(Q392=95%,N392*O392*P392*F!$B$95,IF(Q392=96%,N392*O392*P392*F!$B$96,IF(Q392=97%,N392*O392*P392*F!$B$97,IF(Q392=98%,N392*O392*P392*F!$B$98,IF(Q392=99%,N392*O392*P392*F!$B$99,IF(Q392&gt;99%,N392*O392*P392*F!$B$100,))))))))))))))))))))))))))))))))))))))))))))))))))))))))+IF(U392&lt;30%,0,IF(U392&lt;35%,R392*S392*T392*F!$B$33,IF(U392&lt;40%,R392*S392*T392*F!$B$38,IF(U392&lt;45%,R392*S392*T392*F!$B$43,IF(U392&lt;50%,R392*S392*T392*F!$B$48,IF(U392=50%,R392*S392*T392*F!$B$50,IF(U392=51%,R392*S392*T392*F!$B$51,IF(U392=52%,R392*S392*T392*F!$B$52,IF(U392=53%,R392*S392*T392*F!$B$53,IF(U392=54%,R392*S392*T392*F!$B$54,IF(U392=55%,R392*S392*T392*F!$B$55,IF(U392=56%,R392*S392*T392*F!$B$56,IF(U392=57%,R392*S392*T392*F!$B$57,IF(U392=58%,R392*S392*T392*F!$B$58,IF(U392=59%,R392*S392*T392*F!$B$59,IF(U392=60%,R392*S392*T392*F!$B$60,IF(U392=61%,R392*S392*T392*F!$B$61,IF(U392=62%,R392*S392*T392*F!$B$62,IF(U392=63%,R392*S392*T392*F!$B$63,IF(U392=64%,R392*S392*T392*F!$B$64,IF(U392=65%,R392*S392*T392*F!$B$65,IF(U392=66%,R392*S392*T392*F!$B$66,IF(U392=67%,R392*S392*T392*F!$B$67,IF(U392=68%,R392*S392*T392*F!$B$68,IF(U392=69%,R392*S392*T392*F!$B$69,IF(U392=70%,R392*S392*T392*F!$B$70,IF(U392=71%,R392*S392*T392*F!$B$71,IF(U392=72%,R392*S392*T392*F!$B$72,IF(U392=73%,R392*S392*T392*F!$B$73,IF(U392=74%,R392*S392*T392*F!$B$74,IF(U392=75%,R392*S392*T392*F!$B$75,IF(U392=76%,R392*S392*T392*F!$B$76,IF(U392=77%,R392*S392*T392*F!$B$77,IF(U392=78%,R392*S392*T392*F!$B$78,IF(U392=79%,R392*S392*T392*F!$B$79,IF(U392=80%,R392*S392*T392*F!$B$80,IF(U392=81%,R392*S392*T392*F!$B$81,IF(U392=82%,R392*S392*T392*F!$B$82,IF(U392=83%,R392*S392*T392*F!$B$83,IF(U392=84%,R392*S392*T392*F!$B$84,IF(U392=85%,R392*S392*T392*F!$B$85,IF(U392=86%,R392*S392*T392*F!$B$86,IF(U392=87%,R392*S392*T392*F!$B$87,IF(U392=88%,R392*S392*T392*F!$B$88,IF(U392=89%,R392*S392*T392*F!$B$89,IF(U392=90%,R392*S392*T392*F!$B$90,IF(U392=91%,R392*S392*T392*F!$B$91,IF(U392=92%,R392*S392*T392*F!$B$92,IF(U392=93%,R392*S392*T392*F!$B$93,IF(U392=94%,R392*S392*T392*F!$B$94,IF(U392=95%,R392*S392*T392*F!$B$95,IF(U392=96%,R392*S392*T392*F!$B$96,IF(U392=97%,R392*S392*T392*F!$B$97,IF(U392=98%,R392*S392*T392*F!$B$98,IF(U392=99%,R392*S392*T392*F!$B$99,IF(U392&gt;99%,R392*S392*T392*F!$B$100)))))))))))))))))))))))))))))))))))))))))))))))))))))))))*IF(ISNUMBER(E392),E392,1)*IF(ISNUMBER(D392),D392,1)</f>
        <v>0</v>
      </c>
      <c r="AA392" s="62">
        <f t="shared" si="634"/>
        <v>0</v>
      </c>
      <c r="AB392" s="63">
        <f t="shared" si="635"/>
        <v>0</v>
      </c>
    </row>
    <row r="393" spans="1:28" ht="15.75" thickBot="1" x14ac:dyDescent="0.3">
      <c r="A393" s="326"/>
      <c r="B393" s="217" t="str">
        <f t="shared" ref="B393:C393" si="655">IF(B356="","",B356)</f>
        <v/>
      </c>
      <c r="C393" s="218" t="str">
        <f t="shared" si="655"/>
        <v/>
      </c>
      <c r="D393" s="299">
        <f>ROUND(IFERROR((D387*(G387*H387+K387*L387+O387*P387+S387*T387)+D388*(G388*H388+K388*L388+O388*P388+S388*T388)+D389*(G389*H389+K389*L389+O389*P389+S389*T389)+D390*(G390*H390+K390*L390+O390*P390+S390*T390)+D391*(G391*H391+K391*L391+O391*P391+S391*T391)+D392*(G392*H392+K392*L392+O392*P392+S392*T392))/((G387*H387+K387*L387+O387*P387+S387*T387)+(G388*H388+K388*L388+O388*P388+S388*T388)+(G389*H389+K389*L389+O389*P389+S389*T389)+(G390*H390+K390*L390+O390*P390+S390*T390)+(G391*H391+K391*L391+O391*P391+S391*T391)+(G392*H392+K392*L392+O392*P392+S392*T392)),0),2)</f>
        <v>1.21</v>
      </c>
      <c r="E393" s="223" t="str">
        <f t="shared" ref="E393" si="656">IF(E356="","",E356)</f>
        <v/>
      </c>
      <c r="F393" s="306"/>
      <c r="G393" s="227"/>
      <c r="H393" s="227"/>
      <c r="I393" s="221"/>
      <c r="J393" s="306"/>
      <c r="K393" s="227"/>
      <c r="L393" s="227"/>
      <c r="M393" s="221"/>
      <c r="N393" s="306"/>
      <c r="O393" s="227"/>
      <c r="P393" s="227"/>
      <c r="Q393" s="221"/>
      <c r="R393" s="306"/>
      <c r="S393" s="227"/>
      <c r="T393" s="227"/>
      <c r="U393" s="221"/>
      <c r="V393" s="324">
        <f>SUM(V387:V392)</f>
        <v>8237.5</v>
      </c>
      <c r="W393" s="21">
        <f>IFERROR(V393/AA393,0)</f>
        <v>96.911764705882348</v>
      </c>
      <c r="X393" s="80">
        <f>ROUND(IFERROR(((I387*G387*H387+M387*K387*L387+Q387*O387*P387+U387*S387*T387)+(I388*G388*H388+M388*K388*L388+Q388*O388*P388+U388*S388*T388)+(I389*G389*H389+M389*K389*L389+Q389*O389*P389+U389*S389*T389)+(I390*G390*H390+M390*K390*L390+Q390*O390*P390+U390*S390*T390)+(I391*G391*H391+M391*K391*L391+Q391*O391*P391+U391*S391*T391)+(I392*G392*H392+M392*K392*L392+Q392*O392*P392+U392*S392*T392))/((G387*H387+K387*L387+O387*P387+S387*T387)+(G388*H388+K388*L388+O388*P388+S388*T388)+(G389*H389+K389*L389+O389*P389+S389*T389)+(G390*H390+K390*L390+O390*P390+S390*T390)+(G391*H391+K391*L391+O391*P391+S391*T391)+(G392*H392+K392*L392+O392*P392+S392*T392)),0),3)</f>
        <v>0.44900000000000001</v>
      </c>
      <c r="Y393" s="81"/>
      <c r="Z393" s="21">
        <f>SUM(Z387:Z392)</f>
        <v>5915.3450000000003</v>
      </c>
      <c r="AA393" s="82">
        <f>SUM(AA387:AA392)</f>
        <v>85</v>
      </c>
      <c r="AB393" s="83">
        <f>IF(SUM(AB387:AB392)=0,TIME(,0,),TIME(,SUM(AB387:AB392)+30,))</f>
        <v>8.9583333333333334E-2</v>
      </c>
    </row>
    <row r="394" spans="1:28" x14ac:dyDescent="0.25">
      <c r="A394" s="319">
        <f>A395</f>
        <v>42279</v>
      </c>
      <c r="B394" s="178" t="s">
        <v>71</v>
      </c>
      <c r="C394" s="179" t="s">
        <v>67</v>
      </c>
      <c r="D394" s="160">
        <f>D357</f>
        <v>1</v>
      </c>
      <c r="E394" s="201" t="str">
        <f t="shared" ref="E394" si="657">IF(E357="","",E357)</f>
        <v/>
      </c>
      <c r="F394" s="307">
        <f>IF(I394&lt;&gt;0,(IFERROR(IF($Y394&gt;50,MROUND($Y394*I394,2.5),IF($Y394&lt;15,MROUND($Y394*I394,0.1),MROUND($Y394*I394,1))),)),"")</f>
        <v>95</v>
      </c>
      <c r="G394" s="181">
        <v>4</v>
      </c>
      <c r="H394" s="181">
        <v>5</v>
      </c>
      <c r="I394" s="182">
        <v>0.35</v>
      </c>
      <c r="J394" s="307">
        <f>IF(M394&lt;&gt;0,(IFERROR(IF($Y394&gt;50,MROUND($Y394*M394,2.5),IF($Y394&lt;15,MROUND($Y394*M394,0.1),MROUND($Y394*M394,1))),)),"")</f>
        <v>115</v>
      </c>
      <c r="K394" s="181">
        <v>3</v>
      </c>
      <c r="L394" s="181">
        <v>5</v>
      </c>
      <c r="M394" s="182">
        <v>0.42</v>
      </c>
      <c r="N394" s="307" t="str">
        <f>IF(Q394&lt;&gt;0,(IFERROR(IF($Y394&gt;50,MROUND($Y394*Q394,2.5),IF($Y394&lt;15,MROUND($Y394*Q394,0.1),MROUND($Y394*Q394,1))),)),"")</f>
        <v/>
      </c>
      <c r="O394" s="181"/>
      <c r="P394" s="181"/>
      <c r="Q394" s="182">
        <v>0</v>
      </c>
      <c r="R394" s="307" t="str">
        <f>IF(U394&lt;&gt;0,(IFERROR(IF($Y394&gt;50,MROUND($Y394*U394,2.5),IF($Y394&lt;15,MROUND($Y394*U394,0.1),MROUND($Y394*U394,1))),)),"")</f>
        <v/>
      </c>
      <c r="S394" s="181"/>
      <c r="T394" s="181"/>
      <c r="U394" s="182">
        <v>0</v>
      </c>
      <c r="V394" s="90">
        <f t="shared" ref="V394:V399" si="658">(IF(ISNUMBER(F394),F394,1)*G394*H394+IF(ISNUMBER(J394),J394,1)*K394*L394+IF(ISNUMBER(N394),N394,1)*O394*P394+IF(ISNUMBER(R394),R394,1)*S394*T394)*IF(ISNUMBER(E394),E394,1)</f>
        <v>3625</v>
      </c>
      <c r="W394" s="91">
        <f>IFERROR((IF(ISNUMBER(F394),F394,1)*G394*H394+IF(ISNUMBER(J394),J394,1)*K394*L394+IF(ISNUMBER(N394),N394,1)*O394*P394+IF(ISNUMBER(R394),R394,1)*S394*T394)*IF(ISNUMBER(E394),E394,1)/(G394*H394+K394*L394+O394*P394+S394*T394),0)</f>
        <v>103.57142857142857</v>
      </c>
      <c r="X394" s="92">
        <f>ROUND(IFERROR((W394/(Y394*IF(ISNUMBER(E394),E394,1))),0),2)</f>
        <v>0.38</v>
      </c>
      <c r="Y394" s="202">
        <f>Y373</f>
        <v>273.29643433060562</v>
      </c>
      <c r="Z394" s="19">
        <f>(IF(I394&lt;30%,0,IF(I394&lt;35%,F394*G394*H394*F!$B$33,IF(I394&lt;40%,F394*G394*H394*F!$B$38,IF(I394&lt;45%,F394*G394*H394*F!$B$43,IF(I394&lt;50%,F394*G394*H394*F!$B$48,IF(I394=50%,F394*G394*H394*F!$B$50,IF(I394=51%,F394*G394*H394*F!$B$51,IF(I394=52%,F394*G394*H394*F!$B$52,IF(I394=53%,F394*G394*H394*F!$B$53,IF(I394=54%,F394*G394*H394*F!$B$54,IF(I394=55%,F394*G394*H394*F!$B$55,IF(I394=56%,F394*G394*H394*F!$B$56,IF(I394=57%,F394*G394*H394*F!$B$57,IF(I394=58%,F394*G394*H394*F!$B$58,IF(I394=59%,F394*G394*H394*F!$B$59,IF(I394=60%,F394*G394*H394*F!$B$60,IF(I394=61%,F394*G394*H394*F!$B$61,IF(I394=62%,F394*G394*H394*F!$B$62,IF(I394=63%,F394*G394*H394*F!$B$63,IF(I394=64%,F394*G394*H394*F!$B$64,IF(I394=65%,F394*G394*H394*F!$B$65,IF(I394=66%,F394*G394*H394*F!$B$66,IF(I394=67%,F394*G394*H394*F!$B$67,IF(I394=68%,F394*G394*H394*F!$B$68,IF(I394=69%,F394*G394*H394*F!$B$69,IF(I394=70%,F394*G394*H394*F!$B$70,IF(I394=71%,F394*G394*H394*F!$B$71,IF(I394=72%,F394*G394*H394*F!$B$72,IF(I394=73%,F394*G394*H394*F!$B$73,IF(I394=74%,F394*G394*H394*F!$B$74,IF(I394=75%,F394*G394*H394*F!$B$75,IF(I394=76%,F394*G394*H394*F!$B$76,IF(I394=77%,F394*G394*H394*F!$B$77,IF(I394=78%,F394*G394*H394*F!$B$78,IF(I394=79%,F394*G394*H394*F!$B$79,IF(I394=80%,F394*G394*H394*F!$B$80,IF(I394=81%,F394*G394*H394*F!$B$81,IF(I394=82%,F394*G394*H394*F!$B$82,IF(I394=83%,F394*G394*H394*F!$B$83,IF(I394=84%,F394*G394*H394*F!$B$84,IF(I394=85%,F394*G394*H394*F!$B$85,IF(I394=86%,F394*G394*H394*F!$B$86,IF(I394=87%,F394*G394*H394*F!$B$87,IF(I394=88%,F394*G394*H394*F!$B$88,IF(I394=89%,F394*G394*H394*F!$B$89,IF(I394=90%,F394*G394*H394*F!$B$90,IF(I394=91%,F394*G394*H394*F!$B$91,IF(I394=92%,F394*G394*H394*F!$B$92,IF(I394=93%,F394*G394*H394*F!$B$93,IF(I394=94%,F394*G394*H394*F!$B$94,IF(I394=95%,F394*G394*H394*F!$B$95,IF(I394=96%,F394*G394*H394*F!$B$96,IF(I394=97%,F394*G394*H394*F!$B$97,IF(I394=98%,F394*G394*H394*F!$B$98,IF(I394=99%,F394*G394*H394*F!$B$99,IF(I394&gt;99%,F394*G394*H394*F!$B$100,))))))))))))))))))))))))))))))))))))))))))))))))))))))))+IF(M394&lt;30%,0,IF(M394&lt;35%,J394*K394*L394*F!$B$33,IF(M394&lt;40%,J394*K394*L394*F!$B$38,IF(M394&lt;45%,J394*K394*L394*F!$B$43,IF(M394&lt;50%,J394*K394*L394*F!$B$48,IF(M394=50%,J394*K394*L394*F!$B$50,IF(M394=51%,J394*K394*L394*F!$B$51,IF(M394=52%,J394*K394*L394*F!$B$52,IF(M394=53%,J394*K394*L394*F!$B$53,IF(M394=54%,J394*K394*L394*F!$B$54,IF(M394=55%,J394*K394*L394*F!$B$55,IF(M394=56%,J394*K394*L394*F!$B$56,IF(M394=57%,J394*K394*L394*F!$B$57,IF(M394=58%,J394*K394*L394*F!$B$58,IF(M394=59%,J394*K394*L394*F!$B$59,IF(M394=60%,J394*K394*L394*F!$B$60,IF(M394=61%,J394*K394*L394*F!$B$61,IF(M394=62%,J394*K394*L394*F!$B$62,IF(M394=63%,J394*K394*L394*F!$B$63,IF(M394=64%,J394*K394*L394*F!$B$64,IF(M394=65%,J394*K394*L394*F!$B$65,IF(M394=66%,J394*K394*L394*F!$B$66,IF(M394=67%,J394*K394*L394*F!$B$67,IF(M394=68%,J394*K394*L394*F!$B$68,IF(M394=69%,J394*K394*L394*F!$B$69,IF(M394=70%,J394*K394*L394*F!$B$70,IF(M394=71%,J394*K394*L394*F!$B$71,IF(M394=72%,J394*K394*L394*F!$B$72,IF(M394=73%,J394*K394*L394*F!$B$73,IF(M394=74%,J394*K394*L394*F!$B$74,IF(M394=75%,J394*K394*L394*F!$B$75,IF(M394=76%,J394*K394*L394*F!$B$76,IF(M394=77%,J394*K394*L394*F!$B$77,IF(M394=78%,J394*K394*L394*F!$B$78,IF(M394=79%,J394*K394*L394*F!$B$79,IF(M394=80%,J394*K394*L394*F!$B$80,IF(M394=81%,J394*K394*L394*F!$B$81,IF(M394=82%,J394*K394*L394*F!$B$82,IF(M394=83%,J394*K394*L394*F!$B$83,IF(M394=84%,J394*K394*L394*F!$B$84,IF(M394=85%,J394*K394*L394*F!$B$85,IF(M394=86%,J394*K394*L394*F!$B$86,IF(M394=87%,J394*K394*L394*F!$B$87,IF(M394=88%,J394*K394*L394*F!$B$88,IF(M394=89%,J394*K394*L394*F!$B$89,IF(M394=90%,J394*K394*L394*F!$B$90,IF(M394=91%,J394*K394*L394*F!$B$91,IF(M394=92%,J394*K394*L394*F!$B$92,IF(M394=93%,J394*K394*L394*F!$B$93,IF(M394=94%,J394*K394*L394*F!$B$94,IF(M394=95%,J394*K394*L394*F!$B$95,IF(M394=96%,J394*K394*L394*F!$B$96,IF(M394=97%,J394*K394*L394*F!$B$97,IF(M394=98%,J394*K394*L394*F!$B$98,IF(M394=99%,J394*K394*L394*F!$B$99,IF(M394&gt;99%,J394*K394*L394*F!$B$100,))))))))))))))))))))))))))))))))))))))))))))))))))))))))+IF(Q394&lt;30%,0,IF(Q394&lt;35%,N394*O394*P394*F!$B$33,IF(Q394&lt;40%,N394*O394*P394*F!$B$38,IF(Q394&lt;45%,N394*O394*P394*F!$B$43,IF(Q394&lt;50%,N394*O394*P394*F!$B$48,IF(Q394=50%,N394*O394*P394*F!$B$50,IF(Q394=51%,N394*O394*P394*F!$B$51,IF(Q394=52%,N394*O394*P394*F!$B$52,IF(Q394=53%,N394*O394*P394*F!$B$53,IF(Q394=54%,N394*O394*P394*F!$B$54,IF(Q394=55%,N394*O394*P394*F!$B$55,IF(Q394=56%,N394*O394*P394*F!$B$56,IF(Q394=57%,N394*O394*P394*F!$B$57,IF(Q394=58%,N394*O394*P394*F!$B$58,IF(Q394=59%,N394*O394*P394*F!$B$59,IF(Q394=60%,N394*O394*P394*F!$B$60,IF(Q394=61%,N394*O394*P394*F!$B$61,IF(Q394=62%,N394*O394*P394*F!$B$62,IF(Q394=63%,N394*O394*P394*F!$B$63,IF(Q394=64%,N394*O394*P394*F!$B$64,IF(Q394=65%,N394*O394*P394*F!$B$65,IF(Q394=66%,N394*O394*P394*F!$B$66,IF(Q394=67%,N394*O394*P394*F!$B$67,IF(Q394=68%,N394*O394*P394*F!$B$68,IF(Q394=69%,N394*O394*P394*F!$B$69,IF(Q394=70%,N394*O394*P394*F!$B$70,IF(Q394=71%,N394*O394*P394*F!$B$71,IF(Q394=72%,N394*O394*P394*F!$B$72,IF(Q394=73%,N394*O394*P394*F!$B$73,IF(Q394=74%,N394*O394*P394*F!$B$74,IF(Q394=75%,N394*O394*P394*F!$B$75,IF(Q394=76%,N394*O394*P394*F!$B$76,IF(Q394=77%,N394*O394*P394*F!$B$77,IF(Q394=78%,N394*O394*P394*F!$B$78,IF(Q394=79%,N394*O394*P394*F!$B$79,IF(Q394=80%,N394*O394*P394*F!$B$80,IF(Q394=81%,N394*O394*P394*F!$B$81,IF(Q394=82%,N394*O394*P394*F!$B$82,IF(Q394=83%,N394*O394*P394*F!$B$83,IF(Q394=84%,N394*O394*P394*F!$B$84,IF(Q394=85%,N394*O394*P394*F!$B$85,IF(Q394=86%,N394*O394*P394*F!$B$86,IF(Q394=87%,N394*O394*P394*F!$B$87,IF(Q394=88%,N394*O394*P394*F!$B$88,IF(Q394=89%,N394*O394*P394*F!$B$89,IF(Q394=90%,N394*O394*P394*F!$B$90,IF(Q394=91%,N394*O394*P394*F!$B$91,IF(Q394=92%,N394*O394*P394*F!$B$92,IF(Q394=93%,N394*O394*P394*F!$B$93,IF(Q394=94%,N394*O394*P394*F!$B$94,IF(Q394=95%,N394*O394*P394*F!$B$95,IF(Q394=96%,N394*O394*P394*F!$B$96,IF(Q394=97%,N394*O394*P394*F!$B$97,IF(Q394=98%,N394*O394*P394*F!$B$98,IF(Q394=99%,N394*O394*P394*F!$B$99,IF(Q394&gt;99%,N394*O394*P394*F!$B$100,))))))))))))))))))))))))))))))))))))))))))))))))))))))))+IF(U394&lt;30%,0,IF(U394&lt;35%,R394*S394*T394*F!$B$33,IF(U394&lt;40%,R394*S394*T394*F!$B$38,IF(U394&lt;45%,R394*S394*T394*F!$B$43,IF(U394&lt;50%,R394*S394*T394*F!$B$48,IF(U394=50%,R394*S394*T394*F!$B$50,IF(U394=51%,R394*S394*T394*F!$B$51,IF(U394=52%,R394*S394*T394*F!$B$52,IF(U394=53%,R394*S394*T394*F!$B$53,IF(U394=54%,R394*S394*T394*F!$B$54,IF(U394=55%,R394*S394*T394*F!$B$55,IF(U394=56%,R394*S394*T394*F!$B$56,IF(U394=57%,R394*S394*T394*F!$B$57,IF(U394=58%,R394*S394*T394*F!$B$58,IF(U394=59%,R394*S394*T394*F!$B$59,IF(U394=60%,R394*S394*T394*F!$B$60,IF(U394=61%,R394*S394*T394*F!$B$61,IF(U394=62%,R394*S394*T394*F!$B$62,IF(U394=63%,R394*S394*T394*F!$B$63,IF(U394=64%,R394*S394*T394*F!$B$64,IF(U394=65%,R394*S394*T394*F!$B$65,IF(U394=66%,R394*S394*T394*F!$B$66,IF(U394=67%,R394*S394*T394*F!$B$67,IF(U394=68%,R394*S394*T394*F!$B$68,IF(U394=69%,R394*S394*T394*F!$B$69,IF(U394=70%,R394*S394*T394*F!$B$70,IF(U394=71%,R394*S394*T394*F!$B$71,IF(U394=72%,R394*S394*T394*F!$B$72,IF(U394=73%,R394*S394*T394*F!$B$73,IF(U394=74%,R394*S394*T394*F!$B$74,IF(U394=75%,R394*S394*T394*F!$B$75,IF(U394=76%,R394*S394*T394*F!$B$76,IF(U394=77%,R394*S394*T394*F!$B$77,IF(U394=78%,R394*S394*T394*F!$B$78,IF(U394=79%,R394*S394*T394*F!$B$79,IF(U394=80%,R394*S394*T394*F!$B$80,IF(U394=81%,R394*S394*T394*F!$B$81,IF(U394=82%,R394*S394*T394*F!$B$82,IF(U394=83%,R394*S394*T394*F!$B$83,IF(U394=84%,R394*S394*T394*F!$B$84,IF(U394=85%,R394*S394*T394*F!$B$85,IF(U394=86%,R394*S394*T394*F!$B$86,IF(U394=87%,R394*S394*T394*F!$B$87,IF(U394=88%,R394*S394*T394*F!$B$88,IF(U394=89%,R394*S394*T394*F!$B$89,IF(U394=90%,R394*S394*T394*F!$B$90,IF(U394=91%,R394*S394*T394*F!$B$91,IF(U394=92%,R394*S394*T394*F!$B$92,IF(U394=93%,R394*S394*T394*F!$B$93,IF(U394=94%,R394*S394*T394*F!$B$94,IF(U394=95%,R394*S394*T394*F!$B$95,IF(U394=96%,R394*S394*T394*F!$B$96,IF(U394=97%,R394*S394*T394*F!$B$97,IF(U394=98%,R394*S394*T394*F!$B$98,IF(U394=99%,R394*S394*T394*F!$B$99,IF(U394&gt;99%,R394*S394*T394*F!$B$100)))))))))))))))))))))))))))))))))))))))))))))))))))))))))*IF(ISNUMBER(E394),E394,1)*IF(ISNUMBER(D394),D394,1)</f>
        <v>1187.5</v>
      </c>
      <c r="AA394" s="93">
        <f t="shared" ref="AA394:AA399" si="659">G394*H394+K394*L394+O394*P394+S394*T394</f>
        <v>35</v>
      </c>
      <c r="AB394" s="94">
        <f t="shared" ref="AB394:AB399" si="660">(H394*(IF(I394&lt;45%,0.5,IF(I394&lt;55%,0.8,IF(I394&lt;65%,0.9,IF(I394&lt;75%,1,IF(I394&lt;85%,1.1,1.2))))))+L394*(IF(M394&lt;45%,0.5,IF(M394&lt;55%,0.8,IF(M394&lt;65%,0.9,IF(M394&lt;75%,1,IF(M394&lt;85%,1.1,1.2))))))+P394*(IF(Q394&lt;45%,0.5,IF(Q394&lt;55%,0.8,IF(Q394&lt;65%,0.9,IF(Q394&lt;75%,1,IF(Q394&lt;85%,1.1,1.2))))))+T394*(IF(U394&lt;45%,0.5,IF(U394&lt;55%,0.8,IF(U394&lt;65%,0.9,IF(U394&lt;75%,1,IF(U394&lt;85%,1.1,1.2)))))))*IF(D394&gt;=0.8,6,IF(D394&lt;=0.4,1.5,3))</f>
        <v>30</v>
      </c>
    </row>
    <row r="395" spans="1:28" ht="15" customHeight="1" x14ac:dyDescent="0.25">
      <c r="A395" s="325">
        <f>A388+1</f>
        <v>42279</v>
      </c>
      <c r="B395" s="183" t="s">
        <v>14</v>
      </c>
      <c r="C395" s="184" t="s">
        <v>72</v>
      </c>
      <c r="D395" s="167">
        <f t="shared" ref="D395:D399" si="661">D358</f>
        <v>1</v>
      </c>
      <c r="E395" s="191" t="str">
        <f t="shared" ref="E395" si="662">IF(E358="","",E358)</f>
        <v/>
      </c>
      <c r="F395" s="308">
        <f>IF(I395&lt;&gt;0,(IFERROR(IF($Y395&gt;50,MROUND($Y395*I395,2.5),IF($Y395&lt;15,MROUND($Y395*I395,0.1),MROUND($Y395*I395,1))),)),"")</f>
        <v>107.5</v>
      </c>
      <c r="G395" s="186">
        <v>4</v>
      </c>
      <c r="H395" s="186">
        <v>3</v>
      </c>
      <c r="I395" s="174">
        <v>0.5</v>
      </c>
      <c r="J395" s="308">
        <f>IF(M395&lt;&gt;0,(IFERROR(IF($Y395&gt;50,MROUND($Y395*M395,2.5),IF($Y395&lt;15,MROUND($Y395*M395,0.1),MROUND($Y395*M395,1))),)),"")</f>
        <v>125</v>
      </c>
      <c r="K395" s="186">
        <v>3</v>
      </c>
      <c r="L395" s="186">
        <v>3</v>
      </c>
      <c r="M395" s="174">
        <v>0.57999999999999996</v>
      </c>
      <c r="N395" s="308">
        <f>IF(Q395&lt;&gt;0,(IFERROR(IF($Y395&gt;50,MROUND($Y395*Q395,2.5),IF($Y395&lt;15,MROUND($Y395*Q395,0.1),MROUND($Y395*Q395,1))),)),"")</f>
        <v>147.5</v>
      </c>
      <c r="O395" s="186">
        <v>2</v>
      </c>
      <c r="P395" s="186">
        <v>3</v>
      </c>
      <c r="Q395" s="174">
        <v>0.68</v>
      </c>
      <c r="R395" s="308">
        <f>IF(U395&lt;&gt;0,(IFERROR(IF($Y395&gt;50,MROUND($Y395*U395,2.5),IF($Y395&lt;15,MROUND($Y395*U395,0.1),MROUND($Y395*U395,1))),)),"")</f>
        <v>165</v>
      </c>
      <c r="S395" s="186">
        <v>1</v>
      </c>
      <c r="T395" s="186">
        <v>3</v>
      </c>
      <c r="U395" s="174">
        <v>0.76</v>
      </c>
      <c r="V395" s="98">
        <f t="shared" si="658"/>
        <v>3795</v>
      </c>
      <c r="W395" s="99">
        <f t="shared" ref="W395:W399" si="663">IFERROR((IF(ISNUMBER(F395),F395,1)*G395*H395+IF(ISNUMBER(J395),J395,1)*K395*L395+IF(ISNUMBER(N395),N395,1)*O395*P395+IF(ISNUMBER(R395),R395,1)*S395*T395)*IF(ISNUMBER(E395),E395,1)/(G395*H395+K395*L395+O395*P395+S395*T395),0)</f>
        <v>126.5</v>
      </c>
      <c r="X395" s="68">
        <f t="shared" ref="X395:X396" si="664">ROUND(IFERROR((W395/(Y395*IF(ISNUMBER(E395),E395,1))),0),2)</f>
        <v>0.59</v>
      </c>
      <c r="Y395" s="203">
        <f>IF(ISNUMBER(Y357), Y357+(Y357*$Y$371),"")</f>
        <v>215.4837270683621</v>
      </c>
      <c r="Z395" s="18">
        <f>(IF(I395&lt;30%,0,IF(I395&lt;35%,F395*G395*H395*F!$B$33,IF(I395&lt;40%,F395*G395*H395*F!$B$38,IF(I395&lt;45%,F395*G395*H395*F!$B$43,IF(I395&lt;50%,F395*G395*H395*F!$B$48,IF(I395=50%,F395*G395*H395*F!$B$50,IF(I395=51%,F395*G395*H395*F!$B$51,IF(I395=52%,F395*G395*H395*F!$B$52,IF(I395=53%,F395*G395*H395*F!$B$53,IF(I395=54%,F395*G395*H395*F!$B$54,IF(I395=55%,F395*G395*H395*F!$B$55,IF(I395=56%,F395*G395*H395*F!$B$56,IF(I395=57%,F395*G395*H395*F!$B$57,IF(I395=58%,F395*G395*H395*F!$B$58,IF(I395=59%,F395*G395*H395*F!$B$59,IF(I395=60%,F395*G395*H395*F!$B$60,IF(I395=61%,F395*G395*H395*F!$B$61,IF(I395=62%,F395*G395*H395*F!$B$62,IF(I395=63%,F395*G395*H395*F!$B$63,IF(I395=64%,F395*G395*H395*F!$B$64,IF(I395=65%,F395*G395*H395*F!$B$65,IF(I395=66%,F395*G395*H395*F!$B$66,IF(I395=67%,F395*G395*H395*F!$B$67,IF(I395=68%,F395*G395*H395*F!$B$68,IF(I395=69%,F395*G395*H395*F!$B$69,IF(I395=70%,F395*G395*H395*F!$B$70,IF(I395=71%,F395*G395*H395*F!$B$71,IF(I395=72%,F395*G395*H395*F!$B$72,IF(I395=73%,F395*G395*H395*F!$B$73,IF(I395=74%,F395*G395*H395*F!$B$74,IF(I395=75%,F395*G395*H395*F!$B$75,IF(I395=76%,F395*G395*H395*F!$B$76,IF(I395=77%,F395*G395*H395*F!$B$77,IF(I395=78%,F395*G395*H395*F!$B$78,IF(I395=79%,F395*G395*H395*F!$B$79,IF(I395=80%,F395*G395*H395*F!$B$80,IF(I395=81%,F395*G395*H395*F!$B$81,IF(I395=82%,F395*G395*H395*F!$B$82,IF(I395=83%,F395*G395*H395*F!$B$83,IF(I395=84%,F395*G395*H395*F!$B$84,IF(I395=85%,F395*G395*H395*F!$B$85,IF(I395=86%,F395*G395*H395*F!$B$86,IF(I395=87%,F395*G395*H395*F!$B$87,IF(I395=88%,F395*G395*H395*F!$B$88,IF(I395=89%,F395*G395*H395*F!$B$89,IF(I395=90%,F395*G395*H395*F!$B$90,IF(I395=91%,F395*G395*H395*F!$B$91,IF(I395=92%,F395*G395*H395*F!$B$92,IF(I395=93%,F395*G395*H395*F!$B$93,IF(I395=94%,F395*G395*H395*F!$B$94,IF(I395=95%,F395*G395*H395*F!$B$95,IF(I395=96%,F395*G395*H395*F!$B$96,IF(I395=97%,F395*G395*H395*F!$B$97,IF(I395=98%,F395*G395*H395*F!$B$98,IF(I395=99%,F395*G395*H395*F!$B$99,IF(I395&gt;99%,F395*G395*H395*F!$B$100,))))))))))))))))))))))))))))))))))))))))))))))))))))))))+IF(M395&lt;30%,0,IF(M395&lt;35%,J395*K395*L395*F!$B$33,IF(M395&lt;40%,J395*K395*L395*F!$B$38,IF(M395&lt;45%,J395*K395*L395*F!$B$43,IF(M395&lt;50%,J395*K395*L395*F!$B$48,IF(M395=50%,J395*K395*L395*F!$B$50,IF(M395=51%,J395*K395*L395*F!$B$51,IF(M395=52%,J395*K395*L395*F!$B$52,IF(M395=53%,J395*K395*L395*F!$B$53,IF(M395=54%,J395*K395*L395*F!$B$54,IF(M395=55%,J395*K395*L395*F!$B$55,IF(M395=56%,J395*K395*L395*F!$B$56,IF(M395=57%,J395*K395*L395*F!$B$57,IF(M395=58%,J395*K395*L395*F!$B$58,IF(M395=59%,J395*K395*L395*F!$B$59,IF(M395=60%,J395*K395*L395*F!$B$60,IF(M395=61%,J395*K395*L395*F!$B$61,IF(M395=62%,J395*K395*L395*F!$B$62,IF(M395=63%,J395*K395*L395*F!$B$63,IF(M395=64%,J395*K395*L395*F!$B$64,IF(M395=65%,J395*K395*L395*F!$B$65,IF(M395=66%,J395*K395*L395*F!$B$66,IF(M395=67%,J395*K395*L395*F!$B$67,IF(M395=68%,J395*K395*L395*F!$B$68,IF(M395=69%,J395*K395*L395*F!$B$69,IF(M395=70%,J395*K395*L395*F!$B$70,IF(M395=71%,J395*K395*L395*F!$B$71,IF(M395=72%,J395*K395*L395*F!$B$72,IF(M395=73%,J395*K395*L395*F!$B$73,IF(M395=74%,J395*K395*L395*F!$B$74,IF(M395=75%,J395*K395*L395*F!$B$75,IF(M395=76%,J395*K395*L395*F!$B$76,IF(M395=77%,J395*K395*L395*F!$B$77,IF(M395=78%,J395*K395*L395*F!$B$78,IF(M395=79%,J395*K395*L395*F!$B$79,IF(M395=80%,J395*K395*L395*F!$B$80,IF(M395=81%,J395*K395*L395*F!$B$81,IF(M395=82%,J395*K395*L395*F!$B$82,IF(M395=83%,J395*K395*L395*F!$B$83,IF(M395=84%,J395*K395*L395*F!$B$84,IF(M395=85%,J395*K395*L395*F!$B$85,IF(M395=86%,J395*K395*L395*F!$B$86,IF(M395=87%,J395*K395*L395*F!$B$87,IF(M395=88%,J395*K395*L395*F!$B$88,IF(M395=89%,J395*K395*L395*F!$B$89,IF(M395=90%,J395*K395*L395*F!$B$90,IF(M395=91%,J395*K395*L395*F!$B$91,IF(M395=92%,J395*K395*L395*F!$B$92,IF(M395=93%,J395*K395*L395*F!$B$93,IF(M395=94%,J395*K395*L395*F!$B$94,IF(M395=95%,J395*K395*L395*F!$B$95,IF(M395=96%,J395*K395*L395*F!$B$96,IF(M395=97%,J395*K395*L395*F!$B$97,IF(M395=98%,J395*K395*L395*F!$B$98,IF(M395=99%,J395*K395*L395*F!$B$99,IF(M395&gt;99%,J395*K395*L395*F!$B$100,))))))))))))))))))))))))))))))))))))))))))))))))))))))))+IF(Q395&lt;30%,0,IF(Q395&lt;35%,N395*O395*P395*F!$B$33,IF(Q395&lt;40%,N395*O395*P395*F!$B$38,IF(Q395&lt;45%,N395*O395*P395*F!$B$43,IF(Q395&lt;50%,N395*O395*P395*F!$B$48,IF(Q395=50%,N395*O395*P395*F!$B$50,IF(Q395=51%,N395*O395*P395*F!$B$51,IF(Q395=52%,N395*O395*P395*F!$B$52,IF(Q395=53%,N395*O395*P395*F!$B$53,IF(Q395=54%,N395*O395*P395*F!$B$54,IF(Q395=55%,N395*O395*P395*F!$B$55,IF(Q395=56%,N395*O395*P395*F!$B$56,IF(Q395=57%,N395*O395*P395*F!$B$57,IF(Q395=58%,N395*O395*P395*F!$B$58,IF(Q395=59%,N395*O395*P395*F!$B$59,IF(Q395=60%,N395*O395*P395*F!$B$60,IF(Q395=61%,N395*O395*P395*F!$B$61,IF(Q395=62%,N395*O395*P395*F!$B$62,IF(Q395=63%,N395*O395*P395*F!$B$63,IF(Q395=64%,N395*O395*P395*F!$B$64,IF(Q395=65%,N395*O395*P395*F!$B$65,IF(Q395=66%,N395*O395*P395*F!$B$66,IF(Q395=67%,N395*O395*P395*F!$B$67,IF(Q395=68%,N395*O395*P395*F!$B$68,IF(Q395=69%,N395*O395*P395*F!$B$69,IF(Q395=70%,N395*O395*P395*F!$B$70,IF(Q395=71%,N395*O395*P395*F!$B$71,IF(Q395=72%,N395*O395*P395*F!$B$72,IF(Q395=73%,N395*O395*P395*F!$B$73,IF(Q395=74%,N395*O395*P395*F!$B$74,IF(Q395=75%,N395*O395*P395*F!$B$75,IF(Q395=76%,N395*O395*P395*F!$B$76,IF(Q395=77%,N395*O395*P395*F!$B$77,IF(Q395=78%,N395*O395*P395*F!$B$78,IF(Q395=79%,N395*O395*P395*F!$B$79,IF(Q395=80%,N395*O395*P395*F!$B$80,IF(Q395=81%,N395*O395*P395*F!$B$81,IF(Q395=82%,N395*O395*P395*F!$B$82,IF(Q395=83%,N395*O395*P395*F!$B$83,IF(Q395=84%,N395*O395*P395*F!$B$84,IF(Q395=85%,N395*O395*P395*F!$B$85,IF(Q395=86%,N395*O395*P395*F!$B$86,IF(Q395=87%,N395*O395*P395*F!$B$87,IF(Q395=88%,N395*O395*P395*F!$B$88,IF(Q395=89%,N395*O395*P395*F!$B$89,IF(Q395=90%,N395*O395*P395*F!$B$90,IF(Q395=91%,N395*O395*P395*F!$B$91,IF(Q395=92%,N395*O395*P395*F!$B$92,IF(Q395=93%,N395*O395*P395*F!$B$93,IF(Q395=94%,N395*O395*P395*F!$B$94,IF(Q395=95%,N395*O395*P395*F!$B$95,IF(Q395=96%,N395*O395*P395*F!$B$96,IF(Q395=97%,N395*O395*P395*F!$B$97,IF(Q395=98%,N395*O395*P395*F!$B$98,IF(Q395=99%,N395*O395*P395*F!$B$99,IF(Q395&gt;99%,N395*O395*P395*F!$B$100,))))))))))))))))))))))))))))))))))))))))))))))))))))))))+IF(U395&lt;30%,0,IF(U395&lt;35%,R395*S395*T395*F!$B$33,IF(U395&lt;40%,R395*S395*T395*F!$B$38,IF(U395&lt;45%,R395*S395*T395*F!$B$43,IF(U395&lt;50%,R395*S395*T395*F!$B$48,IF(U395=50%,R395*S395*T395*F!$B$50,IF(U395=51%,R395*S395*T395*F!$B$51,IF(U395=52%,R395*S395*T395*F!$B$52,IF(U395=53%,R395*S395*T395*F!$B$53,IF(U395=54%,R395*S395*T395*F!$B$54,IF(U395=55%,R395*S395*T395*F!$B$55,IF(U395=56%,R395*S395*T395*F!$B$56,IF(U395=57%,R395*S395*T395*F!$B$57,IF(U395=58%,R395*S395*T395*F!$B$58,IF(U395=59%,R395*S395*T395*F!$B$59,IF(U395=60%,R395*S395*T395*F!$B$60,IF(U395=61%,R395*S395*T395*F!$B$61,IF(U395=62%,R395*S395*T395*F!$B$62,IF(U395=63%,R395*S395*T395*F!$B$63,IF(U395=64%,R395*S395*T395*F!$B$64,IF(U395=65%,R395*S395*T395*F!$B$65,IF(U395=66%,R395*S395*T395*F!$B$66,IF(U395=67%,R395*S395*T395*F!$B$67,IF(U395=68%,R395*S395*T395*F!$B$68,IF(U395=69%,R395*S395*T395*F!$B$69,IF(U395=70%,R395*S395*T395*F!$B$70,IF(U395=71%,R395*S395*T395*F!$B$71,IF(U395=72%,R395*S395*T395*F!$B$72,IF(U395=73%,R395*S395*T395*F!$B$73,IF(U395=74%,R395*S395*T395*F!$B$74,IF(U395=75%,R395*S395*T395*F!$B$75,IF(U395=76%,R395*S395*T395*F!$B$76,IF(U395=77%,R395*S395*T395*F!$B$77,IF(U395=78%,R395*S395*T395*F!$B$78,IF(U395=79%,R395*S395*T395*F!$B$79,IF(U395=80%,R395*S395*T395*F!$B$80,IF(U395=81%,R395*S395*T395*F!$B$81,IF(U395=82%,R395*S395*T395*F!$B$82,IF(U395=83%,R395*S395*T395*F!$B$83,IF(U395=84%,R395*S395*T395*F!$B$84,IF(U395=85%,R395*S395*T395*F!$B$85,IF(U395=86%,R395*S395*T395*F!$B$86,IF(U395=87%,R395*S395*T395*F!$B$87,IF(U395=88%,R395*S395*T395*F!$B$88,IF(U395=89%,R395*S395*T395*F!$B$89,IF(U395=90%,R395*S395*T395*F!$B$90,IF(U395=91%,R395*S395*T395*F!$B$91,IF(U395=92%,R395*S395*T395*F!$B$92,IF(U395=93%,R395*S395*T395*F!$B$93,IF(U395=94%,R395*S395*T395*F!$B$94,IF(U395=95%,R395*S395*T395*F!$B$95,IF(U395=96%,R395*S395*T395*F!$B$96,IF(U395=97%,R395*S395*T395*F!$B$97,IF(U395=98%,R395*S395*T395*F!$B$98,IF(U395=99%,R395*S395*T395*F!$B$99,IF(U395&gt;99%,R395*S395*T395*F!$B$100)))))))))))))))))))))))))))))))))))))))))))))))))))))))))*IF(ISNUMBER(E395),E395,1)*IF(ISNUMBER(D395),D395,1)</f>
        <v>2774.85</v>
      </c>
      <c r="AA395" s="69">
        <f t="shared" si="659"/>
        <v>30</v>
      </c>
      <c r="AB395" s="70">
        <f t="shared" si="660"/>
        <v>68.400000000000006</v>
      </c>
    </row>
    <row r="396" spans="1:28" x14ac:dyDescent="0.25">
      <c r="A396" s="325"/>
      <c r="B396" s="183" t="s">
        <v>71</v>
      </c>
      <c r="C396" s="184" t="str">
        <f>IF(C359="","",C359)</f>
        <v>Жим на наклонной</v>
      </c>
      <c r="D396" s="167">
        <f t="shared" si="661"/>
        <v>1</v>
      </c>
      <c r="E396" s="191" t="str">
        <f t="shared" ref="E396" si="665">IF(E359="","",E359)</f>
        <v/>
      </c>
      <c r="F396" s="309">
        <f>IF(I396&lt;&gt;0,(IFERROR(IF($Y396&gt;50,MROUND($Y396*I396,2.5),IF($Y396&lt;15,MROUND($Y396*I396,0.1),MROUND($Y396*I396,1))),)),"")</f>
        <v>75</v>
      </c>
      <c r="G396" s="188">
        <v>6</v>
      </c>
      <c r="H396" s="188">
        <v>4</v>
      </c>
      <c r="I396" s="189">
        <v>0.43</v>
      </c>
      <c r="J396" s="309" t="str">
        <f>IF(M396&lt;&gt;0,(IFERROR(IF($Y396&gt;50,MROUND($Y396*M396,2.5),IF($Y396&lt;15,MROUND($Y396*M396,0.1),MROUND($Y396*M396,1))),)),"")</f>
        <v/>
      </c>
      <c r="K396" s="188"/>
      <c r="L396" s="188"/>
      <c r="M396" s="189">
        <v>0</v>
      </c>
      <c r="N396" s="309" t="str">
        <f>IF(Q396&lt;&gt;0,(IFERROR(IF($Y396&gt;50,MROUND($Y396*Q396,2.5),IF($Y396&lt;15,MROUND($Y396*Q396,0.1),MROUND($Y396*Q396,1))),)),"")</f>
        <v/>
      </c>
      <c r="O396" s="188"/>
      <c r="P396" s="188"/>
      <c r="Q396" s="189">
        <v>0</v>
      </c>
      <c r="R396" s="309" t="str">
        <f>IF(U396&lt;&gt;0,(IFERROR(IF($Y396&gt;50,MROUND($Y396*U396,2.5),IF($Y396&lt;15,MROUND($Y396*U396,0.1),MROUND($Y396*U396,1))),)),"")</f>
        <v/>
      </c>
      <c r="S396" s="188"/>
      <c r="T396" s="188"/>
      <c r="U396" s="189">
        <v>0</v>
      </c>
      <c r="V396" s="101">
        <f t="shared" si="658"/>
        <v>1800</v>
      </c>
      <c r="W396" s="102">
        <f t="shared" si="663"/>
        <v>75</v>
      </c>
      <c r="X396" s="103">
        <f t="shared" si="664"/>
        <v>0.44</v>
      </c>
      <c r="Y396" s="203">
        <f>IF(ISNUMBER(Y359), Y359+(Y359*$Y$371),"")</f>
        <v>172.38698165468963</v>
      </c>
      <c r="Z396" s="20">
        <f>(IF(I396&lt;30%,0,IF(I396&lt;35%,F396*G396*H396*F!$B$33,IF(I396&lt;40%,F396*G396*H396*F!$B$38,IF(I396&lt;45%,F396*G396*H396*F!$B$43,IF(I396&lt;50%,F396*G396*H396*F!$B$48,IF(I396=50%,F396*G396*H396*F!$B$50,IF(I396=51%,F396*G396*H396*F!$B$51,IF(I396=52%,F396*G396*H396*F!$B$52,IF(I396=53%,F396*G396*H396*F!$B$53,IF(I396=54%,F396*G396*H396*F!$B$54,IF(I396=55%,F396*G396*H396*F!$B$55,IF(I396=56%,F396*G396*H396*F!$B$56,IF(I396=57%,F396*G396*H396*F!$B$57,IF(I396=58%,F396*G396*H396*F!$B$58,IF(I396=59%,F396*G396*H396*F!$B$59,IF(I396=60%,F396*G396*H396*F!$B$60,IF(I396=61%,F396*G396*H396*F!$B$61,IF(I396=62%,F396*G396*H396*F!$B$62,IF(I396=63%,F396*G396*H396*F!$B$63,IF(I396=64%,F396*G396*H396*F!$B$64,IF(I396=65%,F396*G396*H396*F!$B$65,IF(I396=66%,F396*G396*H396*F!$B$66,IF(I396=67%,F396*G396*H396*F!$B$67,IF(I396=68%,F396*G396*H396*F!$B$68,IF(I396=69%,F396*G396*H396*F!$B$69,IF(I396=70%,F396*G396*H396*F!$B$70,IF(I396=71%,F396*G396*H396*F!$B$71,IF(I396=72%,F396*G396*H396*F!$B$72,IF(I396=73%,F396*G396*H396*F!$B$73,IF(I396=74%,F396*G396*H396*F!$B$74,IF(I396=75%,F396*G396*H396*F!$B$75,IF(I396=76%,F396*G396*H396*F!$B$76,IF(I396=77%,F396*G396*H396*F!$B$77,IF(I396=78%,F396*G396*H396*F!$B$78,IF(I396=79%,F396*G396*H396*F!$B$79,IF(I396=80%,F396*G396*H396*F!$B$80,IF(I396=81%,F396*G396*H396*F!$B$81,IF(I396=82%,F396*G396*H396*F!$B$82,IF(I396=83%,F396*G396*H396*F!$B$83,IF(I396=84%,F396*G396*H396*F!$B$84,IF(I396=85%,F396*G396*H396*F!$B$85,IF(I396=86%,F396*G396*H396*F!$B$86,IF(I396=87%,F396*G396*H396*F!$B$87,IF(I396=88%,F396*G396*H396*F!$B$88,IF(I396=89%,F396*G396*H396*F!$B$89,IF(I396=90%,F396*G396*H396*F!$B$90,IF(I396=91%,F396*G396*H396*F!$B$91,IF(I396=92%,F396*G396*H396*F!$B$92,IF(I396=93%,F396*G396*H396*F!$B$93,IF(I396=94%,F396*G396*H396*F!$B$94,IF(I396=95%,F396*G396*H396*F!$B$95,IF(I396=96%,F396*G396*H396*F!$B$96,IF(I396=97%,F396*G396*H396*F!$B$97,IF(I396=98%,F396*G396*H396*F!$B$98,IF(I396=99%,F396*G396*H396*F!$B$99,IF(I396&gt;99%,F396*G396*H396*F!$B$100,))))))))))))))))))))))))))))))))))))))))))))))))))))))))+IF(M396&lt;30%,0,IF(M396&lt;35%,J396*K396*L396*F!$B$33,IF(M396&lt;40%,J396*K396*L396*F!$B$38,IF(M396&lt;45%,J396*K396*L396*F!$B$43,IF(M396&lt;50%,J396*K396*L396*F!$B$48,IF(M396=50%,J396*K396*L396*F!$B$50,IF(M396=51%,J396*K396*L396*F!$B$51,IF(M396=52%,J396*K396*L396*F!$B$52,IF(M396=53%,J396*K396*L396*F!$B$53,IF(M396=54%,J396*K396*L396*F!$B$54,IF(M396=55%,J396*K396*L396*F!$B$55,IF(M396=56%,J396*K396*L396*F!$B$56,IF(M396=57%,J396*K396*L396*F!$B$57,IF(M396=58%,J396*K396*L396*F!$B$58,IF(M396=59%,J396*K396*L396*F!$B$59,IF(M396=60%,J396*K396*L396*F!$B$60,IF(M396=61%,J396*K396*L396*F!$B$61,IF(M396=62%,J396*K396*L396*F!$B$62,IF(M396=63%,J396*K396*L396*F!$B$63,IF(M396=64%,J396*K396*L396*F!$B$64,IF(M396=65%,J396*K396*L396*F!$B$65,IF(M396=66%,J396*K396*L396*F!$B$66,IF(M396=67%,J396*K396*L396*F!$B$67,IF(M396=68%,J396*K396*L396*F!$B$68,IF(M396=69%,J396*K396*L396*F!$B$69,IF(M396=70%,J396*K396*L396*F!$B$70,IF(M396=71%,J396*K396*L396*F!$B$71,IF(M396=72%,J396*K396*L396*F!$B$72,IF(M396=73%,J396*K396*L396*F!$B$73,IF(M396=74%,J396*K396*L396*F!$B$74,IF(M396=75%,J396*K396*L396*F!$B$75,IF(M396=76%,J396*K396*L396*F!$B$76,IF(M396=77%,J396*K396*L396*F!$B$77,IF(M396=78%,J396*K396*L396*F!$B$78,IF(M396=79%,J396*K396*L396*F!$B$79,IF(M396=80%,J396*K396*L396*F!$B$80,IF(M396=81%,J396*K396*L396*F!$B$81,IF(M396=82%,J396*K396*L396*F!$B$82,IF(M396=83%,J396*K396*L396*F!$B$83,IF(M396=84%,J396*K396*L396*F!$B$84,IF(M396=85%,J396*K396*L396*F!$B$85,IF(M396=86%,J396*K396*L396*F!$B$86,IF(M396=87%,J396*K396*L396*F!$B$87,IF(M396=88%,J396*K396*L396*F!$B$88,IF(M396=89%,J396*K396*L396*F!$B$89,IF(M396=90%,J396*K396*L396*F!$B$90,IF(M396=91%,J396*K396*L396*F!$B$91,IF(M396=92%,J396*K396*L396*F!$B$92,IF(M396=93%,J396*K396*L396*F!$B$93,IF(M396=94%,J396*K396*L396*F!$B$94,IF(M396=95%,J396*K396*L396*F!$B$95,IF(M396=96%,J396*K396*L396*F!$B$96,IF(M396=97%,J396*K396*L396*F!$B$97,IF(M396=98%,J396*K396*L396*F!$B$98,IF(M396=99%,J396*K396*L396*F!$B$99,IF(M396&gt;99%,J396*K396*L396*F!$B$100,))))))))))))))))))))))))))))))))))))))))))))))))))))))))+IF(Q396&lt;30%,0,IF(Q396&lt;35%,N396*O396*P396*F!$B$33,IF(Q396&lt;40%,N396*O396*P396*F!$B$38,IF(Q396&lt;45%,N396*O396*P396*F!$B$43,IF(Q396&lt;50%,N396*O396*P396*F!$B$48,IF(Q396=50%,N396*O396*P396*F!$B$50,IF(Q396=51%,N396*O396*P396*F!$B$51,IF(Q396=52%,N396*O396*P396*F!$B$52,IF(Q396=53%,N396*O396*P396*F!$B$53,IF(Q396=54%,N396*O396*P396*F!$B$54,IF(Q396=55%,N396*O396*P396*F!$B$55,IF(Q396=56%,N396*O396*P396*F!$B$56,IF(Q396=57%,N396*O396*P396*F!$B$57,IF(Q396=58%,N396*O396*P396*F!$B$58,IF(Q396=59%,N396*O396*P396*F!$B$59,IF(Q396=60%,N396*O396*P396*F!$B$60,IF(Q396=61%,N396*O396*P396*F!$B$61,IF(Q396=62%,N396*O396*P396*F!$B$62,IF(Q396=63%,N396*O396*P396*F!$B$63,IF(Q396=64%,N396*O396*P396*F!$B$64,IF(Q396=65%,N396*O396*P396*F!$B$65,IF(Q396=66%,N396*O396*P396*F!$B$66,IF(Q396=67%,N396*O396*P396*F!$B$67,IF(Q396=68%,N396*O396*P396*F!$B$68,IF(Q396=69%,N396*O396*P396*F!$B$69,IF(Q396=70%,N396*O396*P396*F!$B$70,IF(Q396=71%,N396*O396*P396*F!$B$71,IF(Q396=72%,N396*O396*P396*F!$B$72,IF(Q396=73%,N396*O396*P396*F!$B$73,IF(Q396=74%,N396*O396*P396*F!$B$74,IF(Q396=75%,N396*O396*P396*F!$B$75,IF(Q396=76%,N396*O396*P396*F!$B$76,IF(Q396=77%,N396*O396*P396*F!$B$77,IF(Q396=78%,N396*O396*P396*F!$B$78,IF(Q396=79%,N396*O396*P396*F!$B$79,IF(Q396=80%,N396*O396*P396*F!$B$80,IF(Q396=81%,N396*O396*P396*F!$B$81,IF(Q396=82%,N396*O396*P396*F!$B$82,IF(Q396=83%,N396*O396*P396*F!$B$83,IF(Q396=84%,N396*O396*P396*F!$B$84,IF(Q396=85%,N396*O396*P396*F!$B$85,IF(Q396=86%,N396*O396*P396*F!$B$86,IF(Q396=87%,N396*O396*P396*F!$B$87,IF(Q396=88%,N396*O396*P396*F!$B$88,IF(Q396=89%,N396*O396*P396*F!$B$89,IF(Q396=90%,N396*O396*P396*F!$B$90,IF(Q396=91%,N396*O396*P396*F!$B$91,IF(Q396=92%,N396*O396*P396*F!$B$92,IF(Q396=93%,N396*O396*P396*F!$B$93,IF(Q396=94%,N396*O396*P396*F!$B$94,IF(Q396=95%,N396*O396*P396*F!$B$95,IF(Q396=96%,N396*O396*P396*F!$B$96,IF(Q396=97%,N396*O396*P396*F!$B$97,IF(Q396=98%,N396*O396*P396*F!$B$98,IF(Q396=99%,N396*O396*P396*F!$B$99,IF(Q396&gt;99%,N396*O396*P396*F!$B$100,))))))))))))))))))))))))))))))))))))))))))))))))))))))))+IF(U396&lt;30%,0,IF(U396&lt;35%,R396*S396*T396*F!$B$33,IF(U396&lt;40%,R396*S396*T396*F!$B$38,IF(U396&lt;45%,R396*S396*T396*F!$B$43,IF(U396&lt;50%,R396*S396*T396*F!$B$48,IF(U396=50%,R396*S396*T396*F!$B$50,IF(U396=51%,R396*S396*T396*F!$B$51,IF(U396=52%,R396*S396*T396*F!$B$52,IF(U396=53%,R396*S396*T396*F!$B$53,IF(U396=54%,R396*S396*T396*F!$B$54,IF(U396=55%,R396*S396*T396*F!$B$55,IF(U396=56%,R396*S396*T396*F!$B$56,IF(U396=57%,R396*S396*T396*F!$B$57,IF(U396=58%,R396*S396*T396*F!$B$58,IF(U396=59%,R396*S396*T396*F!$B$59,IF(U396=60%,R396*S396*T396*F!$B$60,IF(U396=61%,R396*S396*T396*F!$B$61,IF(U396=62%,R396*S396*T396*F!$B$62,IF(U396=63%,R396*S396*T396*F!$B$63,IF(U396=64%,R396*S396*T396*F!$B$64,IF(U396=65%,R396*S396*T396*F!$B$65,IF(U396=66%,R396*S396*T396*F!$B$66,IF(U396=67%,R396*S396*T396*F!$B$67,IF(U396=68%,R396*S396*T396*F!$B$68,IF(U396=69%,R396*S396*T396*F!$B$69,IF(U396=70%,R396*S396*T396*F!$B$70,IF(U396=71%,R396*S396*T396*F!$B$71,IF(U396=72%,R396*S396*T396*F!$B$72,IF(U396=73%,R396*S396*T396*F!$B$73,IF(U396=74%,R396*S396*T396*F!$B$74,IF(U396=75%,R396*S396*T396*F!$B$75,IF(U396=76%,R396*S396*T396*F!$B$76,IF(U396=77%,R396*S396*T396*F!$B$77,IF(U396=78%,R396*S396*T396*F!$B$78,IF(U396=79%,R396*S396*T396*F!$B$79,IF(U396=80%,R396*S396*T396*F!$B$80,IF(U396=81%,R396*S396*T396*F!$B$81,IF(U396=82%,R396*S396*T396*F!$B$82,IF(U396=83%,R396*S396*T396*F!$B$83,IF(U396=84%,R396*S396*T396*F!$B$84,IF(U396=85%,R396*S396*T396*F!$B$85,IF(U396=86%,R396*S396*T396*F!$B$86,IF(U396=87%,R396*S396*T396*F!$B$87,IF(U396=88%,R396*S396*T396*F!$B$88,IF(U396=89%,R396*S396*T396*F!$B$89,IF(U396=90%,R396*S396*T396*F!$B$90,IF(U396=91%,R396*S396*T396*F!$B$91,IF(U396=92%,R396*S396*T396*F!$B$92,IF(U396=93%,R396*S396*T396*F!$B$93,IF(U396=94%,R396*S396*T396*F!$B$94,IF(U396=95%,R396*S396*T396*F!$B$95,IF(U396=96%,R396*S396*T396*F!$B$96,IF(U396=97%,R396*S396*T396*F!$B$97,IF(U396=98%,R396*S396*T396*F!$B$98,IF(U396=99%,R396*S396*T396*F!$B$99,IF(U396&gt;99%,R396*S396*T396*F!$B$100)))))))))))))))))))))))))))))))))))))))))))))))))))))))))*IF(ISNUMBER(E396),E396,1)*IF(ISNUMBER(D396),D396,1)</f>
        <v>684</v>
      </c>
      <c r="AA396" s="104">
        <f t="shared" si="659"/>
        <v>24</v>
      </c>
      <c r="AB396" s="105">
        <f t="shared" si="660"/>
        <v>12</v>
      </c>
    </row>
    <row r="397" spans="1:28" x14ac:dyDescent="0.25">
      <c r="A397" s="325"/>
      <c r="B397" s="183" t="str">
        <f t="shared" ref="B397:C397" si="666">IF(B360="","",B360)</f>
        <v>Легкая</v>
      </c>
      <c r="C397" s="184" t="str">
        <f t="shared" si="666"/>
        <v>Жим гантелей</v>
      </c>
      <c r="D397" s="167">
        <f t="shared" si="661"/>
        <v>1</v>
      </c>
      <c r="E397" s="191">
        <f t="shared" ref="E397" si="667">IF(E360="","",E360)</f>
        <v>2</v>
      </c>
      <c r="F397" s="308">
        <f>IF(I397&lt;&gt;0,(IFERROR(IF($Y397&gt;50,MROUND($Y397*I397,2.5),IF($Y397&lt;15,MROUND($Y397*I397,0.1),MROUND($Y397*I397,1))),)),"")</f>
        <v>22.5</v>
      </c>
      <c r="G397" s="186">
        <v>6</v>
      </c>
      <c r="H397" s="186">
        <v>4</v>
      </c>
      <c r="I397" s="174">
        <v>0.4</v>
      </c>
      <c r="J397" s="308" t="str">
        <f>IF(M397&lt;&gt;0,(IFERROR(IF($Y397&gt;50,MROUND($Y397*M397,2.5),IF($Y397&lt;15,MROUND($Y397*M397,0.1),MROUND($Y397*M397,1))),)),"")</f>
        <v/>
      </c>
      <c r="K397" s="186"/>
      <c r="L397" s="186"/>
      <c r="M397" s="174">
        <v>0</v>
      </c>
      <c r="N397" s="308" t="str">
        <f>IF(Q397&lt;&gt;0,(IFERROR(IF($Y397&gt;50,MROUND($Y397*Q397,2.5),IF($Y397&lt;15,MROUND($Y397*Q397,0.1),MROUND($Y397*Q397,1))),)),"")</f>
        <v/>
      </c>
      <c r="O397" s="186"/>
      <c r="P397" s="186"/>
      <c r="Q397" s="174">
        <v>0</v>
      </c>
      <c r="R397" s="308" t="str">
        <f>IF(U397&lt;&gt;0,(IFERROR(IF($Y397&gt;50,MROUND($Y397*U397,2.5),IF($Y397&lt;15,MROUND($Y397*U397,0.1),MROUND($Y397*U397,1))),)),"")</f>
        <v/>
      </c>
      <c r="S397" s="186"/>
      <c r="T397" s="186"/>
      <c r="U397" s="174">
        <v>0</v>
      </c>
      <c r="V397" s="98">
        <f t="shared" si="658"/>
        <v>1080</v>
      </c>
      <c r="W397" s="99">
        <f t="shared" si="663"/>
        <v>45</v>
      </c>
      <c r="X397" s="68">
        <f>ROUND(IFERROR((W397/(Y397*IF(ISNUMBER(E397),E397,1))),0),2)</f>
        <v>0.39</v>
      </c>
      <c r="Y397" s="203">
        <f t="shared" ref="Y397:Y399" si="668">IF(ISNUMBER(Y360), Y360+(Y360*$Y$371),"")</f>
        <v>58.180606308457762</v>
      </c>
      <c r="Z397" s="18">
        <f>(IF(I397&lt;30%,0,IF(I397&lt;35%,F397*G397*H397*F!$B$33,IF(I397&lt;40%,F397*G397*H397*F!$B$38,IF(I397&lt;45%,F397*G397*H397*F!$B$43,IF(I397&lt;50%,F397*G397*H397*F!$B$48,IF(I397=50%,F397*G397*H397*F!$B$50,IF(I397=51%,F397*G397*H397*F!$B$51,IF(I397=52%,F397*G397*H397*F!$B$52,IF(I397=53%,F397*G397*H397*F!$B$53,IF(I397=54%,F397*G397*H397*F!$B$54,IF(I397=55%,F397*G397*H397*F!$B$55,IF(I397=56%,F397*G397*H397*F!$B$56,IF(I397=57%,F397*G397*H397*F!$B$57,IF(I397=58%,F397*G397*H397*F!$B$58,IF(I397=59%,F397*G397*H397*F!$B$59,IF(I397=60%,F397*G397*H397*F!$B$60,IF(I397=61%,F397*G397*H397*F!$B$61,IF(I397=62%,F397*G397*H397*F!$B$62,IF(I397=63%,F397*G397*H397*F!$B$63,IF(I397=64%,F397*G397*H397*F!$B$64,IF(I397=65%,F397*G397*H397*F!$B$65,IF(I397=66%,F397*G397*H397*F!$B$66,IF(I397=67%,F397*G397*H397*F!$B$67,IF(I397=68%,F397*G397*H397*F!$B$68,IF(I397=69%,F397*G397*H397*F!$B$69,IF(I397=70%,F397*G397*H397*F!$B$70,IF(I397=71%,F397*G397*H397*F!$B$71,IF(I397=72%,F397*G397*H397*F!$B$72,IF(I397=73%,F397*G397*H397*F!$B$73,IF(I397=74%,F397*G397*H397*F!$B$74,IF(I397=75%,F397*G397*H397*F!$B$75,IF(I397=76%,F397*G397*H397*F!$B$76,IF(I397=77%,F397*G397*H397*F!$B$77,IF(I397=78%,F397*G397*H397*F!$B$78,IF(I397=79%,F397*G397*H397*F!$B$79,IF(I397=80%,F397*G397*H397*F!$B$80,IF(I397=81%,F397*G397*H397*F!$B$81,IF(I397=82%,F397*G397*H397*F!$B$82,IF(I397=83%,F397*G397*H397*F!$B$83,IF(I397=84%,F397*G397*H397*F!$B$84,IF(I397=85%,F397*G397*H397*F!$B$85,IF(I397=86%,F397*G397*H397*F!$B$86,IF(I397=87%,F397*G397*H397*F!$B$87,IF(I397=88%,F397*G397*H397*F!$B$88,IF(I397=89%,F397*G397*H397*F!$B$89,IF(I397=90%,F397*G397*H397*F!$B$90,IF(I397=91%,F397*G397*H397*F!$B$91,IF(I397=92%,F397*G397*H397*F!$B$92,IF(I397=93%,F397*G397*H397*F!$B$93,IF(I397=94%,F397*G397*H397*F!$B$94,IF(I397=95%,F397*G397*H397*F!$B$95,IF(I397=96%,F397*G397*H397*F!$B$96,IF(I397=97%,F397*G397*H397*F!$B$97,IF(I397=98%,F397*G397*H397*F!$B$98,IF(I397=99%,F397*G397*H397*F!$B$99,IF(I397&gt;99%,F397*G397*H397*F!$B$100,))))))))))))))))))))))))))))))))))))))))))))))))))))))))+IF(M397&lt;30%,0,IF(M397&lt;35%,J397*K397*L397*F!$B$33,IF(M397&lt;40%,J397*K397*L397*F!$B$38,IF(M397&lt;45%,J397*K397*L397*F!$B$43,IF(M397&lt;50%,J397*K397*L397*F!$B$48,IF(M397=50%,J397*K397*L397*F!$B$50,IF(M397=51%,J397*K397*L397*F!$B$51,IF(M397=52%,J397*K397*L397*F!$B$52,IF(M397=53%,J397*K397*L397*F!$B$53,IF(M397=54%,J397*K397*L397*F!$B$54,IF(M397=55%,J397*K397*L397*F!$B$55,IF(M397=56%,J397*K397*L397*F!$B$56,IF(M397=57%,J397*K397*L397*F!$B$57,IF(M397=58%,J397*K397*L397*F!$B$58,IF(M397=59%,J397*K397*L397*F!$B$59,IF(M397=60%,J397*K397*L397*F!$B$60,IF(M397=61%,J397*K397*L397*F!$B$61,IF(M397=62%,J397*K397*L397*F!$B$62,IF(M397=63%,J397*K397*L397*F!$B$63,IF(M397=64%,J397*K397*L397*F!$B$64,IF(M397=65%,J397*K397*L397*F!$B$65,IF(M397=66%,J397*K397*L397*F!$B$66,IF(M397=67%,J397*K397*L397*F!$B$67,IF(M397=68%,J397*K397*L397*F!$B$68,IF(M397=69%,J397*K397*L397*F!$B$69,IF(M397=70%,J397*K397*L397*F!$B$70,IF(M397=71%,J397*K397*L397*F!$B$71,IF(M397=72%,J397*K397*L397*F!$B$72,IF(M397=73%,J397*K397*L397*F!$B$73,IF(M397=74%,J397*K397*L397*F!$B$74,IF(M397=75%,J397*K397*L397*F!$B$75,IF(M397=76%,J397*K397*L397*F!$B$76,IF(M397=77%,J397*K397*L397*F!$B$77,IF(M397=78%,J397*K397*L397*F!$B$78,IF(M397=79%,J397*K397*L397*F!$B$79,IF(M397=80%,J397*K397*L397*F!$B$80,IF(M397=81%,J397*K397*L397*F!$B$81,IF(M397=82%,J397*K397*L397*F!$B$82,IF(M397=83%,J397*K397*L397*F!$B$83,IF(M397=84%,J397*K397*L397*F!$B$84,IF(M397=85%,J397*K397*L397*F!$B$85,IF(M397=86%,J397*K397*L397*F!$B$86,IF(M397=87%,J397*K397*L397*F!$B$87,IF(M397=88%,J397*K397*L397*F!$B$88,IF(M397=89%,J397*K397*L397*F!$B$89,IF(M397=90%,J397*K397*L397*F!$B$90,IF(M397=91%,J397*K397*L397*F!$B$91,IF(M397=92%,J397*K397*L397*F!$B$92,IF(M397=93%,J397*K397*L397*F!$B$93,IF(M397=94%,J397*K397*L397*F!$B$94,IF(M397=95%,J397*K397*L397*F!$B$95,IF(M397=96%,J397*K397*L397*F!$B$96,IF(M397=97%,J397*K397*L397*F!$B$97,IF(M397=98%,J397*K397*L397*F!$B$98,IF(M397=99%,J397*K397*L397*F!$B$99,IF(M397&gt;99%,J397*K397*L397*F!$B$100,))))))))))))))))))))))))))))))))))))))))))))))))))))))))+IF(Q397&lt;30%,0,IF(Q397&lt;35%,N397*O397*P397*F!$B$33,IF(Q397&lt;40%,N397*O397*P397*F!$B$38,IF(Q397&lt;45%,N397*O397*P397*F!$B$43,IF(Q397&lt;50%,N397*O397*P397*F!$B$48,IF(Q397=50%,N397*O397*P397*F!$B$50,IF(Q397=51%,N397*O397*P397*F!$B$51,IF(Q397=52%,N397*O397*P397*F!$B$52,IF(Q397=53%,N397*O397*P397*F!$B$53,IF(Q397=54%,N397*O397*P397*F!$B$54,IF(Q397=55%,N397*O397*P397*F!$B$55,IF(Q397=56%,N397*O397*P397*F!$B$56,IF(Q397=57%,N397*O397*P397*F!$B$57,IF(Q397=58%,N397*O397*P397*F!$B$58,IF(Q397=59%,N397*O397*P397*F!$B$59,IF(Q397=60%,N397*O397*P397*F!$B$60,IF(Q397=61%,N397*O397*P397*F!$B$61,IF(Q397=62%,N397*O397*P397*F!$B$62,IF(Q397=63%,N397*O397*P397*F!$B$63,IF(Q397=64%,N397*O397*P397*F!$B$64,IF(Q397=65%,N397*O397*P397*F!$B$65,IF(Q397=66%,N397*O397*P397*F!$B$66,IF(Q397=67%,N397*O397*P397*F!$B$67,IF(Q397=68%,N397*O397*P397*F!$B$68,IF(Q397=69%,N397*O397*P397*F!$B$69,IF(Q397=70%,N397*O397*P397*F!$B$70,IF(Q397=71%,N397*O397*P397*F!$B$71,IF(Q397=72%,N397*O397*P397*F!$B$72,IF(Q397=73%,N397*O397*P397*F!$B$73,IF(Q397=74%,N397*O397*P397*F!$B$74,IF(Q397=75%,N397*O397*P397*F!$B$75,IF(Q397=76%,N397*O397*P397*F!$B$76,IF(Q397=77%,N397*O397*P397*F!$B$77,IF(Q397=78%,N397*O397*P397*F!$B$78,IF(Q397=79%,N397*O397*P397*F!$B$79,IF(Q397=80%,N397*O397*P397*F!$B$80,IF(Q397=81%,N397*O397*P397*F!$B$81,IF(Q397=82%,N397*O397*P397*F!$B$82,IF(Q397=83%,N397*O397*P397*F!$B$83,IF(Q397=84%,N397*O397*P397*F!$B$84,IF(Q397=85%,N397*O397*P397*F!$B$85,IF(Q397=86%,N397*O397*P397*F!$B$86,IF(Q397=87%,N397*O397*P397*F!$B$87,IF(Q397=88%,N397*O397*P397*F!$B$88,IF(Q397=89%,N397*O397*P397*F!$B$89,IF(Q397=90%,N397*O397*P397*F!$B$90,IF(Q397=91%,N397*O397*P397*F!$B$91,IF(Q397=92%,N397*O397*P397*F!$B$92,IF(Q397=93%,N397*O397*P397*F!$B$93,IF(Q397=94%,N397*O397*P397*F!$B$94,IF(Q397=95%,N397*O397*P397*F!$B$95,IF(Q397=96%,N397*O397*P397*F!$B$96,IF(Q397=97%,N397*O397*P397*F!$B$97,IF(Q397=98%,N397*O397*P397*F!$B$98,IF(Q397=99%,N397*O397*P397*F!$B$99,IF(Q397&gt;99%,N397*O397*P397*F!$B$100,))))))))))))))))))))))))))))))))))))))))))))))))))))))))+IF(U397&lt;30%,0,IF(U397&lt;35%,R397*S397*T397*F!$B$33,IF(U397&lt;40%,R397*S397*T397*F!$B$38,IF(U397&lt;45%,R397*S397*T397*F!$B$43,IF(U397&lt;50%,R397*S397*T397*F!$B$48,IF(U397=50%,R397*S397*T397*F!$B$50,IF(U397=51%,R397*S397*T397*F!$B$51,IF(U397=52%,R397*S397*T397*F!$B$52,IF(U397=53%,R397*S397*T397*F!$B$53,IF(U397=54%,R397*S397*T397*F!$B$54,IF(U397=55%,R397*S397*T397*F!$B$55,IF(U397=56%,R397*S397*T397*F!$B$56,IF(U397=57%,R397*S397*T397*F!$B$57,IF(U397=58%,R397*S397*T397*F!$B$58,IF(U397=59%,R397*S397*T397*F!$B$59,IF(U397=60%,R397*S397*T397*F!$B$60,IF(U397=61%,R397*S397*T397*F!$B$61,IF(U397=62%,R397*S397*T397*F!$B$62,IF(U397=63%,R397*S397*T397*F!$B$63,IF(U397=64%,R397*S397*T397*F!$B$64,IF(U397=65%,R397*S397*T397*F!$B$65,IF(U397=66%,R397*S397*T397*F!$B$66,IF(U397=67%,R397*S397*T397*F!$B$67,IF(U397=68%,R397*S397*T397*F!$B$68,IF(U397=69%,R397*S397*T397*F!$B$69,IF(U397=70%,R397*S397*T397*F!$B$70,IF(U397=71%,R397*S397*T397*F!$B$71,IF(U397=72%,R397*S397*T397*F!$B$72,IF(U397=73%,R397*S397*T397*F!$B$73,IF(U397=74%,R397*S397*T397*F!$B$74,IF(U397=75%,R397*S397*T397*F!$B$75,IF(U397=76%,R397*S397*T397*F!$B$76,IF(U397=77%,R397*S397*T397*F!$B$77,IF(U397=78%,R397*S397*T397*F!$B$78,IF(U397=79%,R397*S397*T397*F!$B$79,IF(U397=80%,R397*S397*T397*F!$B$80,IF(U397=81%,R397*S397*T397*F!$B$81,IF(U397=82%,R397*S397*T397*F!$B$82,IF(U397=83%,R397*S397*T397*F!$B$83,IF(U397=84%,R397*S397*T397*F!$B$84,IF(U397=85%,R397*S397*T397*F!$B$85,IF(U397=86%,R397*S397*T397*F!$B$86,IF(U397=87%,R397*S397*T397*F!$B$87,IF(U397=88%,R397*S397*T397*F!$B$88,IF(U397=89%,R397*S397*T397*F!$B$89,IF(U397=90%,R397*S397*T397*F!$B$90,IF(U397=91%,R397*S397*T397*F!$B$91,IF(U397=92%,R397*S397*T397*F!$B$92,IF(U397=93%,R397*S397*T397*F!$B$93,IF(U397=94%,R397*S397*T397*F!$B$94,IF(U397=95%,R397*S397*T397*F!$B$95,IF(U397=96%,R397*S397*T397*F!$B$96,IF(U397=97%,R397*S397*T397*F!$B$97,IF(U397=98%,R397*S397*T397*F!$B$98,IF(U397=99%,R397*S397*T397*F!$B$99,IF(U397&gt;99%,R397*S397*T397*F!$B$100)))))))))))))))))))))))))))))))))))))))))))))))))))))))))*IF(ISNUMBER(E397),E397,1)*IF(ISNUMBER(D397),D397,1)</f>
        <v>410.4</v>
      </c>
      <c r="AA397" s="69">
        <f t="shared" si="659"/>
        <v>24</v>
      </c>
      <c r="AB397" s="70">
        <f t="shared" si="660"/>
        <v>12</v>
      </c>
    </row>
    <row r="398" spans="1:28" x14ac:dyDescent="0.25">
      <c r="A398" s="325"/>
      <c r="B398" s="183" t="str">
        <f t="shared" ref="B398:C398" si="669">IF(B361="","",B361)</f>
        <v/>
      </c>
      <c r="C398" s="190" t="str">
        <f t="shared" si="669"/>
        <v/>
      </c>
      <c r="D398" s="167">
        <f t="shared" si="661"/>
        <v>0.5</v>
      </c>
      <c r="E398" s="191" t="str">
        <f t="shared" ref="E398" si="670">IF(E361="","",E361)</f>
        <v/>
      </c>
      <c r="F398" s="310" t="str">
        <f>IF(I398&lt;&gt;0,(IFERROR(IF($Y398&gt;50,MROUND($Y398*I398,2.5),IF($Y398&lt;15,MROUND($Y398*I398,0.1),MROUND($Y398*I398,1))),)),"")</f>
        <v/>
      </c>
      <c r="G398" s="188"/>
      <c r="H398" s="188"/>
      <c r="I398" s="189">
        <v>0</v>
      </c>
      <c r="J398" s="310" t="str">
        <f>IF(M398&lt;&gt;0,(IFERROR(IF($Y398&gt;50,MROUND($Y398*M398,2.5),IF($Y398&lt;15,MROUND($Y398*M398,0.1),MROUND($Y398*M398,1))),)),"")</f>
        <v/>
      </c>
      <c r="K398" s="188"/>
      <c r="L398" s="188"/>
      <c r="M398" s="189">
        <v>0</v>
      </c>
      <c r="N398" s="310" t="str">
        <f>IF(Q398&lt;&gt;0,(IFERROR(IF($Y398&gt;50,MROUND($Y398*Q398,2.5),IF($Y398&lt;15,MROUND($Y398*Q398,0.1),MROUND($Y398*Q398,1))),)),"")</f>
        <v/>
      </c>
      <c r="O398" s="188"/>
      <c r="P398" s="188"/>
      <c r="Q398" s="189">
        <v>0</v>
      </c>
      <c r="R398" s="310" t="str">
        <f>IF(U398&lt;&gt;0,(IFERROR(IF($Y398&gt;50,MROUND($Y398*U398,2.5),IF($Y398&lt;15,MROUND($Y398*U398,0.1),MROUND($Y398*U398,1))),)),"")</f>
        <v/>
      </c>
      <c r="S398" s="188"/>
      <c r="T398" s="188"/>
      <c r="U398" s="189">
        <v>0</v>
      </c>
      <c r="V398" s="101">
        <f t="shared" si="658"/>
        <v>0</v>
      </c>
      <c r="W398" s="102">
        <f t="shared" si="663"/>
        <v>0</v>
      </c>
      <c r="X398" s="114">
        <f t="shared" ref="X398:X399" si="671">ROUND(IFERROR((W398/(Y398*IF(ISNUMBER(E398),E398,1))),0),2)</f>
        <v>0</v>
      </c>
      <c r="Y398" s="203"/>
      <c r="Z398" s="20">
        <f>(IF(I398&lt;30%,0,IF(I398&lt;35%,F398*G398*H398*F!$B$33,IF(I398&lt;40%,F398*G398*H398*F!$B$38,IF(I398&lt;45%,F398*G398*H398*F!$B$43,IF(I398&lt;50%,F398*G398*H398*F!$B$48,IF(I398=50%,F398*G398*H398*F!$B$50,IF(I398=51%,F398*G398*H398*F!$B$51,IF(I398=52%,F398*G398*H398*F!$B$52,IF(I398=53%,F398*G398*H398*F!$B$53,IF(I398=54%,F398*G398*H398*F!$B$54,IF(I398=55%,F398*G398*H398*F!$B$55,IF(I398=56%,F398*G398*H398*F!$B$56,IF(I398=57%,F398*G398*H398*F!$B$57,IF(I398=58%,F398*G398*H398*F!$B$58,IF(I398=59%,F398*G398*H398*F!$B$59,IF(I398=60%,F398*G398*H398*F!$B$60,IF(I398=61%,F398*G398*H398*F!$B$61,IF(I398=62%,F398*G398*H398*F!$B$62,IF(I398=63%,F398*G398*H398*F!$B$63,IF(I398=64%,F398*G398*H398*F!$B$64,IF(I398=65%,F398*G398*H398*F!$B$65,IF(I398=66%,F398*G398*H398*F!$B$66,IF(I398=67%,F398*G398*H398*F!$B$67,IF(I398=68%,F398*G398*H398*F!$B$68,IF(I398=69%,F398*G398*H398*F!$B$69,IF(I398=70%,F398*G398*H398*F!$B$70,IF(I398=71%,F398*G398*H398*F!$B$71,IF(I398=72%,F398*G398*H398*F!$B$72,IF(I398=73%,F398*G398*H398*F!$B$73,IF(I398=74%,F398*G398*H398*F!$B$74,IF(I398=75%,F398*G398*H398*F!$B$75,IF(I398=76%,F398*G398*H398*F!$B$76,IF(I398=77%,F398*G398*H398*F!$B$77,IF(I398=78%,F398*G398*H398*F!$B$78,IF(I398=79%,F398*G398*H398*F!$B$79,IF(I398=80%,F398*G398*H398*F!$B$80,IF(I398=81%,F398*G398*H398*F!$B$81,IF(I398=82%,F398*G398*H398*F!$B$82,IF(I398=83%,F398*G398*H398*F!$B$83,IF(I398=84%,F398*G398*H398*F!$B$84,IF(I398=85%,F398*G398*H398*F!$B$85,IF(I398=86%,F398*G398*H398*F!$B$86,IF(I398=87%,F398*G398*H398*F!$B$87,IF(I398=88%,F398*G398*H398*F!$B$88,IF(I398=89%,F398*G398*H398*F!$B$89,IF(I398=90%,F398*G398*H398*F!$B$90,IF(I398=91%,F398*G398*H398*F!$B$91,IF(I398=92%,F398*G398*H398*F!$B$92,IF(I398=93%,F398*G398*H398*F!$B$93,IF(I398=94%,F398*G398*H398*F!$B$94,IF(I398=95%,F398*G398*H398*F!$B$95,IF(I398=96%,F398*G398*H398*F!$B$96,IF(I398=97%,F398*G398*H398*F!$B$97,IF(I398=98%,F398*G398*H398*F!$B$98,IF(I398=99%,F398*G398*H398*F!$B$99,IF(I398&gt;99%,F398*G398*H398*F!$B$100,))))))))))))))))))))))))))))))))))))))))))))))))))))))))+IF(M398&lt;30%,0,IF(M398&lt;35%,J398*K398*L398*F!$B$33,IF(M398&lt;40%,J398*K398*L398*F!$B$38,IF(M398&lt;45%,J398*K398*L398*F!$B$43,IF(M398&lt;50%,J398*K398*L398*F!$B$48,IF(M398=50%,J398*K398*L398*F!$B$50,IF(M398=51%,J398*K398*L398*F!$B$51,IF(M398=52%,J398*K398*L398*F!$B$52,IF(M398=53%,J398*K398*L398*F!$B$53,IF(M398=54%,J398*K398*L398*F!$B$54,IF(M398=55%,J398*K398*L398*F!$B$55,IF(M398=56%,J398*K398*L398*F!$B$56,IF(M398=57%,J398*K398*L398*F!$B$57,IF(M398=58%,J398*K398*L398*F!$B$58,IF(M398=59%,J398*K398*L398*F!$B$59,IF(M398=60%,J398*K398*L398*F!$B$60,IF(M398=61%,J398*K398*L398*F!$B$61,IF(M398=62%,J398*K398*L398*F!$B$62,IF(M398=63%,J398*K398*L398*F!$B$63,IF(M398=64%,J398*K398*L398*F!$B$64,IF(M398=65%,J398*K398*L398*F!$B$65,IF(M398=66%,J398*K398*L398*F!$B$66,IF(M398=67%,J398*K398*L398*F!$B$67,IF(M398=68%,J398*K398*L398*F!$B$68,IF(M398=69%,J398*K398*L398*F!$B$69,IF(M398=70%,J398*K398*L398*F!$B$70,IF(M398=71%,J398*K398*L398*F!$B$71,IF(M398=72%,J398*K398*L398*F!$B$72,IF(M398=73%,J398*K398*L398*F!$B$73,IF(M398=74%,J398*K398*L398*F!$B$74,IF(M398=75%,J398*K398*L398*F!$B$75,IF(M398=76%,J398*K398*L398*F!$B$76,IF(M398=77%,J398*K398*L398*F!$B$77,IF(M398=78%,J398*K398*L398*F!$B$78,IF(M398=79%,J398*K398*L398*F!$B$79,IF(M398=80%,J398*K398*L398*F!$B$80,IF(M398=81%,J398*K398*L398*F!$B$81,IF(M398=82%,J398*K398*L398*F!$B$82,IF(M398=83%,J398*K398*L398*F!$B$83,IF(M398=84%,J398*K398*L398*F!$B$84,IF(M398=85%,J398*K398*L398*F!$B$85,IF(M398=86%,J398*K398*L398*F!$B$86,IF(M398=87%,J398*K398*L398*F!$B$87,IF(M398=88%,J398*K398*L398*F!$B$88,IF(M398=89%,J398*K398*L398*F!$B$89,IF(M398=90%,J398*K398*L398*F!$B$90,IF(M398=91%,J398*K398*L398*F!$B$91,IF(M398=92%,J398*K398*L398*F!$B$92,IF(M398=93%,J398*K398*L398*F!$B$93,IF(M398=94%,J398*K398*L398*F!$B$94,IF(M398=95%,J398*K398*L398*F!$B$95,IF(M398=96%,J398*K398*L398*F!$B$96,IF(M398=97%,J398*K398*L398*F!$B$97,IF(M398=98%,J398*K398*L398*F!$B$98,IF(M398=99%,J398*K398*L398*F!$B$99,IF(M398&gt;99%,J398*K398*L398*F!$B$100,))))))))))))))))))))))))))))))))))))))))))))))))))))))))+IF(Q398&lt;30%,0,IF(Q398&lt;35%,N398*O398*P398*F!$B$33,IF(Q398&lt;40%,N398*O398*P398*F!$B$38,IF(Q398&lt;45%,N398*O398*P398*F!$B$43,IF(Q398&lt;50%,N398*O398*P398*F!$B$48,IF(Q398=50%,N398*O398*P398*F!$B$50,IF(Q398=51%,N398*O398*P398*F!$B$51,IF(Q398=52%,N398*O398*P398*F!$B$52,IF(Q398=53%,N398*O398*P398*F!$B$53,IF(Q398=54%,N398*O398*P398*F!$B$54,IF(Q398=55%,N398*O398*P398*F!$B$55,IF(Q398=56%,N398*O398*P398*F!$B$56,IF(Q398=57%,N398*O398*P398*F!$B$57,IF(Q398=58%,N398*O398*P398*F!$B$58,IF(Q398=59%,N398*O398*P398*F!$B$59,IF(Q398=60%,N398*O398*P398*F!$B$60,IF(Q398=61%,N398*O398*P398*F!$B$61,IF(Q398=62%,N398*O398*P398*F!$B$62,IF(Q398=63%,N398*O398*P398*F!$B$63,IF(Q398=64%,N398*O398*P398*F!$B$64,IF(Q398=65%,N398*O398*P398*F!$B$65,IF(Q398=66%,N398*O398*P398*F!$B$66,IF(Q398=67%,N398*O398*P398*F!$B$67,IF(Q398=68%,N398*O398*P398*F!$B$68,IF(Q398=69%,N398*O398*P398*F!$B$69,IF(Q398=70%,N398*O398*P398*F!$B$70,IF(Q398=71%,N398*O398*P398*F!$B$71,IF(Q398=72%,N398*O398*P398*F!$B$72,IF(Q398=73%,N398*O398*P398*F!$B$73,IF(Q398=74%,N398*O398*P398*F!$B$74,IF(Q398=75%,N398*O398*P398*F!$B$75,IF(Q398=76%,N398*O398*P398*F!$B$76,IF(Q398=77%,N398*O398*P398*F!$B$77,IF(Q398=78%,N398*O398*P398*F!$B$78,IF(Q398=79%,N398*O398*P398*F!$B$79,IF(Q398=80%,N398*O398*P398*F!$B$80,IF(Q398=81%,N398*O398*P398*F!$B$81,IF(Q398=82%,N398*O398*P398*F!$B$82,IF(Q398=83%,N398*O398*P398*F!$B$83,IF(Q398=84%,N398*O398*P398*F!$B$84,IF(Q398=85%,N398*O398*P398*F!$B$85,IF(Q398=86%,N398*O398*P398*F!$B$86,IF(Q398=87%,N398*O398*P398*F!$B$87,IF(Q398=88%,N398*O398*P398*F!$B$88,IF(Q398=89%,N398*O398*P398*F!$B$89,IF(Q398=90%,N398*O398*P398*F!$B$90,IF(Q398=91%,N398*O398*P398*F!$B$91,IF(Q398=92%,N398*O398*P398*F!$B$92,IF(Q398=93%,N398*O398*P398*F!$B$93,IF(Q398=94%,N398*O398*P398*F!$B$94,IF(Q398=95%,N398*O398*P398*F!$B$95,IF(Q398=96%,N398*O398*P398*F!$B$96,IF(Q398=97%,N398*O398*P398*F!$B$97,IF(Q398=98%,N398*O398*P398*F!$B$98,IF(Q398=99%,N398*O398*P398*F!$B$99,IF(Q398&gt;99%,N398*O398*P398*F!$B$100,))))))))))))))))))))))))))))))))))))))))))))))))))))))))+IF(U398&lt;30%,0,IF(U398&lt;35%,R398*S398*T398*F!$B$33,IF(U398&lt;40%,R398*S398*T398*F!$B$38,IF(U398&lt;45%,R398*S398*T398*F!$B$43,IF(U398&lt;50%,R398*S398*T398*F!$B$48,IF(U398=50%,R398*S398*T398*F!$B$50,IF(U398=51%,R398*S398*T398*F!$B$51,IF(U398=52%,R398*S398*T398*F!$B$52,IF(U398=53%,R398*S398*T398*F!$B$53,IF(U398=54%,R398*S398*T398*F!$B$54,IF(U398=55%,R398*S398*T398*F!$B$55,IF(U398=56%,R398*S398*T398*F!$B$56,IF(U398=57%,R398*S398*T398*F!$B$57,IF(U398=58%,R398*S398*T398*F!$B$58,IF(U398=59%,R398*S398*T398*F!$B$59,IF(U398=60%,R398*S398*T398*F!$B$60,IF(U398=61%,R398*S398*T398*F!$B$61,IF(U398=62%,R398*S398*T398*F!$B$62,IF(U398=63%,R398*S398*T398*F!$B$63,IF(U398=64%,R398*S398*T398*F!$B$64,IF(U398=65%,R398*S398*T398*F!$B$65,IF(U398=66%,R398*S398*T398*F!$B$66,IF(U398=67%,R398*S398*T398*F!$B$67,IF(U398=68%,R398*S398*T398*F!$B$68,IF(U398=69%,R398*S398*T398*F!$B$69,IF(U398=70%,R398*S398*T398*F!$B$70,IF(U398=71%,R398*S398*T398*F!$B$71,IF(U398=72%,R398*S398*T398*F!$B$72,IF(U398=73%,R398*S398*T398*F!$B$73,IF(U398=74%,R398*S398*T398*F!$B$74,IF(U398=75%,R398*S398*T398*F!$B$75,IF(U398=76%,R398*S398*T398*F!$B$76,IF(U398=77%,R398*S398*T398*F!$B$77,IF(U398=78%,R398*S398*T398*F!$B$78,IF(U398=79%,R398*S398*T398*F!$B$79,IF(U398=80%,R398*S398*T398*F!$B$80,IF(U398=81%,R398*S398*T398*F!$B$81,IF(U398=82%,R398*S398*T398*F!$B$82,IF(U398=83%,R398*S398*T398*F!$B$83,IF(U398=84%,R398*S398*T398*F!$B$84,IF(U398=85%,R398*S398*T398*F!$B$85,IF(U398=86%,R398*S398*T398*F!$B$86,IF(U398=87%,R398*S398*T398*F!$B$87,IF(U398=88%,R398*S398*T398*F!$B$88,IF(U398=89%,R398*S398*T398*F!$B$89,IF(U398=90%,R398*S398*T398*F!$B$90,IF(U398=91%,R398*S398*T398*F!$B$91,IF(U398=92%,R398*S398*T398*F!$B$92,IF(U398=93%,R398*S398*T398*F!$B$93,IF(U398=94%,R398*S398*T398*F!$B$94,IF(U398=95%,R398*S398*T398*F!$B$95,IF(U398=96%,R398*S398*T398*F!$B$96,IF(U398=97%,R398*S398*T398*F!$B$97,IF(U398=98%,R398*S398*T398*F!$B$98,IF(U398=99%,R398*S398*T398*F!$B$99,IF(U398&gt;99%,R398*S398*T398*F!$B$100)))))))))))))))))))))))))))))))))))))))))))))))))))))))))*IF(ISNUMBER(E398),E398,1)*IF(ISNUMBER(D398),D398,1)</f>
        <v>0</v>
      </c>
      <c r="AA398" s="104">
        <f t="shared" si="659"/>
        <v>0</v>
      </c>
      <c r="AB398" s="105">
        <f t="shared" si="660"/>
        <v>0</v>
      </c>
    </row>
    <row r="399" spans="1:28" x14ac:dyDescent="0.25">
      <c r="A399" s="325"/>
      <c r="B399" s="183" t="str">
        <f t="shared" ref="B399:C399" si="672">IF(B362="","",B362)</f>
        <v/>
      </c>
      <c r="C399" s="190" t="str">
        <f t="shared" si="672"/>
        <v/>
      </c>
      <c r="D399" s="167">
        <f t="shared" si="661"/>
        <v>0</v>
      </c>
      <c r="E399" s="191" t="str">
        <f t="shared" ref="E399" si="673">IF(E362="","",E362)</f>
        <v/>
      </c>
      <c r="F399" s="308"/>
      <c r="G399" s="186"/>
      <c r="H399" s="186"/>
      <c r="I399" s="174">
        <f t="shared" ref="I399" si="674">IFERROR(ROUND(F399/$Y399,2),)</f>
        <v>0</v>
      </c>
      <c r="J399" s="308"/>
      <c r="K399" s="186"/>
      <c r="L399" s="186"/>
      <c r="M399" s="174">
        <f t="shared" ref="M399" si="675">IFERROR(ROUND(J399/$Y399,2),)</f>
        <v>0</v>
      </c>
      <c r="N399" s="308"/>
      <c r="O399" s="186"/>
      <c r="P399" s="186"/>
      <c r="Q399" s="174">
        <f t="shared" ref="Q399" si="676">IFERROR(ROUND(N399/$Y399,2),)</f>
        <v>0</v>
      </c>
      <c r="R399" s="308"/>
      <c r="S399" s="186"/>
      <c r="T399" s="186"/>
      <c r="U399" s="174">
        <f t="shared" ref="U399" si="677">IFERROR(ROUND(R399/$Y399,2),)</f>
        <v>0</v>
      </c>
      <c r="V399" s="98">
        <f t="shared" si="658"/>
        <v>0</v>
      </c>
      <c r="W399" s="99">
        <f t="shared" si="663"/>
        <v>0</v>
      </c>
      <c r="X399" s="68">
        <f t="shared" si="671"/>
        <v>0</v>
      </c>
      <c r="Y399" s="203" t="str">
        <f t="shared" si="668"/>
        <v/>
      </c>
      <c r="Z399" s="18">
        <f>(IF(I399&lt;30%,0,IF(I399&lt;35%,F399*G399*H399*F!$B$33,IF(I399&lt;40%,F399*G399*H399*F!$B$38,IF(I399&lt;45%,F399*G399*H399*F!$B$43,IF(I399&lt;50%,F399*G399*H399*F!$B$48,IF(I399=50%,F399*G399*H399*F!$B$50,IF(I399=51%,F399*G399*H399*F!$B$51,IF(I399=52%,F399*G399*H399*F!$B$52,IF(I399=53%,F399*G399*H399*F!$B$53,IF(I399=54%,F399*G399*H399*F!$B$54,IF(I399=55%,F399*G399*H399*F!$B$55,IF(I399=56%,F399*G399*H399*F!$B$56,IF(I399=57%,F399*G399*H399*F!$B$57,IF(I399=58%,F399*G399*H399*F!$B$58,IF(I399=59%,F399*G399*H399*F!$B$59,IF(I399=60%,F399*G399*H399*F!$B$60,IF(I399=61%,F399*G399*H399*F!$B$61,IF(I399=62%,F399*G399*H399*F!$B$62,IF(I399=63%,F399*G399*H399*F!$B$63,IF(I399=64%,F399*G399*H399*F!$B$64,IF(I399=65%,F399*G399*H399*F!$B$65,IF(I399=66%,F399*G399*H399*F!$B$66,IF(I399=67%,F399*G399*H399*F!$B$67,IF(I399=68%,F399*G399*H399*F!$B$68,IF(I399=69%,F399*G399*H399*F!$B$69,IF(I399=70%,F399*G399*H399*F!$B$70,IF(I399=71%,F399*G399*H399*F!$B$71,IF(I399=72%,F399*G399*H399*F!$B$72,IF(I399=73%,F399*G399*H399*F!$B$73,IF(I399=74%,F399*G399*H399*F!$B$74,IF(I399=75%,F399*G399*H399*F!$B$75,IF(I399=76%,F399*G399*H399*F!$B$76,IF(I399=77%,F399*G399*H399*F!$B$77,IF(I399=78%,F399*G399*H399*F!$B$78,IF(I399=79%,F399*G399*H399*F!$B$79,IF(I399=80%,F399*G399*H399*F!$B$80,IF(I399=81%,F399*G399*H399*F!$B$81,IF(I399=82%,F399*G399*H399*F!$B$82,IF(I399=83%,F399*G399*H399*F!$B$83,IF(I399=84%,F399*G399*H399*F!$B$84,IF(I399=85%,F399*G399*H399*F!$B$85,IF(I399=86%,F399*G399*H399*F!$B$86,IF(I399=87%,F399*G399*H399*F!$B$87,IF(I399=88%,F399*G399*H399*F!$B$88,IF(I399=89%,F399*G399*H399*F!$B$89,IF(I399=90%,F399*G399*H399*F!$B$90,IF(I399=91%,F399*G399*H399*F!$B$91,IF(I399=92%,F399*G399*H399*F!$B$92,IF(I399=93%,F399*G399*H399*F!$B$93,IF(I399=94%,F399*G399*H399*F!$B$94,IF(I399=95%,F399*G399*H399*F!$B$95,IF(I399=96%,F399*G399*H399*F!$B$96,IF(I399=97%,F399*G399*H399*F!$B$97,IF(I399=98%,F399*G399*H399*F!$B$98,IF(I399=99%,F399*G399*H399*F!$B$99,IF(I399&gt;99%,F399*G399*H399*F!$B$100,))))))))))))))))))))))))))))))))))))))))))))))))))))))))+IF(M399&lt;30%,0,IF(M399&lt;35%,J399*K399*L399*F!$B$33,IF(M399&lt;40%,J399*K399*L399*F!$B$38,IF(M399&lt;45%,J399*K399*L399*F!$B$43,IF(M399&lt;50%,J399*K399*L399*F!$B$48,IF(M399=50%,J399*K399*L399*F!$B$50,IF(M399=51%,J399*K399*L399*F!$B$51,IF(M399=52%,J399*K399*L399*F!$B$52,IF(M399=53%,J399*K399*L399*F!$B$53,IF(M399=54%,J399*K399*L399*F!$B$54,IF(M399=55%,J399*K399*L399*F!$B$55,IF(M399=56%,J399*K399*L399*F!$B$56,IF(M399=57%,J399*K399*L399*F!$B$57,IF(M399=58%,J399*K399*L399*F!$B$58,IF(M399=59%,J399*K399*L399*F!$B$59,IF(M399=60%,J399*K399*L399*F!$B$60,IF(M399=61%,J399*K399*L399*F!$B$61,IF(M399=62%,J399*K399*L399*F!$B$62,IF(M399=63%,J399*K399*L399*F!$B$63,IF(M399=64%,J399*K399*L399*F!$B$64,IF(M399=65%,J399*K399*L399*F!$B$65,IF(M399=66%,J399*K399*L399*F!$B$66,IF(M399=67%,J399*K399*L399*F!$B$67,IF(M399=68%,J399*K399*L399*F!$B$68,IF(M399=69%,J399*K399*L399*F!$B$69,IF(M399=70%,J399*K399*L399*F!$B$70,IF(M399=71%,J399*K399*L399*F!$B$71,IF(M399=72%,J399*K399*L399*F!$B$72,IF(M399=73%,J399*K399*L399*F!$B$73,IF(M399=74%,J399*K399*L399*F!$B$74,IF(M399=75%,J399*K399*L399*F!$B$75,IF(M399=76%,J399*K399*L399*F!$B$76,IF(M399=77%,J399*K399*L399*F!$B$77,IF(M399=78%,J399*K399*L399*F!$B$78,IF(M399=79%,J399*K399*L399*F!$B$79,IF(M399=80%,J399*K399*L399*F!$B$80,IF(M399=81%,J399*K399*L399*F!$B$81,IF(M399=82%,J399*K399*L399*F!$B$82,IF(M399=83%,J399*K399*L399*F!$B$83,IF(M399=84%,J399*K399*L399*F!$B$84,IF(M399=85%,J399*K399*L399*F!$B$85,IF(M399=86%,J399*K399*L399*F!$B$86,IF(M399=87%,J399*K399*L399*F!$B$87,IF(M399=88%,J399*K399*L399*F!$B$88,IF(M399=89%,J399*K399*L399*F!$B$89,IF(M399=90%,J399*K399*L399*F!$B$90,IF(M399=91%,J399*K399*L399*F!$B$91,IF(M399=92%,J399*K399*L399*F!$B$92,IF(M399=93%,J399*K399*L399*F!$B$93,IF(M399=94%,J399*K399*L399*F!$B$94,IF(M399=95%,J399*K399*L399*F!$B$95,IF(M399=96%,J399*K399*L399*F!$B$96,IF(M399=97%,J399*K399*L399*F!$B$97,IF(M399=98%,J399*K399*L399*F!$B$98,IF(M399=99%,J399*K399*L399*F!$B$99,IF(M399&gt;99%,J399*K399*L399*F!$B$100,))))))))))))))))))))))))))))))))))))))))))))))))))))))))+IF(Q399&lt;30%,0,IF(Q399&lt;35%,N399*O399*P399*F!$B$33,IF(Q399&lt;40%,N399*O399*P399*F!$B$38,IF(Q399&lt;45%,N399*O399*P399*F!$B$43,IF(Q399&lt;50%,N399*O399*P399*F!$B$48,IF(Q399=50%,N399*O399*P399*F!$B$50,IF(Q399=51%,N399*O399*P399*F!$B$51,IF(Q399=52%,N399*O399*P399*F!$B$52,IF(Q399=53%,N399*O399*P399*F!$B$53,IF(Q399=54%,N399*O399*P399*F!$B$54,IF(Q399=55%,N399*O399*P399*F!$B$55,IF(Q399=56%,N399*O399*P399*F!$B$56,IF(Q399=57%,N399*O399*P399*F!$B$57,IF(Q399=58%,N399*O399*P399*F!$B$58,IF(Q399=59%,N399*O399*P399*F!$B$59,IF(Q399=60%,N399*O399*P399*F!$B$60,IF(Q399=61%,N399*O399*P399*F!$B$61,IF(Q399=62%,N399*O399*P399*F!$B$62,IF(Q399=63%,N399*O399*P399*F!$B$63,IF(Q399=64%,N399*O399*P399*F!$B$64,IF(Q399=65%,N399*O399*P399*F!$B$65,IF(Q399=66%,N399*O399*P399*F!$B$66,IF(Q399=67%,N399*O399*P399*F!$B$67,IF(Q399=68%,N399*O399*P399*F!$B$68,IF(Q399=69%,N399*O399*P399*F!$B$69,IF(Q399=70%,N399*O399*P399*F!$B$70,IF(Q399=71%,N399*O399*P399*F!$B$71,IF(Q399=72%,N399*O399*P399*F!$B$72,IF(Q399=73%,N399*O399*P399*F!$B$73,IF(Q399=74%,N399*O399*P399*F!$B$74,IF(Q399=75%,N399*O399*P399*F!$B$75,IF(Q399=76%,N399*O399*P399*F!$B$76,IF(Q399=77%,N399*O399*P399*F!$B$77,IF(Q399=78%,N399*O399*P399*F!$B$78,IF(Q399=79%,N399*O399*P399*F!$B$79,IF(Q399=80%,N399*O399*P399*F!$B$80,IF(Q399=81%,N399*O399*P399*F!$B$81,IF(Q399=82%,N399*O399*P399*F!$B$82,IF(Q399=83%,N399*O399*P399*F!$B$83,IF(Q399=84%,N399*O399*P399*F!$B$84,IF(Q399=85%,N399*O399*P399*F!$B$85,IF(Q399=86%,N399*O399*P399*F!$B$86,IF(Q399=87%,N399*O399*P399*F!$B$87,IF(Q399=88%,N399*O399*P399*F!$B$88,IF(Q399=89%,N399*O399*P399*F!$B$89,IF(Q399=90%,N399*O399*P399*F!$B$90,IF(Q399=91%,N399*O399*P399*F!$B$91,IF(Q399=92%,N399*O399*P399*F!$B$92,IF(Q399=93%,N399*O399*P399*F!$B$93,IF(Q399=94%,N399*O399*P399*F!$B$94,IF(Q399=95%,N399*O399*P399*F!$B$95,IF(Q399=96%,N399*O399*P399*F!$B$96,IF(Q399=97%,N399*O399*P399*F!$B$97,IF(Q399=98%,N399*O399*P399*F!$B$98,IF(Q399=99%,N399*O399*P399*F!$B$99,IF(Q399&gt;99%,N399*O399*P399*F!$B$100,))))))))))))))))))))))))))))))))))))))))))))))))))))))))+IF(U399&lt;30%,0,IF(U399&lt;35%,R399*S399*T399*F!$B$33,IF(U399&lt;40%,R399*S399*T399*F!$B$38,IF(U399&lt;45%,R399*S399*T399*F!$B$43,IF(U399&lt;50%,R399*S399*T399*F!$B$48,IF(U399=50%,R399*S399*T399*F!$B$50,IF(U399=51%,R399*S399*T399*F!$B$51,IF(U399=52%,R399*S399*T399*F!$B$52,IF(U399=53%,R399*S399*T399*F!$B$53,IF(U399=54%,R399*S399*T399*F!$B$54,IF(U399=55%,R399*S399*T399*F!$B$55,IF(U399=56%,R399*S399*T399*F!$B$56,IF(U399=57%,R399*S399*T399*F!$B$57,IF(U399=58%,R399*S399*T399*F!$B$58,IF(U399=59%,R399*S399*T399*F!$B$59,IF(U399=60%,R399*S399*T399*F!$B$60,IF(U399=61%,R399*S399*T399*F!$B$61,IF(U399=62%,R399*S399*T399*F!$B$62,IF(U399=63%,R399*S399*T399*F!$B$63,IF(U399=64%,R399*S399*T399*F!$B$64,IF(U399=65%,R399*S399*T399*F!$B$65,IF(U399=66%,R399*S399*T399*F!$B$66,IF(U399=67%,R399*S399*T399*F!$B$67,IF(U399=68%,R399*S399*T399*F!$B$68,IF(U399=69%,R399*S399*T399*F!$B$69,IF(U399=70%,R399*S399*T399*F!$B$70,IF(U399=71%,R399*S399*T399*F!$B$71,IF(U399=72%,R399*S399*T399*F!$B$72,IF(U399=73%,R399*S399*T399*F!$B$73,IF(U399=74%,R399*S399*T399*F!$B$74,IF(U399=75%,R399*S399*T399*F!$B$75,IF(U399=76%,R399*S399*T399*F!$B$76,IF(U399=77%,R399*S399*T399*F!$B$77,IF(U399=78%,R399*S399*T399*F!$B$78,IF(U399=79%,R399*S399*T399*F!$B$79,IF(U399=80%,R399*S399*T399*F!$B$80,IF(U399=81%,R399*S399*T399*F!$B$81,IF(U399=82%,R399*S399*T399*F!$B$82,IF(U399=83%,R399*S399*T399*F!$B$83,IF(U399=84%,R399*S399*T399*F!$B$84,IF(U399=85%,R399*S399*T399*F!$B$85,IF(U399=86%,R399*S399*T399*F!$B$86,IF(U399=87%,R399*S399*T399*F!$B$87,IF(U399=88%,R399*S399*T399*F!$B$88,IF(U399=89%,R399*S399*T399*F!$B$89,IF(U399=90%,R399*S399*T399*F!$B$90,IF(U399=91%,R399*S399*T399*F!$B$91,IF(U399=92%,R399*S399*T399*F!$B$92,IF(U399=93%,R399*S399*T399*F!$B$93,IF(U399=94%,R399*S399*T399*F!$B$94,IF(U399=95%,R399*S399*T399*F!$B$95,IF(U399=96%,R399*S399*T399*F!$B$96,IF(U399=97%,R399*S399*T399*F!$B$97,IF(U399=98%,R399*S399*T399*F!$B$98,IF(U399=99%,R399*S399*T399*F!$B$99,IF(U399&gt;99%,R399*S399*T399*F!$B$100)))))))))))))))))))))))))))))))))))))))))))))))))))))))))*IF(ISNUMBER(E399),E399,1)*IF(ISNUMBER(D399),D399,1)</f>
        <v>0</v>
      </c>
      <c r="AA399" s="69">
        <f t="shared" si="659"/>
        <v>0</v>
      </c>
      <c r="AB399" s="70">
        <f t="shared" si="660"/>
        <v>0</v>
      </c>
    </row>
    <row r="400" spans="1:28" ht="15.75" thickBot="1" x14ac:dyDescent="0.3">
      <c r="A400" s="326"/>
      <c r="B400" s="219" t="str">
        <f t="shared" ref="B400:C400" si="678">IF(B363="","",B363)</f>
        <v/>
      </c>
      <c r="C400" s="228" t="str">
        <f t="shared" si="678"/>
        <v/>
      </c>
      <c r="D400" s="299">
        <f>ROUND(IFERROR((D394*(G394*H394+K394*L394+O394*P394+S394*T394)+D395*(G395*H395+K395*L395+O395*P395+S395*T395)+D396*(G396*H396+K396*L396+O396*P396+S396*T396)+D397*(G397*H397+K397*L397+O397*P397+S397*T397)+D398*(G398*H398+K398*L398+O398*P398+S398*T398)+D399*(G399*H399+K399*L399+O399*P399+S399*T399))/((G394*H394+K394*L394+O394*P394+S394*T394)+(G395*H395+K395*L395+O395*P395+S395*T395)+(G396*H396+K396*L396+O396*P396+S396*T396)+(G397*H397+K397*L397+O397*P397+S397*T397)+(G398*H398+K398*L398+O398*P398+S398*T398)+(G399*H399+K399*L399+O399*P399+S399*T399)),0),2)</f>
        <v>1</v>
      </c>
      <c r="E400" s="230" t="str">
        <f t="shared" ref="E400" si="679">IF(E363="","",E363)</f>
        <v/>
      </c>
      <c r="F400" s="312"/>
      <c r="G400" s="229"/>
      <c r="H400" s="229"/>
      <c r="I400" s="225"/>
      <c r="J400" s="312"/>
      <c r="K400" s="229"/>
      <c r="L400" s="229"/>
      <c r="M400" s="225"/>
      <c r="N400" s="312"/>
      <c r="O400" s="229"/>
      <c r="P400" s="229"/>
      <c r="Q400" s="225"/>
      <c r="R400" s="312"/>
      <c r="S400" s="229"/>
      <c r="T400" s="229"/>
      <c r="U400" s="225"/>
      <c r="V400" s="324">
        <f>SUM(V394:V399)</f>
        <v>10300</v>
      </c>
      <c r="W400" s="21">
        <f>IFERROR(V400/AA400,0)</f>
        <v>91.150442477876112</v>
      </c>
      <c r="X400" s="80">
        <f>ROUND(IFERROR(((I394*G394*H394+M394*K394*L394+Q394*O394*P394+U394*S394*T394)+(I395*G395*H395+M395*K395*L395+Q395*O395*P395+U395*S395*T395)+(I396*G396*H396+M396*K396*L396+Q396*O396*P396+U396*S396*T396)+(I397*G397*H397+M397*K397*L397+Q397*O397*P397+U397*S397*T397)+(I398*G398*H398+M398*K398*L398+Q398*O398*P398+U398*S398*T398)+(I399*G399*H399+M399*K399*L399+Q399*O399*P399+U399*S399*T399))/((G394*H394+K394*L394+O394*P394+S394*T394)+(G395*H395+K395*L395+O395*P395+S395*T395)+(G396*H396+K396*L396+O396*P396+S396*T396)+(G397*H397+K397*L397+O397*P397+S397*T397)+(G398*H398+K398*L398+O398*P398+S398*T398)+(G399*H399+K399*L399+O399*P399+S399*T399)),0),3)</f>
        <v>0.45</v>
      </c>
      <c r="Y400" s="81"/>
      <c r="Z400" s="21">
        <f>SUM(Z394:Z399)</f>
        <v>5056.75</v>
      </c>
      <c r="AA400" s="82">
        <f>SUM(AA394:AA399)</f>
        <v>113</v>
      </c>
      <c r="AB400" s="83">
        <f>IF(SUM(AB394:AB399)=0,TIME(,0,),TIME(,SUM(AB394:AB399)+30,))</f>
        <v>0.10555555555555556</v>
      </c>
    </row>
    <row r="401" spans="1:48" hidden="1" x14ac:dyDescent="0.25">
      <c r="A401" s="318">
        <f>A402</f>
        <v>42280</v>
      </c>
      <c r="B401" s="158" t="str">
        <f t="shared" ref="B401:C401" si="680">IF(B364="","",B364)</f>
        <v>Легкая</v>
      </c>
      <c r="C401" s="322" t="str">
        <f t="shared" si="680"/>
        <v>Присед</v>
      </c>
      <c r="D401" s="160">
        <f>D364</f>
        <v>1.2</v>
      </c>
      <c r="E401" s="161" t="str">
        <f t="shared" ref="E401" si="681">IF(E364="","",E364)</f>
        <v/>
      </c>
      <c r="F401" s="302" t="str">
        <f>IF(I401&lt;&gt;0,(IFERROR(IF($Y401&gt;50,MROUND($Y401*I401,2.5),IF($Y401&lt;15,MROUND($Y401*I401,0.1),MROUND($Y401*I401,1))),)),"")</f>
        <v/>
      </c>
      <c r="G401" s="162"/>
      <c r="H401" s="162"/>
      <c r="I401" s="163">
        <v>0</v>
      </c>
      <c r="J401" s="302" t="str">
        <f>IF(M401&lt;&gt;0,(IFERROR(IF($Y401&gt;50,MROUND($Y401*M401,2.5),IF($Y401&lt;15,MROUND($Y401*M401,0.1),MROUND($Y401*M401,1))),)),"")</f>
        <v/>
      </c>
      <c r="K401" s="162"/>
      <c r="L401" s="162"/>
      <c r="M401" s="163">
        <v>0</v>
      </c>
      <c r="N401" s="302" t="str">
        <f>IF(Q401&lt;&gt;0,(IFERROR(IF($Y401&gt;50,MROUND($Y401*Q401,2.5),IF($Y401&lt;15,MROUND($Y401*Q401,0.1),MROUND($Y401*Q401,1))),)),"")</f>
        <v/>
      </c>
      <c r="O401" s="162"/>
      <c r="P401" s="162"/>
      <c r="Q401" s="163">
        <v>0</v>
      </c>
      <c r="R401" s="302" t="str">
        <f>IF(U401&lt;&gt;0,(IFERROR(IF($Y401&gt;50,MROUND($Y401*U401,2.5),IF($Y401&lt;15,MROUND($Y401*U401,0.1),MROUND($Y401*U401,1))),)),"")</f>
        <v/>
      </c>
      <c r="S401" s="162"/>
      <c r="T401" s="162"/>
      <c r="U401" s="164">
        <v>0</v>
      </c>
      <c r="V401" s="120">
        <f t="shared" ref="V401:V406" si="682">(IF(ISNUMBER(F401),F401,1)*G401*H401+IF(ISNUMBER(J401),J401,1)*K401*L401+IF(ISNUMBER(N401),N401,1)*O401*P401+IF(ISNUMBER(R401),R401,1)*S401*T401)*IF(ISNUMBER(E401),E401,1)</f>
        <v>0</v>
      </c>
      <c r="W401" s="48">
        <f>IFERROR((IF(ISNUMBER(F401),F401,1)*G401*H401+IF(ISNUMBER(J401),J401,1)*K401*L401+IF(ISNUMBER(N401),N401,1)*O401*P401+IF(ISNUMBER(R401),R401,1)*S401*T401)*IF(ISNUMBER(E401),E401,1)/(G401*H401+K401*L401+O401*P401+S401*T401),0)</f>
        <v>0</v>
      </c>
      <c r="X401" s="49">
        <f>ROUND(IFERROR((W401/(Y401*IF(ISNUMBER(E401),E401,1))),0),2)</f>
        <v>0</v>
      </c>
      <c r="Y401" s="202">
        <f>IF(ISNUMBER(Y364), Y364+(Y364*$Y$371),"")</f>
        <v>273.29643433060562</v>
      </c>
      <c r="Z401" s="16">
        <f>(IF(I401&lt;30%,0,IF(I401&lt;35%,F401*G401*H401*F!$B$33,IF(I401&lt;40%,F401*G401*H401*F!$B$38,IF(I401&lt;45%,F401*G401*H401*F!$B$43,IF(I401&lt;50%,F401*G401*H401*F!$B$48,IF(I401=50%,F401*G401*H401*F!$B$50,IF(I401=51%,F401*G401*H401*F!$B$51,IF(I401=52%,F401*G401*H401*F!$B$52,IF(I401=53%,F401*G401*H401*F!$B$53,IF(I401=54%,F401*G401*H401*F!$B$54,IF(I401=55%,F401*G401*H401*F!$B$55,IF(I401=56%,F401*G401*H401*F!$B$56,IF(I401=57%,F401*G401*H401*F!$B$57,IF(I401=58%,F401*G401*H401*F!$B$58,IF(I401=59%,F401*G401*H401*F!$B$59,IF(I401=60%,F401*G401*H401*F!$B$60,IF(I401=61%,F401*G401*H401*F!$B$61,IF(I401=62%,F401*G401*H401*F!$B$62,IF(I401=63%,F401*G401*H401*F!$B$63,IF(I401=64%,F401*G401*H401*F!$B$64,IF(I401=65%,F401*G401*H401*F!$B$65,IF(I401=66%,F401*G401*H401*F!$B$66,IF(I401=67%,F401*G401*H401*F!$B$67,IF(I401=68%,F401*G401*H401*F!$B$68,IF(I401=69%,F401*G401*H401*F!$B$69,IF(I401=70%,F401*G401*H401*F!$B$70,IF(I401=71%,F401*G401*H401*F!$B$71,IF(I401=72%,F401*G401*H401*F!$B$72,IF(I401=73%,F401*G401*H401*F!$B$73,IF(I401=74%,F401*G401*H401*F!$B$74,IF(I401=75%,F401*G401*H401*F!$B$75,IF(I401=76%,F401*G401*H401*F!$B$76,IF(I401=77%,F401*G401*H401*F!$B$77,IF(I401=78%,F401*G401*H401*F!$B$78,IF(I401=79%,F401*G401*H401*F!$B$79,IF(I401=80%,F401*G401*H401*F!$B$80,IF(I401=81%,F401*G401*H401*F!$B$81,IF(I401=82%,F401*G401*H401*F!$B$82,IF(I401=83%,F401*G401*H401*F!$B$83,IF(I401=84%,F401*G401*H401*F!$B$84,IF(I401=85%,F401*G401*H401*F!$B$85,IF(I401=86%,F401*G401*H401*F!$B$86,IF(I401=87%,F401*G401*H401*F!$B$87,IF(I401=88%,F401*G401*H401*F!$B$88,IF(I401=89%,F401*G401*H401*F!$B$89,IF(I401=90%,F401*G401*H401*F!$B$90,IF(I401=91%,F401*G401*H401*F!$B$91,IF(I401=92%,F401*G401*H401*F!$B$92,IF(I401=93%,F401*G401*H401*F!$B$93,IF(I401=94%,F401*G401*H401*F!$B$94,IF(I401=95%,F401*G401*H401*F!$B$95,IF(I401=96%,F401*G401*H401*F!$B$96,IF(I401=97%,F401*G401*H401*F!$B$97,IF(I401=98%,F401*G401*H401*F!$B$98,IF(I401=99%,F401*G401*H401*F!$B$99,IF(I401&gt;99%,F401*G401*H401*F!$B$100,))))))))))))))))))))))))))))))))))))))))))))))))))))))))+IF(M401&lt;30%,0,IF(M401&lt;35%,J401*K401*L401*F!$B$33,IF(M401&lt;40%,J401*K401*L401*F!$B$38,IF(M401&lt;45%,J401*K401*L401*F!$B$43,IF(M401&lt;50%,J401*K401*L401*F!$B$48,IF(M401=50%,J401*K401*L401*F!$B$50,IF(M401=51%,J401*K401*L401*F!$B$51,IF(M401=52%,J401*K401*L401*F!$B$52,IF(M401=53%,J401*K401*L401*F!$B$53,IF(M401=54%,J401*K401*L401*F!$B$54,IF(M401=55%,J401*K401*L401*F!$B$55,IF(M401=56%,J401*K401*L401*F!$B$56,IF(M401=57%,J401*K401*L401*F!$B$57,IF(M401=58%,J401*K401*L401*F!$B$58,IF(M401=59%,J401*K401*L401*F!$B$59,IF(M401=60%,J401*K401*L401*F!$B$60,IF(M401=61%,J401*K401*L401*F!$B$61,IF(M401=62%,J401*K401*L401*F!$B$62,IF(M401=63%,J401*K401*L401*F!$B$63,IF(M401=64%,J401*K401*L401*F!$B$64,IF(M401=65%,J401*K401*L401*F!$B$65,IF(M401=66%,J401*K401*L401*F!$B$66,IF(M401=67%,J401*K401*L401*F!$B$67,IF(M401=68%,J401*K401*L401*F!$B$68,IF(M401=69%,J401*K401*L401*F!$B$69,IF(M401=70%,J401*K401*L401*F!$B$70,IF(M401=71%,J401*K401*L401*F!$B$71,IF(M401=72%,J401*K401*L401*F!$B$72,IF(M401=73%,J401*K401*L401*F!$B$73,IF(M401=74%,J401*K401*L401*F!$B$74,IF(M401=75%,J401*K401*L401*F!$B$75,IF(M401=76%,J401*K401*L401*F!$B$76,IF(M401=77%,J401*K401*L401*F!$B$77,IF(M401=78%,J401*K401*L401*F!$B$78,IF(M401=79%,J401*K401*L401*F!$B$79,IF(M401=80%,J401*K401*L401*F!$B$80,IF(M401=81%,J401*K401*L401*F!$B$81,IF(M401=82%,J401*K401*L401*F!$B$82,IF(M401=83%,J401*K401*L401*F!$B$83,IF(M401=84%,J401*K401*L401*F!$B$84,IF(M401=85%,J401*K401*L401*F!$B$85,IF(M401=86%,J401*K401*L401*F!$B$86,IF(M401=87%,J401*K401*L401*F!$B$87,IF(M401=88%,J401*K401*L401*F!$B$88,IF(M401=89%,J401*K401*L401*F!$B$89,IF(M401=90%,J401*K401*L401*F!$B$90,IF(M401=91%,J401*K401*L401*F!$B$91,IF(M401=92%,J401*K401*L401*F!$B$92,IF(M401=93%,J401*K401*L401*F!$B$93,IF(M401=94%,J401*K401*L401*F!$B$94,IF(M401=95%,J401*K401*L401*F!$B$95,IF(M401=96%,J401*K401*L401*F!$B$96,IF(M401=97%,J401*K401*L401*F!$B$97,IF(M401=98%,J401*K401*L401*F!$B$98,IF(M401=99%,J401*K401*L401*F!$B$99,IF(M401&gt;99%,J401*K401*L401*F!$B$100,))))))))))))))))))))))))))))))))))))))))))))))))))))))))+IF(Q401&lt;30%,0,IF(Q401&lt;35%,N401*O401*P401*F!$B$33,IF(Q401&lt;40%,N401*O401*P401*F!$B$38,IF(Q401&lt;45%,N401*O401*P401*F!$B$43,IF(Q401&lt;50%,N401*O401*P401*F!$B$48,IF(Q401=50%,N401*O401*P401*F!$B$50,IF(Q401=51%,N401*O401*P401*F!$B$51,IF(Q401=52%,N401*O401*P401*F!$B$52,IF(Q401=53%,N401*O401*P401*F!$B$53,IF(Q401=54%,N401*O401*P401*F!$B$54,IF(Q401=55%,N401*O401*P401*F!$B$55,IF(Q401=56%,N401*O401*P401*F!$B$56,IF(Q401=57%,N401*O401*P401*F!$B$57,IF(Q401=58%,N401*O401*P401*F!$B$58,IF(Q401=59%,N401*O401*P401*F!$B$59,IF(Q401=60%,N401*O401*P401*F!$B$60,IF(Q401=61%,N401*O401*P401*F!$B$61,IF(Q401=62%,N401*O401*P401*F!$B$62,IF(Q401=63%,N401*O401*P401*F!$B$63,IF(Q401=64%,N401*O401*P401*F!$B$64,IF(Q401=65%,N401*O401*P401*F!$B$65,IF(Q401=66%,N401*O401*P401*F!$B$66,IF(Q401=67%,N401*O401*P401*F!$B$67,IF(Q401=68%,N401*O401*P401*F!$B$68,IF(Q401=69%,N401*O401*P401*F!$B$69,IF(Q401=70%,N401*O401*P401*F!$B$70,IF(Q401=71%,N401*O401*P401*F!$B$71,IF(Q401=72%,N401*O401*P401*F!$B$72,IF(Q401=73%,N401*O401*P401*F!$B$73,IF(Q401=74%,N401*O401*P401*F!$B$74,IF(Q401=75%,N401*O401*P401*F!$B$75,IF(Q401=76%,N401*O401*P401*F!$B$76,IF(Q401=77%,N401*O401*P401*F!$B$77,IF(Q401=78%,N401*O401*P401*F!$B$78,IF(Q401=79%,N401*O401*P401*F!$B$79,IF(Q401=80%,N401*O401*P401*F!$B$80,IF(Q401=81%,N401*O401*P401*F!$B$81,IF(Q401=82%,N401*O401*P401*F!$B$82,IF(Q401=83%,N401*O401*P401*F!$B$83,IF(Q401=84%,N401*O401*P401*F!$B$84,IF(Q401=85%,N401*O401*P401*F!$B$85,IF(Q401=86%,N401*O401*P401*F!$B$86,IF(Q401=87%,N401*O401*P401*F!$B$87,IF(Q401=88%,N401*O401*P401*F!$B$88,IF(Q401=89%,N401*O401*P401*F!$B$89,IF(Q401=90%,N401*O401*P401*F!$B$90,IF(Q401=91%,N401*O401*P401*F!$B$91,IF(Q401=92%,N401*O401*P401*F!$B$92,IF(Q401=93%,N401*O401*P401*F!$B$93,IF(Q401=94%,N401*O401*P401*F!$B$94,IF(Q401=95%,N401*O401*P401*F!$B$95,IF(Q401=96%,N401*O401*P401*F!$B$96,IF(Q401=97%,N401*O401*P401*F!$B$97,IF(Q401=98%,N401*O401*P401*F!$B$98,IF(Q401=99%,N401*O401*P401*F!$B$99,IF(Q401&gt;99%,N401*O401*P401*F!$B$100,))))))))))))))))))))))))))))))))))))))))))))))))))))))))+IF(U401&lt;30%,0,IF(U401&lt;35%,R401*S401*T401*F!$B$33,IF(U401&lt;40%,R401*S401*T401*F!$B$38,IF(U401&lt;45%,R401*S401*T401*F!$B$43,IF(U401&lt;50%,R401*S401*T401*F!$B$48,IF(U401=50%,R401*S401*T401*F!$B$50,IF(U401=51%,R401*S401*T401*F!$B$51,IF(U401=52%,R401*S401*T401*F!$B$52,IF(U401=53%,R401*S401*T401*F!$B$53,IF(U401=54%,R401*S401*T401*F!$B$54,IF(U401=55%,R401*S401*T401*F!$B$55,IF(U401=56%,R401*S401*T401*F!$B$56,IF(U401=57%,R401*S401*T401*F!$B$57,IF(U401=58%,R401*S401*T401*F!$B$58,IF(U401=59%,R401*S401*T401*F!$B$59,IF(U401=60%,R401*S401*T401*F!$B$60,IF(U401=61%,R401*S401*T401*F!$B$61,IF(U401=62%,R401*S401*T401*F!$B$62,IF(U401=63%,R401*S401*T401*F!$B$63,IF(U401=64%,R401*S401*T401*F!$B$64,IF(U401=65%,R401*S401*T401*F!$B$65,IF(U401=66%,R401*S401*T401*F!$B$66,IF(U401=67%,R401*S401*T401*F!$B$67,IF(U401=68%,R401*S401*T401*F!$B$68,IF(U401=69%,R401*S401*T401*F!$B$69,IF(U401=70%,R401*S401*T401*F!$B$70,IF(U401=71%,R401*S401*T401*F!$B$71,IF(U401=72%,R401*S401*T401*F!$B$72,IF(U401=73%,R401*S401*T401*F!$B$73,IF(U401=74%,R401*S401*T401*F!$B$74,IF(U401=75%,R401*S401*T401*F!$B$75,IF(U401=76%,R401*S401*T401*F!$B$76,IF(U401=77%,R401*S401*T401*F!$B$77,IF(U401=78%,R401*S401*T401*F!$B$78,IF(U401=79%,R401*S401*T401*F!$B$79,IF(U401=80%,R401*S401*T401*F!$B$80,IF(U401=81%,R401*S401*T401*F!$B$81,IF(U401=82%,R401*S401*T401*F!$B$82,IF(U401=83%,R401*S401*T401*F!$B$83,IF(U401=84%,R401*S401*T401*F!$B$84,IF(U401=85%,R401*S401*T401*F!$B$85,IF(U401=86%,R401*S401*T401*F!$B$86,IF(U401=87%,R401*S401*T401*F!$B$87,IF(U401=88%,R401*S401*T401*F!$B$88,IF(U401=89%,R401*S401*T401*F!$B$89,IF(U401=90%,R401*S401*T401*F!$B$90,IF(U401=91%,R401*S401*T401*F!$B$91,IF(U401=92%,R401*S401*T401*F!$B$92,IF(U401=93%,R401*S401*T401*F!$B$93,IF(U401=94%,R401*S401*T401*F!$B$94,IF(U401=95%,R401*S401*T401*F!$B$95,IF(U401=96%,R401*S401*T401*F!$B$96,IF(U401=97%,R401*S401*T401*F!$B$97,IF(U401=98%,R401*S401*T401*F!$B$98,IF(U401=99%,R401*S401*T401*F!$B$99,IF(U401&gt;99%,R401*S401*T401*F!$B$100)))))))))))))))))))))))))))))))))))))))))))))))))))))))))*IF(ISNUMBER(E401),E401,1)*IF(ISNUMBER(D401),D401,1)</f>
        <v>0</v>
      </c>
      <c r="AA401" s="50">
        <f t="shared" ref="AA401:AA406" si="683">G401*H401+K401*L401+O401*P401+S401*T401</f>
        <v>0</v>
      </c>
      <c r="AB401" s="51">
        <f t="shared" ref="AB401:AB406" si="684">(H401*(IF(I401&lt;45%,0.5,IF(I401&lt;55%,0.8,IF(I401&lt;65%,0.9,IF(I401&lt;75%,1,IF(I401&lt;85%,1.1,1.2))))))+L401*(IF(M401&lt;45%,0.5,IF(M401&lt;55%,0.8,IF(M401&lt;65%,0.9,IF(M401&lt;75%,1,IF(M401&lt;85%,1.1,1.2))))))+P401*(IF(Q401&lt;45%,0.5,IF(Q401&lt;55%,0.8,IF(Q401&lt;65%,0.9,IF(Q401&lt;75%,1,IF(Q401&lt;85%,1.1,1.2))))))+T401*(IF(U401&lt;45%,0.5,IF(U401&lt;55%,0.8,IF(U401&lt;65%,0.9,IF(U401&lt;75%,1,IF(U401&lt;85%,1.1,1.2)))))))*IF(D401&gt;=0.8,6,IF(D401&lt;=0.4,1.5,3))</f>
        <v>0</v>
      </c>
    </row>
    <row r="402" spans="1:48" ht="15" hidden="1" customHeight="1" x14ac:dyDescent="0.25">
      <c r="A402" s="325">
        <f>A395+1</f>
        <v>42280</v>
      </c>
      <c r="B402" s="165" t="str">
        <f t="shared" ref="B402:C402" si="685">IF(B365="","",B365)</f>
        <v>Легкая</v>
      </c>
      <c r="C402" s="166" t="str">
        <f t="shared" si="685"/>
        <v>Уступающая тяга</v>
      </c>
      <c r="D402" s="167">
        <f t="shared" ref="D402:D406" si="686">D365</f>
        <v>1.3</v>
      </c>
      <c r="E402" s="168" t="str">
        <f t="shared" ref="E402" si="687">IF(E365="","",E365)</f>
        <v/>
      </c>
      <c r="F402" s="303" t="str">
        <f>IF(I402&lt;&gt;0,(IFERROR(IF($Y402&gt;50,MROUND($Y402*I402,2.5),IF($Y402&lt;15,MROUND($Y402*I402,0.1),MROUND($Y402*I402,1))),)),"")</f>
        <v/>
      </c>
      <c r="G402" s="170"/>
      <c r="H402" s="170"/>
      <c r="I402" s="171">
        <v>0</v>
      </c>
      <c r="J402" s="303" t="str">
        <f>IF(M402&lt;&gt;0,(IFERROR(IF($Y402&gt;50,MROUND($Y402*M402,2.5),IF($Y402&lt;15,MROUND($Y402*M402,0.1),MROUND($Y402*M402,1))),)),"")</f>
        <v/>
      </c>
      <c r="K402" s="170"/>
      <c r="L402" s="170"/>
      <c r="M402" s="171">
        <v>0</v>
      </c>
      <c r="N402" s="303" t="str">
        <f>IF(Q402&lt;&gt;0,(IFERROR(IF($Y402&gt;50,MROUND($Y402*Q402,2.5),IF($Y402&lt;15,MROUND($Y402*Q402,0.1),MROUND($Y402*Q402,1))),)),"")</f>
        <v/>
      </c>
      <c r="O402" s="170"/>
      <c r="P402" s="170"/>
      <c r="Q402" s="171">
        <v>0</v>
      </c>
      <c r="R402" s="303" t="str">
        <f>IF(U402&lt;&gt;0,(IFERROR(IF($Y402&gt;50,MROUND($Y402*U402,2.5),IF($Y402&lt;15,MROUND($Y402*U402,0.1),MROUND($Y402*U402,1))),)),"")</f>
        <v/>
      </c>
      <c r="S402" s="170"/>
      <c r="T402" s="170"/>
      <c r="U402" s="172">
        <v>0</v>
      </c>
      <c r="V402" s="121">
        <f t="shared" si="682"/>
        <v>0</v>
      </c>
      <c r="W402" s="60">
        <f t="shared" ref="W402:W406" si="688">IFERROR((IF(ISNUMBER(F402),F402,1)*G402*H402+IF(ISNUMBER(J402),J402,1)*K402*L402+IF(ISNUMBER(N402),N402,1)*O402*P402+IF(ISNUMBER(R402),R402,1)*S402*T402)*IF(ISNUMBER(E402),E402,1)/(G402*H402+K402*L402+O402*P402+S402*T402),0)</f>
        <v>0</v>
      </c>
      <c r="X402" s="61">
        <f t="shared" ref="X402:X403" si="689">ROUND(IFERROR((W402/(Y402*IF(ISNUMBER(E402),E402,1))),0),2)</f>
        <v>0</v>
      </c>
      <c r="Y402" s="203">
        <f t="shared" ref="Y402:Y406" si="690">IF(ISNUMBER(Y365), Y365+(Y365*$Y$371),"")</f>
        <v>252.27363168978971</v>
      </c>
      <c r="Z402" s="17">
        <f>(IF(I402&lt;30%,0,IF(I402&lt;35%,F402*G402*H402*F!$B$33,IF(I402&lt;40%,F402*G402*H402*F!$B$38,IF(I402&lt;45%,F402*G402*H402*F!$B$43,IF(I402&lt;50%,F402*G402*H402*F!$B$48,IF(I402=50%,F402*G402*H402*F!$B$50,IF(I402=51%,F402*G402*H402*F!$B$51,IF(I402=52%,F402*G402*H402*F!$B$52,IF(I402=53%,F402*G402*H402*F!$B$53,IF(I402=54%,F402*G402*H402*F!$B$54,IF(I402=55%,F402*G402*H402*F!$B$55,IF(I402=56%,F402*G402*H402*F!$B$56,IF(I402=57%,F402*G402*H402*F!$B$57,IF(I402=58%,F402*G402*H402*F!$B$58,IF(I402=59%,F402*G402*H402*F!$B$59,IF(I402=60%,F402*G402*H402*F!$B$60,IF(I402=61%,F402*G402*H402*F!$B$61,IF(I402=62%,F402*G402*H402*F!$B$62,IF(I402=63%,F402*G402*H402*F!$B$63,IF(I402=64%,F402*G402*H402*F!$B$64,IF(I402=65%,F402*G402*H402*F!$B$65,IF(I402=66%,F402*G402*H402*F!$B$66,IF(I402=67%,F402*G402*H402*F!$B$67,IF(I402=68%,F402*G402*H402*F!$B$68,IF(I402=69%,F402*G402*H402*F!$B$69,IF(I402=70%,F402*G402*H402*F!$B$70,IF(I402=71%,F402*G402*H402*F!$B$71,IF(I402=72%,F402*G402*H402*F!$B$72,IF(I402=73%,F402*G402*H402*F!$B$73,IF(I402=74%,F402*G402*H402*F!$B$74,IF(I402=75%,F402*G402*H402*F!$B$75,IF(I402=76%,F402*G402*H402*F!$B$76,IF(I402=77%,F402*G402*H402*F!$B$77,IF(I402=78%,F402*G402*H402*F!$B$78,IF(I402=79%,F402*G402*H402*F!$B$79,IF(I402=80%,F402*G402*H402*F!$B$80,IF(I402=81%,F402*G402*H402*F!$B$81,IF(I402=82%,F402*G402*H402*F!$B$82,IF(I402=83%,F402*G402*H402*F!$B$83,IF(I402=84%,F402*G402*H402*F!$B$84,IF(I402=85%,F402*G402*H402*F!$B$85,IF(I402=86%,F402*G402*H402*F!$B$86,IF(I402=87%,F402*G402*H402*F!$B$87,IF(I402=88%,F402*G402*H402*F!$B$88,IF(I402=89%,F402*G402*H402*F!$B$89,IF(I402=90%,F402*G402*H402*F!$B$90,IF(I402=91%,F402*G402*H402*F!$B$91,IF(I402=92%,F402*G402*H402*F!$B$92,IF(I402=93%,F402*G402*H402*F!$B$93,IF(I402=94%,F402*G402*H402*F!$B$94,IF(I402=95%,F402*G402*H402*F!$B$95,IF(I402=96%,F402*G402*H402*F!$B$96,IF(I402=97%,F402*G402*H402*F!$B$97,IF(I402=98%,F402*G402*H402*F!$B$98,IF(I402=99%,F402*G402*H402*F!$B$99,IF(I402&gt;99%,F402*G402*H402*F!$B$100,))))))))))))))))))))))))))))))))))))))))))))))))))))))))+IF(M402&lt;30%,0,IF(M402&lt;35%,J402*K402*L402*F!$B$33,IF(M402&lt;40%,J402*K402*L402*F!$B$38,IF(M402&lt;45%,J402*K402*L402*F!$B$43,IF(M402&lt;50%,J402*K402*L402*F!$B$48,IF(M402=50%,J402*K402*L402*F!$B$50,IF(M402=51%,J402*K402*L402*F!$B$51,IF(M402=52%,J402*K402*L402*F!$B$52,IF(M402=53%,J402*K402*L402*F!$B$53,IF(M402=54%,J402*K402*L402*F!$B$54,IF(M402=55%,J402*K402*L402*F!$B$55,IF(M402=56%,J402*K402*L402*F!$B$56,IF(M402=57%,J402*K402*L402*F!$B$57,IF(M402=58%,J402*K402*L402*F!$B$58,IF(M402=59%,J402*K402*L402*F!$B$59,IF(M402=60%,J402*K402*L402*F!$B$60,IF(M402=61%,J402*K402*L402*F!$B$61,IF(M402=62%,J402*K402*L402*F!$B$62,IF(M402=63%,J402*K402*L402*F!$B$63,IF(M402=64%,J402*K402*L402*F!$B$64,IF(M402=65%,J402*K402*L402*F!$B$65,IF(M402=66%,J402*K402*L402*F!$B$66,IF(M402=67%,J402*K402*L402*F!$B$67,IF(M402=68%,J402*K402*L402*F!$B$68,IF(M402=69%,J402*K402*L402*F!$B$69,IF(M402=70%,J402*K402*L402*F!$B$70,IF(M402=71%,J402*K402*L402*F!$B$71,IF(M402=72%,J402*K402*L402*F!$B$72,IF(M402=73%,J402*K402*L402*F!$B$73,IF(M402=74%,J402*K402*L402*F!$B$74,IF(M402=75%,J402*K402*L402*F!$B$75,IF(M402=76%,J402*K402*L402*F!$B$76,IF(M402=77%,J402*K402*L402*F!$B$77,IF(M402=78%,J402*K402*L402*F!$B$78,IF(M402=79%,J402*K402*L402*F!$B$79,IF(M402=80%,J402*K402*L402*F!$B$80,IF(M402=81%,J402*K402*L402*F!$B$81,IF(M402=82%,J402*K402*L402*F!$B$82,IF(M402=83%,J402*K402*L402*F!$B$83,IF(M402=84%,J402*K402*L402*F!$B$84,IF(M402=85%,J402*K402*L402*F!$B$85,IF(M402=86%,J402*K402*L402*F!$B$86,IF(M402=87%,J402*K402*L402*F!$B$87,IF(M402=88%,J402*K402*L402*F!$B$88,IF(M402=89%,J402*K402*L402*F!$B$89,IF(M402=90%,J402*K402*L402*F!$B$90,IF(M402=91%,J402*K402*L402*F!$B$91,IF(M402=92%,J402*K402*L402*F!$B$92,IF(M402=93%,J402*K402*L402*F!$B$93,IF(M402=94%,J402*K402*L402*F!$B$94,IF(M402=95%,J402*K402*L402*F!$B$95,IF(M402=96%,J402*K402*L402*F!$B$96,IF(M402=97%,J402*K402*L402*F!$B$97,IF(M402=98%,J402*K402*L402*F!$B$98,IF(M402=99%,J402*K402*L402*F!$B$99,IF(M402&gt;99%,J402*K402*L402*F!$B$100,))))))))))))))))))))))))))))))))))))))))))))))))))))))))+IF(Q402&lt;30%,0,IF(Q402&lt;35%,N402*O402*P402*F!$B$33,IF(Q402&lt;40%,N402*O402*P402*F!$B$38,IF(Q402&lt;45%,N402*O402*P402*F!$B$43,IF(Q402&lt;50%,N402*O402*P402*F!$B$48,IF(Q402=50%,N402*O402*P402*F!$B$50,IF(Q402=51%,N402*O402*P402*F!$B$51,IF(Q402=52%,N402*O402*P402*F!$B$52,IF(Q402=53%,N402*O402*P402*F!$B$53,IF(Q402=54%,N402*O402*P402*F!$B$54,IF(Q402=55%,N402*O402*P402*F!$B$55,IF(Q402=56%,N402*O402*P402*F!$B$56,IF(Q402=57%,N402*O402*P402*F!$B$57,IF(Q402=58%,N402*O402*P402*F!$B$58,IF(Q402=59%,N402*O402*P402*F!$B$59,IF(Q402=60%,N402*O402*P402*F!$B$60,IF(Q402=61%,N402*O402*P402*F!$B$61,IF(Q402=62%,N402*O402*P402*F!$B$62,IF(Q402=63%,N402*O402*P402*F!$B$63,IF(Q402=64%,N402*O402*P402*F!$B$64,IF(Q402=65%,N402*O402*P402*F!$B$65,IF(Q402=66%,N402*O402*P402*F!$B$66,IF(Q402=67%,N402*O402*P402*F!$B$67,IF(Q402=68%,N402*O402*P402*F!$B$68,IF(Q402=69%,N402*O402*P402*F!$B$69,IF(Q402=70%,N402*O402*P402*F!$B$70,IF(Q402=71%,N402*O402*P402*F!$B$71,IF(Q402=72%,N402*O402*P402*F!$B$72,IF(Q402=73%,N402*O402*P402*F!$B$73,IF(Q402=74%,N402*O402*P402*F!$B$74,IF(Q402=75%,N402*O402*P402*F!$B$75,IF(Q402=76%,N402*O402*P402*F!$B$76,IF(Q402=77%,N402*O402*P402*F!$B$77,IF(Q402=78%,N402*O402*P402*F!$B$78,IF(Q402=79%,N402*O402*P402*F!$B$79,IF(Q402=80%,N402*O402*P402*F!$B$80,IF(Q402=81%,N402*O402*P402*F!$B$81,IF(Q402=82%,N402*O402*P402*F!$B$82,IF(Q402=83%,N402*O402*P402*F!$B$83,IF(Q402=84%,N402*O402*P402*F!$B$84,IF(Q402=85%,N402*O402*P402*F!$B$85,IF(Q402=86%,N402*O402*P402*F!$B$86,IF(Q402=87%,N402*O402*P402*F!$B$87,IF(Q402=88%,N402*O402*P402*F!$B$88,IF(Q402=89%,N402*O402*P402*F!$B$89,IF(Q402=90%,N402*O402*P402*F!$B$90,IF(Q402=91%,N402*O402*P402*F!$B$91,IF(Q402=92%,N402*O402*P402*F!$B$92,IF(Q402=93%,N402*O402*P402*F!$B$93,IF(Q402=94%,N402*O402*P402*F!$B$94,IF(Q402=95%,N402*O402*P402*F!$B$95,IF(Q402=96%,N402*O402*P402*F!$B$96,IF(Q402=97%,N402*O402*P402*F!$B$97,IF(Q402=98%,N402*O402*P402*F!$B$98,IF(Q402=99%,N402*O402*P402*F!$B$99,IF(Q402&gt;99%,N402*O402*P402*F!$B$100,))))))))))))))))))))))))))))))))))))))))))))))))))))))))+IF(U402&lt;30%,0,IF(U402&lt;35%,R402*S402*T402*F!$B$33,IF(U402&lt;40%,R402*S402*T402*F!$B$38,IF(U402&lt;45%,R402*S402*T402*F!$B$43,IF(U402&lt;50%,R402*S402*T402*F!$B$48,IF(U402=50%,R402*S402*T402*F!$B$50,IF(U402=51%,R402*S402*T402*F!$B$51,IF(U402=52%,R402*S402*T402*F!$B$52,IF(U402=53%,R402*S402*T402*F!$B$53,IF(U402=54%,R402*S402*T402*F!$B$54,IF(U402=55%,R402*S402*T402*F!$B$55,IF(U402=56%,R402*S402*T402*F!$B$56,IF(U402=57%,R402*S402*T402*F!$B$57,IF(U402=58%,R402*S402*T402*F!$B$58,IF(U402=59%,R402*S402*T402*F!$B$59,IF(U402=60%,R402*S402*T402*F!$B$60,IF(U402=61%,R402*S402*T402*F!$B$61,IF(U402=62%,R402*S402*T402*F!$B$62,IF(U402=63%,R402*S402*T402*F!$B$63,IF(U402=64%,R402*S402*T402*F!$B$64,IF(U402=65%,R402*S402*T402*F!$B$65,IF(U402=66%,R402*S402*T402*F!$B$66,IF(U402=67%,R402*S402*T402*F!$B$67,IF(U402=68%,R402*S402*T402*F!$B$68,IF(U402=69%,R402*S402*T402*F!$B$69,IF(U402=70%,R402*S402*T402*F!$B$70,IF(U402=71%,R402*S402*T402*F!$B$71,IF(U402=72%,R402*S402*T402*F!$B$72,IF(U402=73%,R402*S402*T402*F!$B$73,IF(U402=74%,R402*S402*T402*F!$B$74,IF(U402=75%,R402*S402*T402*F!$B$75,IF(U402=76%,R402*S402*T402*F!$B$76,IF(U402=77%,R402*S402*T402*F!$B$77,IF(U402=78%,R402*S402*T402*F!$B$78,IF(U402=79%,R402*S402*T402*F!$B$79,IF(U402=80%,R402*S402*T402*F!$B$80,IF(U402=81%,R402*S402*T402*F!$B$81,IF(U402=82%,R402*S402*T402*F!$B$82,IF(U402=83%,R402*S402*T402*F!$B$83,IF(U402=84%,R402*S402*T402*F!$B$84,IF(U402=85%,R402*S402*T402*F!$B$85,IF(U402=86%,R402*S402*T402*F!$B$86,IF(U402=87%,R402*S402*T402*F!$B$87,IF(U402=88%,R402*S402*T402*F!$B$88,IF(U402=89%,R402*S402*T402*F!$B$89,IF(U402=90%,R402*S402*T402*F!$B$90,IF(U402=91%,R402*S402*T402*F!$B$91,IF(U402=92%,R402*S402*T402*F!$B$92,IF(U402=93%,R402*S402*T402*F!$B$93,IF(U402=94%,R402*S402*T402*F!$B$94,IF(U402=95%,R402*S402*T402*F!$B$95,IF(U402=96%,R402*S402*T402*F!$B$96,IF(U402=97%,R402*S402*T402*F!$B$97,IF(U402=98%,R402*S402*T402*F!$B$98,IF(U402=99%,R402*S402*T402*F!$B$99,IF(U402&gt;99%,R402*S402*T402*F!$B$100)))))))))))))))))))))))))))))))))))))))))))))))))))))))))*IF(ISNUMBER(E402),E402,1)*IF(ISNUMBER(D402),D402,1)</f>
        <v>0</v>
      </c>
      <c r="AA402" s="62">
        <f t="shared" si="683"/>
        <v>0</v>
      </c>
      <c r="AB402" s="63">
        <f t="shared" si="684"/>
        <v>0</v>
      </c>
    </row>
    <row r="403" spans="1:48" hidden="1" x14ac:dyDescent="0.25">
      <c r="A403" s="325"/>
      <c r="B403" s="165" t="str">
        <f t="shared" ref="B403:C403" si="691">IF(B366="","",B366)</f>
        <v>Легкая</v>
      </c>
      <c r="C403" s="166" t="str">
        <f t="shared" si="691"/>
        <v>Присед на груди</v>
      </c>
      <c r="D403" s="167">
        <f t="shared" si="686"/>
        <v>1.2</v>
      </c>
      <c r="E403" s="168" t="str">
        <f t="shared" ref="E403" si="692">IF(E366="","",E366)</f>
        <v/>
      </c>
      <c r="F403" s="304" t="str">
        <f>IF(I403&lt;&gt;0,(IFERROR(IF($Y403&gt;50,MROUND($Y403*I403,2.5),IF($Y403&lt;15,MROUND($Y403*I403,0.1),MROUND($Y403*I403,1))),)),"")</f>
        <v/>
      </c>
      <c r="G403" s="173"/>
      <c r="H403" s="173"/>
      <c r="I403" s="174">
        <v>0</v>
      </c>
      <c r="J403" s="304" t="str">
        <f>IF(M403&lt;&gt;0,(IFERROR(IF($Y403&gt;50,MROUND($Y403*M403,2.5),IF($Y403&lt;15,MROUND($Y403*M403,0.1),MROUND($Y403*M403,1))),)),"")</f>
        <v/>
      </c>
      <c r="K403" s="173"/>
      <c r="L403" s="173"/>
      <c r="M403" s="174">
        <v>0</v>
      </c>
      <c r="N403" s="304" t="str">
        <f>IF(Q403&lt;&gt;0,(IFERROR(IF($Y403&gt;50,MROUND($Y403*Q403,2.5),IF($Y403&lt;15,MROUND($Y403*Q403,0.1),MROUND($Y403*Q403,1))),)),"")</f>
        <v/>
      </c>
      <c r="O403" s="173"/>
      <c r="P403" s="173"/>
      <c r="Q403" s="174">
        <v>0</v>
      </c>
      <c r="R403" s="304" t="str">
        <f>IF(U403&lt;&gt;0,(IFERROR(IF($Y403&gt;50,MROUND($Y403*U403,2.5),IF($Y403&lt;15,MROUND($Y403*U403,0.1),MROUND($Y403*U403,1))),)),"")</f>
        <v/>
      </c>
      <c r="S403" s="173"/>
      <c r="T403" s="173"/>
      <c r="U403" s="175">
        <v>0</v>
      </c>
      <c r="V403" s="98">
        <f t="shared" si="682"/>
        <v>0</v>
      </c>
      <c r="W403" s="67">
        <f t="shared" si="688"/>
        <v>0</v>
      </c>
      <c r="X403" s="68">
        <f t="shared" si="689"/>
        <v>0</v>
      </c>
      <c r="Y403" s="203">
        <f t="shared" si="690"/>
        <v>218.6371474644844</v>
      </c>
      <c r="Z403" s="18">
        <f>(IF(I403&lt;30%,0,IF(I403&lt;35%,F403*G403*H403*F!$B$33,IF(I403&lt;40%,F403*G403*H403*F!$B$38,IF(I403&lt;45%,F403*G403*H403*F!$B$43,IF(I403&lt;50%,F403*G403*H403*F!$B$48,IF(I403=50%,F403*G403*H403*F!$B$50,IF(I403=51%,F403*G403*H403*F!$B$51,IF(I403=52%,F403*G403*H403*F!$B$52,IF(I403=53%,F403*G403*H403*F!$B$53,IF(I403=54%,F403*G403*H403*F!$B$54,IF(I403=55%,F403*G403*H403*F!$B$55,IF(I403=56%,F403*G403*H403*F!$B$56,IF(I403=57%,F403*G403*H403*F!$B$57,IF(I403=58%,F403*G403*H403*F!$B$58,IF(I403=59%,F403*G403*H403*F!$B$59,IF(I403=60%,F403*G403*H403*F!$B$60,IF(I403=61%,F403*G403*H403*F!$B$61,IF(I403=62%,F403*G403*H403*F!$B$62,IF(I403=63%,F403*G403*H403*F!$B$63,IF(I403=64%,F403*G403*H403*F!$B$64,IF(I403=65%,F403*G403*H403*F!$B$65,IF(I403=66%,F403*G403*H403*F!$B$66,IF(I403=67%,F403*G403*H403*F!$B$67,IF(I403=68%,F403*G403*H403*F!$B$68,IF(I403=69%,F403*G403*H403*F!$B$69,IF(I403=70%,F403*G403*H403*F!$B$70,IF(I403=71%,F403*G403*H403*F!$B$71,IF(I403=72%,F403*G403*H403*F!$B$72,IF(I403=73%,F403*G403*H403*F!$B$73,IF(I403=74%,F403*G403*H403*F!$B$74,IF(I403=75%,F403*G403*H403*F!$B$75,IF(I403=76%,F403*G403*H403*F!$B$76,IF(I403=77%,F403*G403*H403*F!$B$77,IF(I403=78%,F403*G403*H403*F!$B$78,IF(I403=79%,F403*G403*H403*F!$B$79,IF(I403=80%,F403*G403*H403*F!$B$80,IF(I403=81%,F403*G403*H403*F!$B$81,IF(I403=82%,F403*G403*H403*F!$B$82,IF(I403=83%,F403*G403*H403*F!$B$83,IF(I403=84%,F403*G403*H403*F!$B$84,IF(I403=85%,F403*G403*H403*F!$B$85,IF(I403=86%,F403*G403*H403*F!$B$86,IF(I403=87%,F403*G403*H403*F!$B$87,IF(I403=88%,F403*G403*H403*F!$B$88,IF(I403=89%,F403*G403*H403*F!$B$89,IF(I403=90%,F403*G403*H403*F!$B$90,IF(I403=91%,F403*G403*H403*F!$B$91,IF(I403=92%,F403*G403*H403*F!$B$92,IF(I403=93%,F403*G403*H403*F!$B$93,IF(I403=94%,F403*G403*H403*F!$B$94,IF(I403=95%,F403*G403*H403*F!$B$95,IF(I403=96%,F403*G403*H403*F!$B$96,IF(I403=97%,F403*G403*H403*F!$B$97,IF(I403=98%,F403*G403*H403*F!$B$98,IF(I403=99%,F403*G403*H403*F!$B$99,IF(I403&gt;99%,F403*G403*H403*F!$B$100,))))))))))))))))))))))))))))))))))))))))))))))))))))))))+IF(M403&lt;30%,0,IF(M403&lt;35%,J403*K403*L403*F!$B$33,IF(M403&lt;40%,J403*K403*L403*F!$B$38,IF(M403&lt;45%,J403*K403*L403*F!$B$43,IF(M403&lt;50%,J403*K403*L403*F!$B$48,IF(M403=50%,J403*K403*L403*F!$B$50,IF(M403=51%,J403*K403*L403*F!$B$51,IF(M403=52%,J403*K403*L403*F!$B$52,IF(M403=53%,J403*K403*L403*F!$B$53,IF(M403=54%,J403*K403*L403*F!$B$54,IF(M403=55%,J403*K403*L403*F!$B$55,IF(M403=56%,J403*K403*L403*F!$B$56,IF(M403=57%,J403*K403*L403*F!$B$57,IF(M403=58%,J403*K403*L403*F!$B$58,IF(M403=59%,J403*K403*L403*F!$B$59,IF(M403=60%,J403*K403*L403*F!$B$60,IF(M403=61%,J403*K403*L403*F!$B$61,IF(M403=62%,J403*K403*L403*F!$B$62,IF(M403=63%,J403*K403*L403*F!$B$63,IF(M403=64%,J403*K403*L403*F!$B$64,IF(M403=65%,J403*K403*L403*F!$B$65,IF(M403=66%,J403*K403*L403*F!$B$66,IF(M403=67%,J403*K403*L403*F!$B$67,IF(M403=68%,J403*K403*L403*F!$B$68,IF(M403=69%,J403*K403*L403*F!$B$69,IF(M403=70%,J403*K403*L403*F!$B$70,IF(M403=71%,J403*K403*L403*F!$B$71,IF(M403=72%,J403*K403*L403*F!$B$72,IF(M403=73%,J403*K403*L403*F!$B$73,IF(M403=74%,J403*K403*L403*F!$B$74,IF(M403=75%,J403*K403*L403*F!$B$75,IF(M403=76%,J403*K403*L403*F!$B$76,IF(M403=77%,J403*K403*L403*F!$B$77,IF(M403=78%,J403*K403*L403*F!$B$78,IF(M403=79%,J403*K403*L403*F!$B$79,IF(M403=80%,J403*K403*L403*F!$B$80,IF(M403=81%,J403*K403*L403*F!$B$81,IF(M403=82%,J403*K403*L403*F!$B$82,IF(M403=83%,J403*K403*L403*F!$B$83,IF(M403=84%,J403*K403*L403*F!$B$84,IF(M403=85%,J403*K403*L403*F!$B$85,IF(M403=86%,J403*K403*L403*F!$B$86,IF(M403=87%,J403*K403*L403*F!$B$87,IF(M403=88%,J403*K403*L403*F!$B$88,IF(M403=89%,J403*K403*L403*F!$B$89,IF(M403=90%,J403*K403*L403*F!$B$90,IF(M403=91%,J403*K403*L403*F!$B$91,IF(M403=92%,J403*K403*L403*F!$B$92,IF(M403=93%,J403*K403*L403*F!$B$93,IF(M403=94%,J403*K403*L403*F!$B$94,IF(M403=95%,J403*K403*L403*F!$B$95,IF(M403=96%,J403*K403*L403*F!$B$96,IF(M403=97%,J403*K403*L403*F!$B$97,IF(M403=98%,J403*K403*L403*F!$B$98,IF(M403=99%,J403*K403*L403*F!$B$99,IF(M403&gt;99%,J403*K403*L403*F!$B$100,))))))))))))))))))))))))))))))))))))))))))))))))))))))))+IF(Q403&lt;30%,0,IF(Q403&lt;35%,N403*O403*P403*F!$B$33,IF(Q403&lt;40%,N403*O403*P403*F!$B$38,IF(Q403&lt;45%,N403*O403*P403*F!$B$43,IF(Q403&lt;50%,N403*O403*P403*F!$B$48,IF(Q403=50%,N403*O403*P403*F!$B$50,IF(Q403=51%,N403*O403*P403*F!$B$51,IF(Q403=52%,N403*O403*P403*F!$B$52,IF(Q403=53%,N403*O403*P403*F!$B$53,IF(Q403=54%,N403*O403*P403*F!$B$54,IF(Q403=55%,N403*O403*P403*F!$B$55,IF(Q403=56%,N403*O403*P403*F!$B$56,IF(Q403=57%,N403*O403*P403*F!$B$57,IF(Q403=58%,N403*O403*P403*F!$B$58,IF(Q403=59%,N403*O403*P403*F!$B$59,IF(Q403=60%,N403*O403*P403*F!$B$60,IF(Q403=61%,N403*O403*P403*F!$B$61,IF(Q403=62%,N403*O403*P403*F!$B$62,IF(Q403=63%,N403*O403*P403*F!$B$63,IF(Q403=64%,N403*O403*P403*F!$B$64,IF(Q403=65%,N403*O403*P403*F!$B$65,IF(Q403=66%,N403*O403*P403*F!$B$66,IF(Q403=67%,N403*O403*P403*F!$B$67,IF(Q403=68%,N403*O403*P403*F!$B$68,IF(Q403=69%,N403*O403*P403*F!$B$69,IF(Q403=70%,N403*O403*P403*F!$B$70,IF(Q403=71%,N403*O403*P403*F!$B$71,IF(Q403=72%,N403*O403*P403*F!$B$72,IF(Q403=73%,N403*O403*P403*F!$B$73,IF(Q403=74%,N403*O403*P403*F!$B$74,IF(Q403=75%,N403*O403*P403*F!$B$75,IF(Q403=76%,N403*O403*P403*F!$B$76,IF(Q403=77%,N403*O403*P403*F!$B$77,IF(Q403=78%,N403*O403*P403*F!$B$78,IF(Q403=79%,N403*O403*P403*F!$B$79,IF(Q403=80%,N403*O403*P403*F!$B$80,IF(Q403=81%,N403*O403*P403*F!$B$81,IF(Q403=82%,N403*O403*P403*F!$B$82,IF(Q403=83%,N403*O403*P403*F!$B$83,IF(Q403=84%,N403*O403*P403*F!$B$84,IF(Q403=85%,N403*O403*P403*F!$B$85,IF(Q403=86%,N403*O403*P403*F!$B$86,IF(Q403=87%,N403*O403*P403*F!$B$87,IF(Q403=88%,N403*O403*P403*F!$B$88,IF(Q403=89%,N403*O403*P403*F!$B$89,IF(Q403=90%,N403*O403*P403*F!$B$90,IF(Q403=91%,N403*O403*P403*F!$B$91,IF(Q403=92%,N403*O403*P403*F!$B$92,IF(Q403=93%,N403*O403*P403*F!$B$93,IF(Q403=94%,N403*O403*P403*F!$B$94,IF(Q403=95%,N403*O403*P403*F!$B$95,IF(Q403=96%,N403*O403*P403*F!$B$96,IF(Q403=97%,N403*O403*P403*F!$B$97,IF(Q403=98%,N403*O403*P403*F!$B$98,IF(Q403=99%,N403*O403*P403*F!$B$99,IF(Q403&gt;99%,N403*O403*P403*F!$B$100,))))))))))))))))))))))))))))))))))))))))))))))))))))))))+IF(U403&lt;30%,0,IF(U403&lt;35%,R403*S403*T403*F!$B$33,IF(U403&lt;40%,R403*S403*T403*F!$B$38,IF(U403&lt;45%,R403*S403*T403*F!$B$43,IF(U403&lt;50%,R403*S403*T403*F!$B$48,IF(U403=50%,R403*S403*T403*F!$B$50,IF(U403=51%,R403*S403*T403*F!$B$51,IF(U403=52%,R403*S403*T403*F!$B$52,IF(U403=53%,R403*S403*T403*F!$B$53,IF(U403=54%,R403*S403*T403*F!$B$54,IF(U403=55%,R403*S403*T403*F!$B$55,IF(U403=56%,R403*S403*T403*F!$B$56,IF(U403=57%,R403*S403*T403*F!$B$57,IF(U403=58%,R403*S403*T403*F!$B$58,IF(U403=59%,R403*S403*T403*F!$B$59,IF(U403=60%,R403*S403*T403*F!$B$60,IF(U403=61%,R403*S403*T403*F!$B$61,IF(U403=62%,R403*S403*T403*F!$B$62,IF(U403=63%,R403*S403*T403*F!$B$63,IF(U403=64%,R403*S403*T403*F!$B$64,IF(U403=65%,R403*S403*T403*F!$B$65,IF(U403=66%,R403*S403*T403*F!$B$66,IF(U403=67%,R403*S403*T403*F!$B$67,IF(U403=68%,R403*S403*T403*F!$B$68,IF(U403=69%,R403*S403*T403*F!$B$69,IF(U403=70%,R403*S403*T403*F!$B$70,IF(U403=71%,R403*S403*T403*F!$B$71,IF(U403=72%,R403*S403*T403*F!$B$72,IF(U403=73%,R403*S403*T403*F!$B$73,IF(U403=74%,R403*S403*T403*F!$B$74,IF(U403=75%,R403*S403*T403*F!$B$75,IF(U403=76%,R403*S403*T403*F!$B$76,IF(U403=77%,R403*S403*T403*F!$B$77,IF(U403=78%,R403*S403*T403*F!$B$78,IF(U403=79%,R403*S403*T403*F!$B$79,IF(U403=80%,R403*S403*T403*F!$B$80,IF(U403=81%,R403*S403*T403*F!$B$81,IF(U403=82%,R403*S403*T403*F!$B$82,IF(U403=83%,R403*S403*T403*F!$B$83,IF(U403=84%,R403*S403*T403*F!$B$84,IF(U403=85%,R403*S403*T403*F!$B$85,IF(U403=86%,R403*S403*T403*F!$B$86,IF(U403=87%,R403*S403*T403*F!$B$87,IF(U403=88%,R403*S403*T403*F!$B$88,IF(U403=89%,R403*S403*T403*F!$B$89,IF(U403=90%,R403*S403*T403*F!$B$90,IF(U403=91%,R403*S403*T403*F!$B$91,IF(U403=92%,R403*S403*T403*F!$B$92,IF(U403=93%,R403*S403*T403*F!$B$93,IF(U403=94%,R403*S403*T403*F!$B$94,IF(U403=95%,R403*S403*T403*F!$B$95,IF(U403=96%,R403*S403*T403*F!$B$96,IF(U403=97%,R403*S403*T403*F!$B$97,IF(U403=98%,R403*S403*T403*F!$B$98,IF(U403=99%,R403*S403*T403*F!$B$99,IF(U403&gt;99%,R403*S403*T403*F!$B$100)))))))))))))))))))))))))))))))))))))))))))))))))))))))))*IF(ISNUMBER(E403),E403,1)*IF(ISNUMBER(D403),D403,1)</f>
        <v>0</v>
      </c>
      <c r="AA403" s="69">
        <f t="shared" si="683"/>
        <v>0</v>
      </c>
      <c r="AB403" s="70">
        <f t="shared" si="684"/>
        <v>0</v>
      </c>
    </row>
    <row r="404" spans="1:48" hidden="1" x14ac:dyDescent="0.25">
      <c r="A404" s="325"/>
      <c r="B404" s="165" t="str">
        <f t="shared" ref="B404:C404" si="693">IF(B367="","",B367)</f>
        <v>Легкая</v>
      </c>
      <c r="C404" s="166" t="str">
        <f t="shared" si="693"/>
        <v>Наклоны</v>
      </c>
      <c r="D404" s="167">
        <f t="shared" si="686"/>
        <v>1</v>
      </c>
      <c r="E404" s="168" t="str">
        <f t="shared" ref="E404" si="694">IF(E367="","",E367)</f>
        <v/>
      </c>
      <c r="F404" s="305" t="str">
        <f>IF(I404&lt;&gt;0,(IFERROR(IF($Y404&gt;50,MROUND($Y404*I404,2.5),IF($Y404&lt;15,MROUND($Y404*I404,0.1),MROUND($Y404*I404,1))),)),"")</f>
        <v/>
      </c>
      <c r="G404" s="170"/>
      <c r="H404" s="170"/>
      <c r="I404" s="171">
        <v>0</v>
      </c>
      <c r="J404" s="305" t="str">
        <f>IF(M404&lt;&gt;0,(IFERROR(IF($Y404&gt;50,MROUND($Y404*M404,2.5),IF($Y404&lt;15,MROUND($Y404*M404,0.1),MROUND($Y404*M404,1))),)),"")</f>
        <v/>
      </c>
      <c r="K404" s="170"/>
      <c r="L404" s="170"/>
      <c r="M404" s="171">
        <v>0</v>
      </c>
      <c r="N404" s="305" t="str">
        <f>IF(Q404&lt;&gt;0,(IFERROR(IF($Y404&gt;50,MROUND($Y404*Q404,2.5),IF($Y404&lt;15,MROUND($Y404*Q404,0.1),MROUND($Y404*Q404,1))),)),"")</f>
        <v/>
      </c>
      <c r="O404" s="170"/>
      <c r="P404" s="170"/>
      <c r="Q404" s="171">
        <v>0</v>
      </c>
      <c r="R404" s="305" t="str">
        <f>IF(U404&lt;&gt;0,(IFERROR(IF($Y404&gt;50,MROUND($Y404*U404,2.5),IF($Y404&lt;15,MROUND($Y404*U404,0.1),MROUND($Y404*U404,1))),)),"")</f>
        <v/>
      </c>
      <c r="S404" s="170"/>
      <c r="T404" s="170"/>
      <c r="U404" s="172">
        <v>0</v>
      </c>
      <c r="V404" s="121">
        <f t="shared" si="682"/>
        <v>0</v>
      </c>
      <c r="W404" s="60">
        <f t="shared" si="688"/>
        <v>0</v>
      </c>
      <c r="X404" s="61">
        <f>ROUND(IFERROR((W404/(Y404*IF(ISNUMBER(E404),E404,1))),0),2)</f>
        <v>0</v>
      </c>
      <c r="Y404" s="203">
        <f t="shared" si="690"/>
        <v>138.75049742938438</v>
      </c>
      <c r="Z404" s="17">
        <f>(IF(I404&lt;30%,0,IF(I404&lt;35%,F404*G404*H404*F!$B$33,IF(I404&lt;40%,F404*G404*H404*F!$B$38,IF(I404&lt;45%,F404*G404*H404*F!$B$43,IF(I404&lt;50%,F404*G404*H404*F!$B$48,IF(I404=50%,F404*G404*H404*F!$B$50,IF(I404=51%,F404*G404*H404*F!$B$51,IF(I404=52%,F404*G404*H404*F!$B$52,IF(I404=53%,F404*G404*H404*F!$B$53,IF(I404=54%,F404*G404*H404*F!$B$54,IF(I404=55%,F404*G404*H404*F!$B$55,IF(I404=56%,F404*G404*H404*F!$B$56,IF(I404=57%,F404*G404*H404*F!$B$57,IF(I404=58%,F404*G404*H404*F!$B$58,IF(I404=59%,F404*G404*H404*F!$B$59,IF(I404=60%,F404*G404*H404*F!$B$60,IF(I404=61%,F404*G404*H404*F!$B$61,IF(I404=62%,F404*G404*H404*F!$B$62,IF(I404=63%,F404*G404*H404*F!$B$63,IF(I404=64%,F404*G404*H404*F!$B$64,IF(I404=65%,F404*G404*H404*F!$B$65,IF(I404=66%,F404*G404*H404*F!$B$66,IF(I404=67%,F404*G404*H404*F!$B$67,IF(I404=68%,F404*G404*H404*F!$B$68,IF(I404=69%,F404*G404*H404*F!$B$69,IF(I404=70%,F404*G404*H404*F!$B$70,IF(I404=71%,F404*G404*H404*F!$B$71,IF(I404=72%,F404*G404*H404*F!$B$72,IF(I404=73%,F404*G404*H404*F!$B$73,IF(I404=74%,F404*G404*H404*F!$B$74,IF(I404=75%,F404*G404*H404*F!$B$75,IF(I404=76%,F404*G404*H404*F!$B$76,IF(I404=77%,F404*G404*H404*F!$B$77,IF(I404=78%,F404*G404*H404*F!$B$78,IF(I404=79%,F404*G404*H404*F!$B$79,IF(I404=80%,F404*G404*H404*F!$B$80,IF(I404=81%,F404*G404*H404*F!$B$81,IF(I404=82%,F404*G404*H404*F!$B$82,IF(I404=83%,F404*G404*H404*F!$B$83,IF(I404=84%,F404*G404*H404*F!$B$84,IF(I404=85%,F404*G404*H404*F!$B$85,IF(I404=86%,F404*G404*H404*F!$B$86,IF(I404=87%,F404*G404*H404*F!$B$87,IF(I404=88%,F404*G404*H404*F!$B$88,IF(I404=89%,F404*G404*H404*F!$B$89,IF(I404=90%,F404*G404*H404*F!$B$90,IF(I404=91%,F404*G404*H404*F!$B$91,IF(I404=92%,F404*G404*H404*F!$B$92,IF(I404=93%,F404*G404*H404*F!$B$93,IF(I404=94%,F404*G404*H404*F!$B$94,IF(I404=95%,F404*G404*H404*F!$B$95,IF(I404=96%,F404*G404*H404*F!$B$96,IF(I404=97%,F404*G404*H404*F!$B$97,IF(I404=98%,F404*G404*H404*F!$B$98,IF(I404=99%,F404*G404*H404*F!$B$99,IF(I404&gt;99%,F404*G404*H404*F!$B$100,))))))))))))))))))))))))))))))))))))))))))))))))))))))))+IF(M404&lt;30%,0,IF(M404&lt;35%,J404*K404*L404*F!$B$33,IF(M404&lt;40%,J404*K404*L404*F!$B$38,IF(M404&lt;45%,J404*K404*L404*F!$B$43,IF(M404&lt;50%,J404*K404*L404*F!$B$48,IF(M404=50%,J404*K404*L404*F!$B$50,IF(M404=51%,J404*K404*L404*F!$B$51,IF(M404=52%,J404*K404*L404*F!$B$52,IF(M404=53%,J404*K404*L404*F!$B$53,IF(M404=54%,J404*K404*L404*F!$B$54,IF(M404=55%,J404*K404*L404*F!$B$55,IF(M404=56%,J404*K404*L404*F!$B$56,IF(M404=57%,J404*K404*L404*F!$B$57,IF(M404=58%,J404*K404*L404*F!$B$58,IF(M404=59%,J404*K404*L404*F!$B$59,IF(M404=60%,J404*K404*L404*F!$B$60,IF(M404=61%,J404*K404*L404*F!$B$61,IF(M404=62%,J404*K404*L404*F!$B$62,IF(M404=63%,J404*K404*L404*F!$B$63,IF(M404=64%,J404*K404*L404*F!$B$64,IF(M404=65%,J404*K404*L404*F!$B$65,IF(M404=66%,J404*K404*L404*F!$B$66,IF(M404=67%,J404*K404*L404*F!$B$67,IF(M404=68%,J404*K404*L404*F!$B$68,IF(M404=69%,J404*K404*L404*F!$B$69,IF(M404=70%,J404*K404*L404*F!$B$70,IF(M404=71%,J404*K404*L404*F!$B$71,IF(M404=72%,J404*K404*L404*F!$B$72,IF(M404=73%,J404*K404*L404*F!$B$73,IF(M404=74%,J404*K404*L404*F!$B$74,IF(M404=75%,J404*K404*L404*F!$B$75,IF(M404=76%,J404*K404*L404*F!$B$76,IF(M404=77%,J404*K404*L404*F!$B$77,IF(M404=78%,J404*K404*L404*F!$B$78,IF(M404=79%,J404*K404*L404*F!$B$79,IF(M404=80%,J404*K404*L404*F!$B$80,IF(M404=81%,J404*K404*L404*F!$B$81,IF(M404=82%,J404*K404*L404*F!$B$82,IF(M404=83%,J404*K404*L404*F!$B$83,IF(M404=84%,J404*K404*L404*F!$B$84,IF(M404=85%,J404*K404*L404*F!$B$85,IF(M404=86%,J404*K404*L404*F!$B$86,IF(M404=87%,J404*K404*L404*F!$B$87,IF(M404=88%,J404*K404*L404*F!$B$88,IF(M404=89%,J404*K404*L404*F!$B$89,IF(M404=90%,J404*K404*L404*F!$B$90,IF(M404=91%,J404*K404*L404*F!$B$91,IF(M404=92%,J404*K404*L404*F!$B$92,IF(M404=93%,J404*K404*L404*F!$B$93,IF(M404=94%,J404*K404*L404*F!$B$94,IF(M404=95%,J404*K404*L404*F!$B$95,IF(M404=96%,J404*K404*L404*F!$B$96,IF(M404=97%,J404*K404*L404*F!$B$97,IF(M404=98%,J404*K404*L404*F!$B$98,IF(M404=99%,J404*K404*L404*F!$B$99,IF(M404&gt;99%,J404*K404*L404*F!$B$100,))))))))))))))))))))))))))))))))))))))))))))))))))))))))+IF(Q404&lt;30%,0,IF(Q404&lt;35%,N404*O404*P404*F!$B$33,IF(Q404&lt;40%,N404*O404*P404*F!$B$38,IF(Q404&lt;45%,N404*O404*P404*F!$B$43,IF(Q404&lt;50%,N404*O404*P404*F!$B$48,IF(Q404=50%,N404*O404*P404*F!$B$50,IF(Q404=51%,N404*O404*P404*F!$B$51,IF(Q404=52%,N404*O404*P404*F!$B$52,IF(Q404=53%,N404*O404*P404*F!$B$53,IF(Q404=54%,N404*O404*P404*F!$B$54,IF(Q404=55%,N404*O404*P404*F!$B$55,IF(Q404=56%,N404*O404*P404*F!$B$56,IF(Q404=57%,N404*O404*P404*F!$B$57,IF(Q404=58%,N404*O404*P404*F!$B$58,IF(Q404=59%,N404*O404*P404*F!$B$59,IF(Q404=60%,N404*O404*P404*F!$B$60,IF(Q404=61%,N404*O404*P404*F!$B$61,IF(Q404=62%,N404*O404*P404*F!$B$62,IF(Q404=63%,N404*O404*P404*F!$B$63,IF(Q404=64%,N404*O404*P404*F!$B$64,IF(Q404=65%,N404*O404*P404*F!$B$65,IF(Q404=66%,N404*O404*P404*F!$B$66,IF(Q404=67%,N404*O404*P404*F!$B$67,IF(Q404=68%,N404*O404*P404*F!$B$68,IF(Q404=69%,N404*O404*P404*F!$B$69,IF(Q404=70%,N404*O404*P404*F!$B$70,IF(Q404=71%,N404*O404*P404*F!$B$71,IF(Q404=72%,N404*O404*P404*F!$B$72,IF(Q404=73%,N404*O404*P404*F!$B$73,IF(Q404=74%,N404*O404*P404*F!$B$74,IF(Q404=75%,N404*O404*P404*F!$B$75,IF(Q404=76%,N404*O404*P404*F!$B$76,IF(Q404=77%,N404*O404*P404*F!$B$77,IF(Q404=78%,N404*O404*P404*F!$B$78,IF(Q404=79%,N404*O404*P404*F!$B$79,IF(Q404=80%,N404*O404*P404*F!$B$80,IF(Q404=81%,N404*O404*P404*F!$B$81,IF(Q404=82%,N404*O404*P404*F!$B$82,IF(Q404=83%,N404*O404*P404*F!$B$83,IF(Q404=84%,N404*O404*P404*F!$B$84,IF(Q404=85%,N404*O404*P404*F!$B$85,IF(Q404=86%,N404*O404*P404*F!$B$86,IF(Q404=87%,N404*O404*P404*F!$B$87,IF(Q404=88%,N404*O404*P404*F!$B$88,IF(Q404=89%,N404*O404*P404*F!$B$89,IF(Q404=90%,N404*O404*P404*F!$B$90,IF(Q404=91%,N404*O404*P404*F!$B$91,IF(Q404=92%,N404*O404*P404*F!$B$92,IF(Q404=93%,N404*O404*P404*F!$B$93,IF(Q404=94%,N404*O404*P404*F!$B$94,IF(Q404=95%,N404*O404*P404*F!$B$95,IF(Q404=96%,N404*O404*P404*F!$B$96,IF(Q404=97%,N404*O404*P404*F!$B$97,IF(Q404=98%,N404*O404*P404*F!$B$98,IF(Q404=99%,N404*O404*P404*F!$B$99,IF(Q404&gt;99%,N404*O404*P404*F!$B$100,))))))))))))))))))))))))))))))))))))))))))))))))))))))))+IF(U404&lt;30%,0,IF(U404&lt;35%,R404*S404*T404*F!$B$33,IF(U404&lt;40%,R404*S404*T404*F!$B$38,IF(U404&lt;45%,R404*S404*T404*F!$B$43,IF(U404&lt;50%,R404*S404*T404*F!$B$48,IF(U404=50%,R404*S404*T404*F!$B$50,IF(U404=51%,R404*S404*T404*F!$B$51,IF(U404=52%,R404*S404*T404*F!$B$52,IF(U404=53%,R404*S404*T404*F!$B$53,IF(U404=54%,R404*S404*T404*F!$B$54,IF(U404=55%,R404*S404*T404*F!$B$55,IF(U404=56%,R404*S404*T404*F!$B$56,IF(U404=57%,R404*S404*T404*F!$B$57,IF(U404=58%,R404*S404*T404*F!$B$58,IF(U404=59%,R404*S404*T404*F!$B$59,IF(U404=60%,R404*S404*T404*F!$B$60,IF(U404=61%,R404*S404*T404*F!$B$61,IF(U404=62%,R404*S404*T404*F!$B$62,IF(U404=63%,R404*S404*T404*F!$B$63,IF(U404=64%,R404*S404*T404*F!$B$64,IF(U404=65%,R404*S404*T404*F!$B$65,IF(U404=66%,R404*S404*T404*F!$B$66,IF(U404=67%,R404*S404*T404*F!$B$67,IF(U404=68%,R404*S404*T404*F!$B$68,IF(U404=69%,R404*S404*T404*F!$B$69,IF(U404=70%,R404*S404*T404*F!$B$70,IF(U404=71%,R404*S404*T404*F!$B$71,IF(U404=72%,R404*S404*T404*F!$B$72,IF(U404=73%,R404*S404*T404*F!$B$73,IF(U404=74%,R404*S404*T404*F!$B$74,IF(U404=75%,R404*S404*T404*F!$B$75,IF(U404=76%,R404*S404*T404*F!$B$76,IF(U404=77%,R404*S404*T404*F!$B$77,IF(U404=78%,R404*S404*T404*F!$B$78,IF(U404=79%,R404*S404*T404*F!$B$79,IF(U404=80%,R404*S404*T404*F!$B$80,IF(U404=81%,R404*S404*T404*F!$B$81,IF(U404=82%,R404*S404*T404*F!$B$82,IF(U404=83%,R404*S404*T404*F!$B$83,IF(U404=84%,R404*S404*T404*F!$B$84,IF(U404=85%,R404*S404*T404*F!$B$85,IF(U404=86%,R404*S404*T404*F!$B$86,IF(U404=87%,R404*S404*T404*F!$B$87,IF(U404=88%,R404*S404*T404*F!$B$88,IF(U404=89%,R404*S404*T404*F!$B$89,IF(U404=90%,R404*S404*T404*F!$B$90,IF(U404=91%,R404*S404*T404*F!$B$91,IF(U404=92%,R404*S404*T404*F!$B$92,IF(U404=93%,R404*S404*T404*F!$B$93,IF(U404=94%,R404*S404*T404*F!$B$94,IF(U404=95%,R404*S404*T404*F!$B$95,IF(U404=96%,R404*S404*T404*F!$B$96,IF(U404=97%,R404*S404*T404*F!$B$97,IF(U404=98%,R404*S404*T404*F!$B$98,IF(U404=99%,R404*S404*T404*F!$B$99,IF(U404&gt;99%,R404*S404*T404*F!$B$100)))))))))))))))))))))))))))))))))))))))))))))))))))))))))*IF(ISNUMBER(E404),E404,1)*IF(ISNUMBER(D404),D404,1)</f>
        <v>0</v>
      </c>
      <c r="AA404" s="62">
        <f t="shared" si="683"/>
        <v>0</v>
      </c>
      <c r="AB404" s="63">
        <f t="shared" si="684"/>
        <v>0</v>
      </c>
    </row>
    <row r="405" spans="1:48" hidden="1" x14ac:dyDescent="0.25">
      <c r="A405" s="325"/>
      <c r="B405" s="165" t="str">
        <f t="shared" ref="B405:C405" si="695">IF(B368="","",B368)</f>
        <v>Средняя</v>
      </c>
      <c r="C405" s="166" t="str">
        <f t="shared" si="695"/>
        <v>Разгибания ног</v>
      </c>
      <c r="D405" s="167">
        <f t="shared" si="686"/>
        <v>0.4</v>
      </c>
      <c r="E405" s="168">
        <f t="shared" ref="E405" si="696">IF(E368="","",E368)</f>
        <v>5</v>
      </c>
      <c r="F405" s="304" t="str">
        <f>IF(I405&lt;&gt;0,(IFERROR(IF($Y405&gt;50,MROUND($Y405*I405,2.5),IF($Y405&lt;15,MROUND($Y405*I405,0.1),MROUND($Y405*I405,1))),)),"")</f>
        <v/>
      </c>
      <c r="G405" s="173"/>
      <c r="H405" s="173"/>
      <c r="I405" s="174">
        <v>0</v>
      </c>
      <c r="J405" s="304" t="str">
        <f>IF(M405&lt;&gt;0,(IFERROR(IF($Y405&gt;50,MROUND($Y405*M405,2.5),IF($Y405&lt;15,MROUND($Y405*M405,0.1),MROUND($Y405*M405,1))),)),"")</f>
        <v/>
      </c>
      <c r="K405" s="173"/>
      <c r="L405" s="173"/>
      <c r="M405" s="174">
        <v>0</v>
      </c>
      <c r="N405" s="304" t="str">
        <f>IF(Q405&lt;&gt;0,(IFERROR(IF($Y405&gt;50,MROUND($Y405*Q405,2.5),IF($Y405&lt;15,MROUND($Y405*Q405,0.1),MROUND($Y405*Q405,1))),)),"")</f>
        <v/>
      </c>
      <c r="O405" s="173"/>
      <c r="P405" s="173"/>
      <c r="Q405" s="174">
        <v>0</v>
      </c>
      <c r="R405" s="304" t="str">
        <f>IF(U405&lt;&gt;0,(IFERROR(IF($Y405&gt;50,MROUND($Y405*U405,2.5),IF($Y405&lt;15,MROUND($Y405*U405,0.1),MROUND($Y405*U405,1))),)),"")</f>
        <v/>
      </c>
      <c r="S405" s="173"/>
      <c r="T405" s="173"/>
      <c r="U405" s="175">
        <v>0</v>
      </c>
      <c r="V405" s="98">
        <f t="shared" si="682"/>
        <v>0</v>
      </c>
      <c r="W405" s="67">
        <f t="shared" si="688"/>
        <v>0</v>
      </c>
      <c r="X405" s="72">
        <f t="shared" ref="X405:X406" si="697">ROUND(IFERROR((W405/(Y405*IF(ISNUMBER(E405),E405,1))),0),2)</f>
        <v>0</v>
      </c>
      <c r="Y405" s="203">
        <f t="shared" si="690"/>
        <v>26.278503301019768</v>
      </c>
      <c r="Z405" s="18">
        <f>(IF(I405&lt;30%,0,IF(I405&lt;35%,F405*G405*H405*F!$B$33,IF(I405&lt;40%,F405*G405*H405*F!$B$38,IF(I405&lt;45%,F405*G405*H405*F!$B$43,IF(I405&lt;50%,F405*G405*H405*F!$B$48,IF(I405=50%,F405*G405*H405*F!$B$50,IF(I405=51%,F405*G405*H405*F!$B$51,IF(I405=52%,F405*G405*H405*F!$B$52,IF(I405=53%,F405*G405*H405*F!$B$53,IF(I405=54%,F405*G405*H405*F!$B$54,IF(I405=55%,F405*G405*H405*F!$B$55,IF(I405=56%,F405*G405*H405*F!$B$56,IF(I405=57%,F405*G405*H405*F!$B$57,IF(I405=58%,F405*G405*H405*F!$B$58,IF(I405=59%,F405*G405*H405*F!$B$59,IF(I405=60%,F405*G405*H405*F!$B$60,IF(I405=61%,F405*G405*H405*F!$B$61,IF(I405=62%,F405*G405*H405*F!$B$62,IF(I405=63%,F405*G405*H405*F!$B$63,IF(I405=64%,F405*G405*H405*F!$B$64,IF(I405=65%,F405*G405*H405*F!$B$65,IF(I405=66%,F405*G405*H405*F!$B$66,IF(I405=67%,F405*G405*H405*F!$B$67,IF(I405=68%,F405*G405*H405*F!$B$68,IF(I405=69%,F405*G405*H405*F!$B$69,IF(I405=70%,F405*G405*H405*F!$B$70,IF(I405=71%,F405*G405*H405*F!$B$71,IF(I405=72%,F405*G405*H405*F!$B$72,IF(I405=73%,F405*G405*H405*F!$B$73,IF(I405=74%,F405*G405*H405*F!$B$74,IF(I405=75%,F405*G405*H405*F!$B$75,IF(I405=76%,F405*G405*H405*F!$B$76,IF(I405=77%,F405*G405*H405*F!$B$77,IF(I405=78%,F405*G405*H405*F!$B$78,IF(I405=79%,F405*G405*H405*F!$B$79,IF(I405=80%,F405*G405*H405*F!$B$80,IF(I405=81%,F405*G405*H405*F!$B$81,IF(I405=82%,F405*G405*H405*F!$B$82,IF(I405=83%,F405*G405*H405*F!$B$83,IF(I405=84%,F405*G405*H405*F!$B$84,IF(I405=85%,F405*G405*H405*F!$B$85,IF(I405=86%,F405*G405*H405*F!$B$86,IF(I405=87%,F405*G405*H405*F!$B$87,IF(I405=88%,F405*G405*H405*F!$B$88,IF(I405=89%,F405*G405*H405*F!$B$89,IF(I405=90%,F405*G405*H405*F!$B$90,IF(I405=91%,F405*G405*H405*F!$B$91,IF(I405=92%,F405*G405*H405*F!$B$92,IF(I405=93%,F405*G405*H405*F!$B$93,IF(I405=94%,F405*G405*H405*F!$B$94,IF(I405=95%,F405*G405*H405*F!$B$95,IF(I405=96%,F405*G405*H405*F!$B$96,IF(I405=97%,F405*G405*H405*F!$B$97,IF(I405=98%,F405*G405*H405*F!$B$98,IF(I405=99%,F405*G405*H405*F!$B$99,IF(I405&gt;99%,F405*G405*H405*F!$B$100,))))))))))))))))))))))))))))))))))))))))))))))))))))))))+IF(M405&lt;30%,0,IF(M405&lt;35%,J405*K405*L405*F!$B$33,IF(M405&lt;40%,J405*K405*L405*F!$B$38,IF(M405&lt;45%,J405*K405*L405*F!$B$43,IF(M405&lt;50%,J405*K405*L405*F!$B$48,IF(M405=50%,J405*K405*L405*F!$B$50,IF(M405=51%,J405*K405*L405*F!$B$51,IF(M405=52%,J405*K405*L405*F!$B$52,IF(M405=53%,J405*K405*L405*F!$B$53,IF(M405=54%,J405*K405*L405*F!$B$54,IF(M405=55%,J405*K405*L405*F!$B$55,IF(M405=56%,J405*K405*L405*F!$B$56,IF(M405=57%,J405*K405*L405*F!$B$57,IF(M405=58%,J405*K405*L405*F!$B$58,IF(M405=59%,J405*K405*L405*F!$B$59,IF(M405=60%,J405*K405*L405*F!$B$60,IF(M405=61%,J405*K405*L405*F!$B$61,IF(M405=62%,J405*K405*L405*F!$B$62,IF(M405=63%,J405*K405*L405*F!$B$63,IF(M405=64%,J405*K405*L405*F!$B$64,IF(M405=65%,J405*K405*L405*F!$B$65,IF(M405=66%,J405*K405*L405*F!$B$66,IF(M405=67%,J405*K405*L405*F!$B$67,IF(M405=68%,J405*K405*L405*F!$B$68,IF(M405=69%,J405*K405*L405*F!$B$69,IF(M405=70%,J405*K405*L405*F!$B$70,IF(M405=71%,J405*K405*L405*F!$B$71,IF(M405=72%,J405*K405*L405*F!$B$72,IF(M405=73%,J405*K405*L405*F!$B$73,IF(M405=74%,J405*K405*L405*F!$B$74,IF(M405=75%,J405*K405*L405*F!$B$75,IF(M405=76%,J405*K405*L405*F!$B$76,IF(M405=77%,J405*K405*L405*F!$B$77,IF(M405=78%,J405*K405*L405*F!$B$78,IF(M405=79%,J405*K405*L405*F!$B$79,IF(M405=80%,J405*K405*L405*F!$B$80,IF(M405=81%,J405*K405*L405*F!$B$81,IF(M405=82%,J405*K405*L405*F!$B$82,IF(M405=83%,J405*K405*L405*F!$B$83,IF(M405=84%,J405*K405*L405*F!$B$84,IF(M405=85%,J405*K405*L405*F!$B$85,IF(M405=86%,J405*K405*L405*F!$B$86,IF(M405=87%,J405*K405*L405*F!$B$87,IF(M405=88%,J405*K405*L405*F!$B$88,IF(M405=89%,J405*K405*L405*F!$B$89,IF(M405=90%,J405*K405*L405*F!$B$90,IF(M405=91%,J405*K405*L405*F!$B$91,IF(M405=92%,J405*K405*L405*F!$B$92,IF(M405=93%,J405*K405*L405*F!$B$93,IF(M405=94%,J405*K405*L405*F!$B$94,IF(M405=95%,J405*K405*L405*F!$B$95,IF(M405=96%,J405*K405*L405*F!$B$96,IF(M405=97%,J405*K405*L405*F!$B$97,IF(M405=98%,J405*K405*L405*F!$B$98,IF(M405=99%,J405*K405*L405*F!$B$99,IF(M405&gt;99%,J405*K405*L405*F!$B$100,))))))))))))))))))))))))))))))))))))))))))))))))))))))))+IF(Q405&lt;30%,0,IF(Q405&lt;35%,N405*O405*P405*F!$B$33,IF(Q405&lt;40%,N405*O405*P405*F!$B$38,IF(Q405&lt;45%,N405*O405*P405*F!$B$43,IF(Q405&lt;50%,N405*O405*P405*F!$B$48,IF(Q405=50%,N405*O405*P405*F!$B$50,IF(Q405=51%,N405*O405*P405*F!$B$51,IF(Q405=52%,N405*O405*P405*F!$B$52,IF(Q405=53%,N405*O405*P405*F!$B$53,IF(Q405=54%,N405*O405*P405*F!$B$54,IF(Q405=55%,N405*O405*P405*F!$B$55,IF(Q405=56%,N405*O405*P405*F!$B$56,IF(Q405=57%,N405*O405*P405*F!$B$57,IF(Q405=58%,N405*O405*P405*F!$B$58,IF(Q405=59%,N405*O405*P405*F!$B$59,IF(Q405=60%,N405*O405*P405*F!$B$60,IF(Q405=61%,N405*O405*P405*F!$B$61,IF(Q405=62%,N405*O405*P405*F!$B$62,IF(Q405=63%,N405*O405*P405*F!$B$63,IF(Q405=64%,N405*O405*P405*F!$B$64,IF(Q405=65%,N405*O405*P405*F!$B$65,IF(Q405=66%,N405*O405*P405*F!$B$66,IF(Q405=67%,N405*O405*P405*F!$B$67,IF(Q405=68%,N405*O405*P405*F!$B$68,IF(Q405=69%,N405*O405*P405*F!$B$69,IF(Q405=70%,N405*O405*P405*F!$B$70,IF(Q405=71%,N405*O405*P405*F!$B$71,IF(Q405=72%,N405*O405*P405*F!$B$72,IF(Q405=73%,N405*O405*P405*F!$B$73,IF(Q405=74%,N405*O405*P405*F!$B$74,IF(Q405=75%,N405*O405*P405*F!$B$75,IF(Q405=76%,N405*O405*P405*F!$B$76,IF(Q405=77%,N405*O405*P405*F!$B$77,IF(Q405=78%,N405*O405*P405*F!$B$78,IF(Q405=79%,N405*O405*P405*F!$B$79,IF(Q405=80%,N405*O405*P405*F!$B$80,IF(Q405=81%,N405*O405*P405*F!$B$81,IF(Q405=82%,N405*O405*P405*F!$B$82,IF(Q405=83%,N405*O405*P405*F!$B$83,IF(Q405=84%,N405*O405*P405*F!$B$84,IF(Q405=85%,N405*O405*P405*F!$B$85,IF(Q405=86%,N405*O405*P405*F!$B$86,IF(Q405=87%,N405*O405*P405*F!$B$87,IF(Q405=88%,N405*O405*P405*F!$B$88,IF(Q405=89%,N405*O405*P405*F!$B$89,IF(Q405=90%,N405*O405*P405*F!$B$90,IF(Q405=91%,N405*O405*P405*F!$B$91,IF(Q405=92%,N405*O405*P405*F!$B$92,IF(Q405=93%,N405*O405*P405*F!$B$93,IF(Q405=94%,N405*O405*P405*F!$B$94,IF(Q405=95%,N405*O405*P405*F!$B$95,IF(Q405=96%,N405*O405*P405*F!$B$96,IF(Q405=97%,N405*O405*P405*F!$B$97,IF(Q405=98%,N405*O405*P405*F!$B$98,IF(Q405=99%,N405*O405*P405*F!$B$99,IF(Q405&gt;99%,N405*O405*P405*F!$B$100,))))))))))))))))))))))))))))))))))))))))))))))))))))))))+IF(U405&lt;30%,0,IF(U405&lt;35%,R405*S405*T405*F!$B$33,IF(U405&lt;40%,R405*S405*T405*F!$B$38,IF(U405&lt;45%,R405*S405*T405*F!$B$43,IF(U405&lt;50%,R405*S405*T405*F!$B$48,IF(U405=50%,R405*S405*T405*F!$B$50,IF(U405=51%,R405*S405*T405*F!$B$51,IF(U405=52%,R405*S405*T405*F!$B$52,IF(U405=53%,R405*S405*T405*F!$B$53,IF(U405=54%,R405*S405*T405*F!$B$54,IF(U405=55%,R405*S405*T405*F!$B$55,IF(U405=56%,R405*S405*T405*F!$B$56,IF(U405=57%,R405*S405*T405*F!$B$57,IF(U405=58%,R405*S405*T405*F!$B$58,IF(U405=59%,R405*S405*T405*F!$B$59,IF(U405=60%,R405*S405*T405*F!$B$60,IF(U405=61%,R405*S405*T405*F!$B$61,IF(U405=62%,R405*S405*T405*F!$B$62,IF(U405=63%,R405*S405*T405*F!$B$63,IF(U405=64%,R405*S405*T405*F!$B$64,IF(U405=65%,R405*S405*T405*F!$B$65,IF(U405=66%,R405*S405*T405*F!$B$66,IF(U405=67%,R405*S405*T405*F!$B$67,IF(U405=68%,R405*S405*T405*F!$B$68,IF(U405=69%,R405*S405*T405*F!$B$69,IF(U405=70%,R405*S405*T405*F!$B$70,IF(U405=71%,R405*S405*T405*F!$B$71,IF(U405=72%,R405*S405*T405*F!$B$72,IF(U405=73%,R405*S405*T405*F!$B$73,IF(U405=74%,R405*S405*T405*F!$B$74,IF(U405=75%,R405*S405*T405*F!$B$75,IF(U405=76%,R405*S405*T405*F!$B$76,IF(U405=77%,R405*S405*T405*F!$B$77,IF(U405=78%,R405*S405*T405*F!$B$78,IF(U405=79%,R405*S405*T405*F!$B$79,IF(U405=80%,R405*S405*T405*F!$B$80,IF(U405=81%,R405*S405*T405*F!$B$81,IF(U405=82%,R405*S405*T405*F!$B$82,IF(U405=83%,R405*S405*T405*F!$B$83,IF(U405=84%,R405*S405*T405*F!$B$84,IF(U405=85%,R405*S405*T405*F!$B$85,IF(U405=86%,R405*S405*T405*F!$B$86,IF(U405=87%,R405*S405*T405*F!$B$87,IF(U405=88%,R405*S405*T405*F!$B$88,IF(U405=89%,R405*S405*T405*F!$B$89,IF(U405=90%,R405*S405*T405*F!$B$90,IF(U405=91%,R405*S405*T405*F!$B$91,IF(U405=92%,R405*S405*T405*F!$B$92,IF(U405=93%,R405*S405*T405*F!$B$93,IF(U405=94%,R405*S405*T405*F!$B$94,IF(U405=95%,R405*S405*T405*F!$B$95,IF(U405=96%,R405*S405*T405*F!$B$96,IF(U405=97%,R405*S405*T405*F!$B$97,IF(U405=98%,R405*S405*T405*F!$B$98,IF(U405=99%,R405*S405*T405*F!$B$99,IF(U405&gt;99%,R405*S405*T405*F!$B$100)))))))))))))))))))))))))))))))))))))))))))))))))))))))))*IF(ISNUMBER(E405),E405,1)*IF(ISNUMBER(D405),D405,1)</f>
        <v>0</v>
      </c>
      <c r="AA405" s="69">
        <f t="shared" si="683"/>
        <v>0</v>
      </c>
      <c r="AB405" s="70">
        <f t="shared" si="684"/>
        <v>0</v>
      </c>
    </row>
    <row r="406" spans="1:48" hidden="1" x14ac:dyDescent="0.25">
      <c r="A406" s="325"/>
      <c r="B406" s="165" t="str">
        <f t="shared" ref="B406:C406" si="698">IF(B369="","",B369)</f>
        <v/>
      </c>
      <c r="C406" s="166" t="str">
        <f t="shared" si="698"/>
        <v/>
      </c>
      <c r="D406" s="167">
        <f t="shared" si="686"/>
        <v>0</v>
      </c>
      <c r="E406" s="168" t="str">
        <f t="shared" ref="E406" si="699">IF(E369="","",E369)</f>
        <v/>
      </c>
      <c r="F406" s="303"/>
      <c r="G406" s="170"/>
      <c r="H406" s="170"/>
      <c r="I406" s="171">
        <f t="shared" ref="I406" si="700">IFERROR(ROUND(F406/$Y406,2),)</f>
        <v>0</v>
      </c>
      <c r="J406" s="169"/>
      <c r="K406" s="170"/>
      <c r="L406" s="170"/>
      <c r="M406" s="171">
        <f t="shared" ref="M406" si="701">IFERROR(ROUND(J406/$Y406,2),)</f>
        <v>0</v>
      </c>
      <c r="N406" s="169"/>
      <c r="O406" s="170"/>
      <c r="P406" s="170"/>
      <c r="Q406" s="171">
        <f t="shared" ref="Q406" si="702">IFERROR(ROUND(N406/$Y406,2),)</f>
        <v>0</v>
      </c>
      <c r="R406" s="169"/>
      <c r="S406" s="170"/>
      <c r="T406" s="170"/>
      <c r="U406" s="171">
        <f t="shared" ref="U406" si="703">IFERROR(ROUND(R406/$Y406,2),)</f>
        <v>0</v>
      </c>
      <c r="V406" s="121">
        <f t="shared" si="682"/>
        <v>0</v>
      </c>
      <c r="W406" s="60">
        <f t="shared" si="688"/>
        <v>0</v>
      </c>
      <c r="X406" s="61">
        <f t="shared" si="697"/>
        <v>0</v>
      </c>
      <c r="Y406" s="203" t="str">
        <f t="shared" si="690"/>
        <v/>
      </c>
      <c r="Z406" s="17">
        <f>(IF(I406&lt;30%,0,IF(I406&lt;35%,F406*G406*H406*F!$B$33,IF(I406&lt;40%,F406*G406*H406*F!$B$38,IF(I406&lt;45%,F406*G406*H406*F!$B$43,IF(I406&lt;50%,F406*G406*H406*F!$B$48,IF(I406=50%,F406*G406*H406*F!$B$50,IF(I406=51%,F406*G406*H406*F!$B$51,IF(I406=52%,F406*G406*H406*F!$B$52,IF(I406=53%,F406*G406*H406*F!$B$53,IF(I406=54%,F406*G406*H406*F!$B$54,IF(I406=55%,F406*G406*H406*F!$B$55,IF(I406=56%,F406*G406*H406*F!$B$56,IF(I406=57%,F406*G406*H406*F!$B$57,IF(I406=58%,F406*G406*H406*F!$B$58,IF(I406=59%,F406*G406*H406*F!$B$59,IF(I406=60%,F406*G406*H406*F!$B$60,IF(I406=61%,F406*G406*H406*F!$B$61,IF(I406=62%,F406*G406*H406*F!$B$62,IF(I406=63%,F406*G406*H406*F!$B$63,IF(I406=64%,F406*G406*H406*F!$B$64,IF(I406=65%,F406*G406*H406*F!$B$65,IF(I406=66%,F406*G406*H406*F!$B$66,IF(I406=67%,F406*G406*H406*F!$B$67,IF(I406=68%,F406*G406*H406*F!$B$68,IF(I406=69%,F406*G406*H406*F!$B$69,IF(I406=70%,F406*G406*H406*F!$B$70,IF(I406=71%,F406*G406*H406*F!$B$71,IF(I406=72%,F406*G406*H406*F!$B$72,IF(I406=73%,F406*G406*H406*F!$B$73,IF(I406=74%,F406*G406*H406*F!$B$74,IF(I406=75%,F406*G406*H406*F!$B$75,IF(I406=76%,F406*G406*H406*F!$B$76,IF(I406=77%,F406*G406*H406*F!$B$77,IF(I406=78%,F406*G406*H406*F!$B$78,IF(I406=79%,F406*G406*H406*F!$B$79,IF(I406=80%,F406*G406*H406*F!$B$80,IF(I406=81%,F406*G406*H406*F!$B$81,IF(I406=82%,F406*G406*H406*F!$B$82,IF(I406=83%,F406*G406*H406*F!$B$83,IF(I406=84%,F406*G406*H406*F!$B$84,IF(I406=85%,F406*G406*H406*F!$B$85,IF(I406=86%,F406*G406*H406*F!$B$86,IF(I406=87%,F406*G406*H406*F!$B$87,IF(I406=88%,F406*G406*H406*F!$B$88,IF(I406=89%,F406*G406*H406*F!$B$89,IF(I406=90%,F406*G406*H406*F!$B$90,IF(I406=91%,F406*G406*H406*F!$B$91,IF(I406=92%,F406*G406*H406*F!$B$92,IF(I406=93%,F406*G406*H406*F!$B$93,IF(I406=94%,F406*G406*H406*F!$B$94,IF(I406=95%,F406*G406*H406*F!$B$95,IF(I406=96%,F406*G406*H406*F!$B$96,IF(I406=97%,F406*G406*H406*F!$B$97,IF(I406=98%,F406*G406*H406*F!$B$98,IF(I406=99%,F406*G406*H406*F!$B$99,IF(I406&gt;99%,F406*G406*H406*F!$B$100,))))))))))))))))))))))))))))))))))))))))))))))))))))))))+IF(M406&lt;30%,0,IF(M406&lt;35%,J406*K406*L406*F!$B$33,IF(M406&lt;40%,J406*K406*L406*F!$B$38,IF(M406&lt;45%,J406*K406*L406*F!$B$43,IF(M406&lt;50%,J406*K406*L406*F!$B$48,IF(M406=50%,J406*K406*L406*F!$B$50,IF(M406=51%,J406*K406*L406*F!$B$51,IF(M406=52%,J406*K406*L406*F!$B$52,IF(M406=53%,J406*K406*L406*F!$B$53,IF(M406=54%,J406*K406*L406*F!$B$54,IF(M406=55%,J406*K406*L406*F!$B$55,IF(M406=56%,J406*K406*L406*F!$B$56,IF(M406=57%,J406*K406*L406*F!$B$57,IF(M406=58%,J406*K406*L406*F!$B$58,IF(M406=59%,J406*K406*L406*F!$B$59,IF(M406=60%,J406*K406*L406*F!$B$60,IF(M406=61%,J406*K406*L406*F!$B$61,IF(M406=62%,J406*K406*L406*F!$B$62,IF(M406=63%,J406*K406*L406*F!$B$63,IF(M406=64%,J406*K406*L406*F!$B$64,IF(M406=65%,J406*K406*L406*F!$B$65,IF(M406=66%,J406*K406*L406*F!$B$66,IF(M406=67%,J406*K406*L406*F!$B$67,IF(M406=68%,J406*K406*L406*F!$B$68,IF(M406=69%,J406*K406*L406*F!$B$69,IF(M406=70%,J406*K406*L406*F!$B$70,IF(M406=71%,J406*K406*L406*F!$B$71,IF(M406=72%,J406*K406*L406*F!$B$72,IF(M406=73%,J406*K406*L406*F!$B$73,IF(M406=74%,J406*K406*L406*F!$B$74,IF(M406=75%,J406*K406*L406*F!$B$75,IF(M406=76%,J406*K406*L406*F!$B$76,IF(M406=77%,J406*K406*L406*F!$B$77,IF(M406=78%,J406*K406*L406*F!$B$78,IF(M406=79%,J406*K406*L406*F!$B$79,IF(M406=80%,J406*K406*L406*F!$B$80,IF(M406=81%,J406*K406*L406*F!$B$81,IF(M406=82%,J406*K406*L406*F!$B$82,IF(M406=83%,J406*K406*L406*F!$B$83,IF(M406=84%,J406*K406*L406*F!$B$84,IF(M406=85%,J406*K406*L406*F!$B$85,IF(M406=86%,J406*K406*L406*F!$B$86,IF(M406=87%,J406*K406*L406*F!$B$87,IF(M406=88%,J406*K406*L406*F!$B$88,IF(M406=89%,J406*K406*L406*F!$B$89,IF(M406=90%,J406*K406*L406*F!$B$90,IF(M406=91%,J406*K406*L406*F!$B$91,IF(M406=92%,J406*K406*L406*F!$B$92,IF(M406=93%,J406*K406*L406*F!$B$93,IF(M406=94%,J406*K406*L406*F!$B$94,IF(M406=95%,J406*K406*L406*F!$B$95,IF(M406=96%,J406*K406*L406*F!$B$96,IF(M406=97%,J406*K406*L406*F!$B$97,IF(M406=98%,J406*K406*L406*F!$B$98,IF(M406=99%,J406*K406*L406*F!$B$99,IF(M406&gt;99%,J406*K406*L406*F!$B$100,))))))))))))))))))))))))))))))))))))))))))))))))))))))))+IF(Q406&lt;30%,0,IF(Q406&lt;35%,N406*O406*P406*F!$B$33,IF(Q406&lt;40%,N406*O406*P406*F!$B$38,IF(Q406&lt;45%,N406*O406*P406*F!$B$43,IF(Q406&lt;50%,N406*O406*P406*F!$B$48,IF(Q406=50%,N406*O406*P406*F!$B$50,IF(Q406=51%,N406*O406*P406*F!$B$51,IF(Q406=52%,N406*O406*P406*F!$B$52,IF(Q406=53%,N406*O406*P406*F!$B$53,IF(Q406=54%,N406*O406*P406*F!$B$54,IF(Q406=55%,N406*O406*P406*F!$B$55,IF(Q406=56%,N406*O406*P406*F!$B$56,IF(Q406=57%,N406*O406*P406*F!$B$57,IF(Q406=58%,N406*O406*P406*F!$B$58,IF(Q406=59%,N406*O406*P406*F!$B$59,IF(Q406=60%,N406*O406*P406*F!$B$60,IF(Q406=61%,N406*O406*P406*F!$B$61,IF(Q406=62%,N406*O406*P406*F!$B$62,IF(Q406=63%,N406*O406*P406*F!$B$63,IF(Q406=64%,N406*O406*P406*F!$B$64,IF(Q406=65%,N406*O406*P406*F!$B$65,IF(Q406=66%,N406*O406*P406*F!$B$66,IF(Q406=67%,N406*O406*P406*F!$B$67,IF(Q406=68%,N406*O406*P406*F!$B$68,IF(Q406=69%,N406*O406*P406*F!$B$69,IF(Q406=70%,N406*O406*P406*F!$B$70,IF(Q406=71%,N406*O406*P406*F!$B$71,IF(Q406=72%,N406*O406*P406*F!$B$72,IF(Q406=73%,N406*O406*P406*F!$B$73,IF(Q406=74%,N406*O406*P406*F!$B$74,IF(Q406=75%,N406*O406*P406*F!$B$75,IF(Q406=76%,N406*O406*P406*F!$B$76,IF(Q406=77%,N406*O406*P406*F!$B$77,IF(Q406=78%,N406*O406*P406*F!$B$78,IF(Q406=79%,N406*O406*P406*F!$B$79,IF(Q406=80%,N406*O406*P406*F!$B$80,IF(Q406=81%,N406*O406*P406*F!$B$81,IF(Q406=82%,N406*O406*P406*F!$B$82,IF(Q406=83%,N406*O406*P406*F!$B$83,IF(Q406=84%,N406*O406*P406*F!$B$84,IF(Q406=85%,N406*O406*P406*F!$B$85,IF(Q406=86%,N406*O406*P406*F!$B$86,IF(Q406=87%,N406*O406*P406*F!$B$87,IF(Q406=88%,N406*O406*P406*F!$B$88,IF(Q406=89%,N406*O406*P406*F!$B$89,IF(Q406=90%,N406*O406*P406*F!$B$90,IF(Q406=91%,N406*O406*P406*F!$B$91,IF(Q406=92%,N406*O406*P406*F!$B$92,IF(Q406=93%,N406*O406*P406*F!$B$93,IF(Q406=94%,N406*O406*P406*F!$B$94,IF(Q406=95%,N406*O406*P406*F!$B$95,IF(Q406=96%,N406*O406*P406*F!$B$96,IF(Q406=97%,N406*O406*P406*F!$B$97,IF(Q406=98%,N406*O406*P406*F!$B$98,IF(Q406=99%,N406*O406*P406*F!$B$99,IF(Q406&gt;99%,N406*O406*P406*F!$B$100,))))))))))))))))))))))))))))))))))))))))))))))))))))))))+IF(U406&lt;30%,0,IF(U406&lt;35%,R406*S406*T406*F!$B$33,IF(U406&lt;40%,R406*S406*T406*F!$B$38,IF(U406&lt;45%,R406*S406*T406*F!$B$43,IF(U406&lt;50%,R406*S406*T406*F!$B$48,IF(U406=50%,R406*S406*T406*F!$B$50,IF(U406=51%,R406*S406*T406*F!$B$51,IF(U406=52%,R406*S406*T406*F!$B$52,IF(U406=53%,R406*S406*T406*F!$B$53,IF(U406=54%,R406*S406*T406*F!$B$54,IF(U406=55%,R406*S406*T406*F!$B$55,IF(U406=56%,R406*S406*T406*F!$B$56,IF(U406=57%,R406*S406*T406*F!$B$57,IF(U406=58%,R406*S406*T406*F!$B$58,IF(U406=59%,R406*S406*T406*F!$B$59,IF(U406=60%,R406*S406*T406*F!$B$60,IF(U406=61%,R406*S406*T406*F!$B$61,IF(U406=62%,R406*S406*T406*F!$B$62,IF(U406=63%,R406*S406*T406*F!$B$63,IF(U406=64%,R406*S406*T406*F!$B$64,IF(U406=65%,R406*S406*T406*F!$B$65,IF(U406=66%,R406*S406*T406*F!$B$66,IF(U406=67%,R406*S406*T406*F!$B$67,IF(U406=68%,R406*S406*T406*F!$B$68,IF(U406=69%,R406*S406*T406*F!$B$69,IF(U406=70%,R406*S406*T406*F!$B$70,IF(U406=71%,R406*S406*T406*F!$B$71,IF(U406=72%,R406*S406*T406*F!$B$72,IF(U406=73%,R406*S406*T406*F!$B$73,IF(U406=74%,R406*S406*T406*F!$B$74,IF(U406=75%,R406*S406*T406*F!$B$75,IF(U406=76%,R406*S406*T406*F!$B$76,IF(U406=77%,R406*S406*T406*F!$B$77,IF(U406=78%,R406*S406*T406*F!$B$78,IF(U406=79%,R406*S406*T406*F!$B$79,IF(U406=80%,R406*S406*T406*F!$B$80,IF(U406=81%,R406*S406*T406*F!$B$81,IF(U406=82%,R406*S406*T406*F!$B$82,IF(U406=83%,R406*S406*T406*F!$B$83,IF(U406=84%,R406*S406*T406*F!$B$84,IF(U406=85%,R406*S406*T406*F!$B$85,IF(U406=86%,R406*S406*T406*F!$B$86,IF(U406=87%,R406*S406*T406*F!$B$87,IF(U406=88%,R406*S406*T406*F!$B$88,IF(U406=89%,R406*S406*T406*F!$B$89,IF(U406=90%,R406*S406*T406*F!$B$90,IF(U406=91%,R406*S406*T406*F!$B$91,IF(U406=92%,R406*S406*T406*F!$B$92,IF(U406=93%,R406*S406*T406*F!$B$93,IF(U406=94%,R406*S406*T406*F!$B$94,IF(U406=95%,R406*S406*T406*F!$B$95,IF(U406=96%,R406*S406*T406*F!$B$96,IF(U406=97%,R406*S406*T406*F!$B$97,IF(U406=98%,R406*S406*T406*F!$B$98,IF(U406=99%,R406*S406*T406*F!$B$99,IF(U406&gt;99%,R406*S406*T406*F!$B$100)))))))))))))))))))))))))))))))))))))))))))))))))))))))))*IF(ISNUMBER(E406),E406,1)*IF(ISNUMBER(D406),D406,1)</f>
        <v>0</v>
      </c>
      <c r="AA406" s="62">
        <f t="shared" si="683"/>
        <v>0</v>
      </c>
      <c r="AB406" s="63">
        <f t="shared" si="684"/>
        <v>0</v>
      </c>
    </row>
    <row r="407" spans="1:48" ht="15.75" hidden="1" thickBot="1" x14ac:dyDescent="0.3">
      <c r="A407" s="326"/>
      <c r="B407" s="216" t="str">
        <f t="shared" ref="B407:C407" si="704">IF(B370="","",B370)</f>
        <v/>
      </c>
      <c r="C407" s="231" t="str">
        <f t="shared" si="704"/>
        <v/>
      </c>
      <c r="D407" s="299">
        <f>ROUND(IFERROR((D401*(G401*H401+K401*L401+O401*P401+S401*T401)+D402*(G402*H402+K402*L402+O402*P402+S402*T402)+D403*(G403*H403+K403*L403+O403*P403+S403*T403)+D404*(G404*H404+K404*L404+O404*P404+S404*T404)+D405*(G405*H405+K405*L405+O405*P405+S405*T405)+D406*(G406*H406+K406*L406+O406*P406+S406*T406))/((G401*H401+K401*L401+O401*P401+S401*T401)+(G402*H402+K402*L402+O402*P402+S402*T402)+(G403*H403+K403*L403+O403*P403+S403*T403)+(G404*H404+K404*L404+O404*P404+S404*T404)+(G405*H405+K405*L405+O405*P405+S405*T405)+(G406*H406+K406*L406+O406*P406+S406*T406)),0),2)</f>
        <v>0</v>
      </c>
      <c r="E407" s="220" t="str">
        <f t="shared" ref="E407" si="705">IF(E370="","",E370)</f>
        <v/>
      </c>
      <c r="F407" s="306" t="s">
        <v>67</v>
      </c>
      <c r="G407" s="316">
        <f>V373+V374+V376+V389+V401+V403+V405</f>
        <v>11465</v>
      </c>
      <c r="H407" s="316">
        <f>AA373+AA374+AA376+AA389+AA401+AA403+AA405</f>
        <v>108</v>
      </c>
      <c r="I407" s="317">
        <f>Z373+Z374+Z376+Z389+Z401+Z403+Z405</f>
        <v>8646.1200000000008</v>
      </c>
      <c r="J407" s="306" t="s">
        <v>99</v>
      </c>
      <c r="K407" s="316">
        <f>V380+V381+V382+V383+V394+V395+V396+V397</f>
        <v>16060</v>
      </c>
      <c r="L407" s="227">
        <f>AA380+AA381+AA382+AA383+AA394+AA395+AA396+AA397</f>
        <v>175</v>
      </c>
      <c r="M407" s="317">
        <f>Z380+Z381+Z382+Z383+Z394+Z395+Z396+Z397</f>
        <v>8410.25</v>
      </c>
      <c r="N407" s="306" t="s">
        <v>100</v>
      </c>
      <c r="O407" s="316">
        <f>V375+V387+V388+V390+V391+V402+V404</f>
        <v>6737.5</v>
      </c>
      <c r="P407" s="227">
        <f>AA375+AA387+AA388+AA390+AA391+AA402+AA404</f>
        <v>70</v>
      </c>
      <c r="Q407" s="317">
        <f>Z375+Z387+Z388+Z390+Z391+Z402+Z404</f>
        <v>5447.6450000000004</v>
      </c>
      <c r="R407" s="306" t="s">
        <v>101</v>
      </c>
      <c r="S407" s="316">
        <f>G407+O407</f>
        <v>18202.5</v>
      </c>
      <c r="T407" s="316">
        <f>H407+P407</f>
        <v>178</v>
      </c>
      <c r="U407" s="316">
        <f>I407+Q407</f>
        <v>14093.765000000001</v>
      </c>
      <c r="V407" s="79">
        <f>SUM(V401:V406)</f>
        <v>0</v>
      </c>
      <c r="W407" s="21">
        <f>IFERROR(V407/AA407,0)</f>
        <v>0</v>
      </c>
      <c r="X407" s="80">
        <f>ROUND(IFERROR(((I401*G401*H401+M401*K401*L401+Q401*O401*P401+U401*S401*T401)+(I402*G402*H402+M402*K402*L402+Q402*O402*P402+U402*S402*T402)+(I403*G403*H403+M403*K403*L403+Q403*O403*P403+U403*S403*T403)+(I404*G404*H404+M404*K404*L404+Q404*O404*P404+U404*S404*T404)+(I405*G405*H405+M405*K405*L405+Q405*O405*P405+U405*S405*T405)+(I406*G406*H406+M406*K406*L406+Q406*O406*P406+U406*S406*T406))/((G401*H401+K401*L401+O401*P401+S401*T401)+(G402*H402+K402*L402+O402*P402+S402*T402)+(G403*H403+K403*L403+O403*P403+S403*T403)+(G404*H404+K404*L404+O404*P404+S404*T404)+(G405*H405+K405*L405+O405*P405+S405*T405)+(G406*H406+K406*L406+O406*P406+S406*T406)),0),3)</f>
        <v>0</v>
      </c>
      <c r="Y407" s="81"/>
      <c r="Z407" s="21">
        <f>SUM(Z401:Z406)</f>
        <v>0</v>
      </c>
      <c r="AA407" s="82">
        <f>SUM(AA401:AA406)</f>
        <v>0</v>
      </c>
      <c r="AB407" s="83">
        <f>IF(SUM(AB401:AB406)=0,TIME(,0,),TIME(,SUM(AB401:AB406)+30,))</f>
        <v>0</v>
      </c>
    </row>
    <row r="408" spans="1:48" ht="15.75" x14ac:dyDescent="0.25">
      <c r="A408" s="300"/>
      <c r="B408" s="301"/>
      <c r="C408" s="301"/>
      <c r="D408" s="297">
        <f>IFERROR((D416*AA416+D423*AA423+D430*AA430+D437*AA437+D444*AA444)/AA408,"")</f>
        <v>0.94188571428571433</v>
      </c>
      <c r="E408" s="301"/>
      <c r="F408" s="301"/>
      <c r="G408" s="301" t="s">
        <v>93</v>
      </c>
      <c r="H408" s="301"/>
      <c r="I408" s="301"/>
      <c r="J408" s="301"/>
      <c r="K408" s="301"/>
      <c r="L408" s="301"/>
      <c r="M408" s="301"/>
      <c r="N408" s="301"/>
      <c r="O408" s="301"/>
      <c r="P408" s="301"/>
      <c r="Q408" s="301"/>
      <c r="R408" s="301"/>
      <c r="S408" s="301"/>
      <c r="T408" s="301"/>
      <c r="U408" s="301"/>
      <c r="V408" s="128">
        <f>V416+V423+V430+V437+V444</f>
        <v>13572.5</v>
      </c>
      <c r="W408" s="294">
        <f>IFERROR(V408/AA408,0)</f>
        <v>77.557142857142864</v>
      </c>
      <c r="X408" s="130"/>
      <c r="Y408" s="215">
        <v>5.0000000000000001E-3</v>
      </c>
      <c r="Z408" s="129">
        <f>Z416+Z423+Z430+Z437+Z444</f>
        <v>5263.1849999999995</v>
      </c>
      <c r="AA408" s="131">
        <f>AA416+AA423+AA430+AA437+AA444</f>
        <v>175</v>
      </c>
      <c r="AB408" s="132">
        <f>AB416+AB423+AB430+AB437+AB444</f>
        <v>0.15763888888888888</v>
      </c>
      <c r="AV408" s="157"/>
    </row>
    <row r="409" spans="1:48" ht="15.75" thickBot="1" x14ac:dyDescent="0.3">
      <c r="A409" s="39" t="s">
        <v>1</v>
      </c>
      <c r="B409" s="133" t="s">
        <v>6</v>
      </c>
      <c r="C409" s="134" t="s">
        <v>7</v>
      </c>
      <c r="D409" s="135" t="s">
        <v>8</v>
      </c>
      <c r="E409" s="42" t="s">
        <v>48</v>
      </c>
      <c r="F409" s="133" t="s">
        <v>9</v>
      </c>
      <c r="G409" s="133" t="s">
        <v>10</v>
      </c>
      <c r="H409" s="133" t="s">
        <v>11</v>
      </c>
      <c r="I409" s="133" t="s">
        <v>2</v>
      </c>
      <c r="J409" s="133" t="s">
        <v>9</v>
      </c>
      <c r="K409" s="133" t="s">
        <v>10</v>
      </c>
      <c r="L409" s="133" t="s">
        <v>11</v>
      </c>
      <c r="M409" s="133" t="s">
        <v>2</v>
      </c>
      <c r="N409" s="133" t="s">
        <v>9</v>
      </c>
      <c r="O409" s="133" t="s">
        <v>10</v>
      </c>
      <c r="P409" s="133" t="s">
        <v>11</v>
      </c>
      <c r="Q409" s="133" t="s">
        <v>2</v>
      </c>
      <c r="R409" s="133" t="s">
        <v>9</v>
      </c>
      <c r="S409" s="133" t="s">
        <v>10</v>
      </c>
      <c r="T409" s="133" t="s">
        <v>11</v>
      </c>
      <c r="U409" s="133" t="s">
        <v>2</v>
      </c>
      <c r="V409" s="133" t="s">
        <v>3</v>
      </c>
      <c r="W409" s="135" t="s">
        <v>12</v>
      </c>
      <c r="X409" s="135" t="s">
        <v>23</v>
      </c>
      <c r="Y409" s="136" t="s">
        <v>4</v>
      </c>
      <c r="Z409" s="137" t="s">
        <v>15</v>
      </c>
      <c r="AA409" s="133" t="s">
        <v>5</v>
      </c>
      <c r="AB409" s="138" t="s">
        <v>13</v>
      </c>
    </row>
    <row r="410" spans="1:48" x14ac:dyDescent="0.25">
      <c r="A410" s="318">
        <f>A411</f>
        <v>42282</v>
      </c>
      <c r="B410" s="158" t="s">
        <v>14</v>
      </c>
      <c r="C410" s="159" t="str">
        <f>IF(C373="","",C373)</f>
        <v>Присед</v>
      </c>
      <c r="D410" s="160">
        <f>D373</f>
        <v>1.2</v>
      </c>
      <c r="E410" s="161" t="str">
        <f>IF(E373="","",E373)</f>
        <v/>
      </c>
      <c r="F410" s="302">
        <f>IF(I410&lt;&gt;0,(IFERROR(IF($Y410&gt;50,MROUND($Y410*I410,2.5),IF($Y410&lt;15,MROUND($Y410*I410,0.1),MROUND($Y410*I410,1))),)),"")</f>
        <v>122.5</v>
      </c>
      <c r="G410" s="162">
        <v>3</v>
      </c>
      <c r="H410" s="162">
        <v>3</v>
      </c>
      <c r="I410" s="163">
        <v>0.45</v>
      </c>
      <c r="J410" s="302">
        <f>IF(M410&lt;&gt;0,(IFERROR(IF($Y410&gt;50,MROUND($Y410*M410,2.5),IF($Y410&lt;15,MROUND($Y410*M410,0.1),MROUND($Y410*M410,1))),)),"")</f>
        <v>142.5</v>
      </c>
      <c r="K410" s="162">
        <v>2</v>
      </c>
      <c r="L410" s="162">
        <v>3</v>
      </c>
      <c r="M410" s="163">
        <v>0.52</v>
      </c>
      <c r="N410" s="302">
        <f>IF(Q410&lt;&gt;0,(IFERROR(IF($Y410&gt;50,MROUND($Y410*Q410,2.5),IF($Y410&lt;15,MROUND($Y410*Q410,0.1),MROUND($Y410*Q410,1))),)),"")</f>
        <v>165</v>
      </c>
      <c r="O410" s="162">
        <v>1</v>
      </c>
      <c r="P410" s="162">
        <v>3</v>
      </c>
      <c r="Q410" s="163">
        <v>0.6</v>
      </c>
      <c r="R410" s="302" t="str">
        <f>IF(U410&lt;&gt;0,(IFERROR(IF($Y410&gt;50,MROUND($Y410*U410,2.5),IF($Y410&lt;15,MROUND($Y410*U410,0.1),MROUND($Y410*U410,1))),)),"")</f>
        <v/>
      </c>
      <c r="S410" s="162"/>
      <c r="T410" s="162"/>
      <c r="U410" s="164">
        <v>0</v>
      </c>
      <c r="V410" s="120">
        <f t="shared" ref="V410:V415" si="706">(IF(ISNUMBER(F410),F410,1)*G410*H410+IF(ISNUMBER(J410),J410,1)*K410*L410+IF(ISNUMBER(N410),N410,1)*O410*P410+IF(ISNUMBER(R410),R410,1)*S410*T410)*IF(ISNUMBER(E410),E410,1)</f>
        <v>2452.5</v>
      </c>
      <c r="W410" s="48">
        <f>IFERROR((IF(ISNUMBER(F410),F410,1)*G410*H410+IF(ISNUMBER(J410),J410,1)*K410*L410+IF(ISNUMBER(N410),N410,1)*O410*P410+IF(ISNUMBER(R410),R410,1)*S410*T410)*IF(ISNUMBER(E410),E410,1)/(G410*H410+K410*L410+O410*P410+S410*T410),0)</f>
        <v>136.25</v>
      </c>
      <c r="X410" s="213">
        <f>ROUND(IFERROR((W410/(Y410*IF(ISNUMBER(E410),E410,1))),0),2)</f>
        <v>0.5</v>
      </c>
      <c r="Y410" s="202">
        <f>IF(ISNUMBER(Y373), Y373+(Y373*$Y$408),"")</f>
        <v>274.66291650225867</v>
      </c>
      <c r="Z410" s="16">
        <f>(IF(I410&lt;30%,0,IF(I410&lt;35%,F410*G410*H410*F!$B$33,IF(I410&lt;40%,F410*G410*H410*F!$B$38,IF(I410&lt;45%,F410*G410*H410*F!$B$43,IF(I410&lt;50%,F410*G410*H410*F!$B$48,IF(I410=50%,F410*G410*H410*F!$B$50,IF(I410=51%,F410*G410*H410*F!$B$51,IF(I410=52%,F410*G410*H410*F!$B$52,IF(I410=53%,F410*G410*H410*F!$B$53,IF(I410=54%,F410*G410*H410*F!$B$54,IF(I410=55%,F410*G410*H410*F!$B$55,IF(I410=56%,F410*G410*H410*F!$B$56,IF(I410=57%,F410*G410*H410*F!$B$57,IF(I410=58%,F410*G410*H410*F!$B$58,IF(I410=59%,F410*G410*H410*F!$B$59,IF(I410=60%,F410*G410*H410*F!$B$60,IF(I410=61%,F410*G410*H410*F!$B$61,IF(I410=62%,F410*G410*H410*F!$B$62,IF(I410=63%,F410*G410*H410*F!$B$63,IF(I410=64%,F410*G410*H410*F!$B$64,IF(I410=65%,F410*G410*H410*F!$B$65,IF(I410=66%,F410*G410*H410*F!$B$66,IF(I410=67%,F410*G410*H410*F!$B$67,IF(I410=68%,F410*G410*H410*F!$B$68,IF(I410=69%,F410*G410*H410*F!$B$69,IF(I410=70%,F410*G410*H410*F!$B$70,IF(I410=71%,F410*G410*H410*F!$B$71,IF(I410=72%,F410*G410*H410*F!$B$72,IF(I410=73%,F410*G410*H410*F!$B$73,IF(I410=74%,F410*G410*H410*F!$B$74,IF(I410=75%,F410*G410*H410*F!$B$75,IF(I410=76%,F410*G410*H410*F!$B$76,IF(I410=77%,F410*G410*H410*F!$B$77,IF(I410=78%,F410*G410*H410*F!$B$78,IF(I410=79%,F410*G410*H410*F!$B$79,IF(I410=80%,F410*G410*H410*F!$B$80,IF(I410=81%,F410*G410*H410*F!$B$81,IF(I410=82%,F410*G410*H410*F!$B$82,IF(I410=83%,F410*G410*H410*F!$B$83,IF(I410=84%,F410*G410*H410*F!$B$84,IF(I410=85%,F410*G410*H410*F!$B$85,IF(I410=86%,F410*G410*H410*F!$B$86,IF(I410=87%,F410*G410*H410*F!$B$87,IF(I410=88%,F410*G410*H410*F!$B$88,IF(I410=89%,F410*G410*H410*F!$B$89,IF(I410=90%,F410*G410*H410*F!$B$90,IF(I410=91%,F410*G410*H410*F!$B$91,IF(I410=92%,F410*G410*H410*F!$B$92,IF(I410=93%,F410*G410*H410*F!$B$93,IF(I410=94%,F410*G410*H410*F!$B$94,IF(I410=95%,F410*G410*H410*F!$B$95,IF(I410=96%,F410*G410*H410*F!$B$96,IF(I410=97%,F410*G410*H410*F!$B$97,IF(I410=98%,F410*G410*H410*F!$B$98,IF(I410=99%,F410*G410*H410*F!$B$99,IF(I410&gt;99%,F410*G410*H410*F!$B$100,))))))))))))))))))))))))))))))))))))))))))))))))))))))))+IF(M410&lt;30%,0,IF(M410&lt;35%,J410*K410*L410*F!$B$33,IF(M410&lt;40%,J410*K410*L410*F!$B$38,IF(M410&lt;45%,J410*K410*L410*F!$B$43,IF(M410&lt;50%,J410*K410*L410*F!$B$48,IF(M410=50%,J410*K410*L410*F!$B$50,IF(M410=51%,J410*K410*L410*F!$B$51,IF(M410=52%,J410*K410*L410*F!$B$52,IF(M410=53%,J410*K410*L410*F!$B$53,IF(M410=54%,J410*K410*L410*F!$B$54,IF(M410=55%,J410*K410*L410*F!$B$55,IF(M410=56%,J410*K410*L410*F!$B$56,IF(M410=57%,J410*K410*L410*F!$B$57,IF(M410=58%,J410*K410*L410*F!$B$58,IF(M410=59%,J410*K410*L410*F!$B$59,IF(M410=60%,J410*K410*L410*F!$B$60,IF(M410=61%,J410*K410*L410*F!$B$61,IF(M410=62%,J410*K410*L410*F!$B$62,IF(M410=63%,J410*K410*L410*F!$B$63,IF(M410=64%,J410*K410*L410*F!$B$64,IF(M410=65%,J410*K410*L410*F!$B$65,IF(M410=66%,J410*K410*L410*F!$B$66,IF(M410=67%,J410*K410*L410*F!$B$67,IF(M410=68%,J410*K410*L410*F!$B$68,IF(M410=69%,J410*K410*L410*F!$B$69,IF(M410=70%,J410*K410*L410*F!$B$70,IF(M410=71%,J410*K410*L410*F!$B$71,IF(M410=72%,J410*K410*L410*F!$B$72,IF(M410=73%,J410*K410*L410*F!$B$73,IF(M410=74%,J410*K410*L410*F!$B$74,IF(M410=75%,J410*K410*L410*F!$B$75,IF(M410=76%,J410*K410*L410*F!$B$76,IF(M410=77%,J410*K410*L410*F!$B$77,IF(M410=78%,J410*K410*L410*F!$B$78,IF(M410=79%,J410*K410*L410*F!$B$79,IF(M410=80%,J410*K410*L410*F!$B$80,IF(M410=81%,J410*K410*L410*F!$B$81,IF(M410=82%,J410*K410*L410*F!$B$82,IF(M410=83%,J410*K410*L410*F!$B$83,IF(M410=84%,J410*K410*L410*F!$B$84,IF(M410=85%,J410*K410*L410*F!$B$85,IF(M410=86%,J410*K410*L410*F!$B$86,IF(M410=87%,J410*K410*L410*F!$B$87,IF(M410=88%,J410*K410*L410*F!$B$88,IF(M410=89%,J410*K410*L410*F!$B$89,IF(M410=90%,J410*K410*L410*F!$B$90,IF(M410=91%,J410*K410*L410*F!$B$91,IF(M410=92%,J410*K410*L410*F!$B$92,IF(M410=93%,J410*K410*L410*F!$B$93,IF(M410=94%,J410*K410*L410*F!$B$94,IF(M410=95%,J410*K410*L410*F!$B$95,IF(M410=96%,J410*K410*L410*F!$B$96,IF(M410=97%,J410*K410*L410*F!$B$97,IF(M410=98%,J410*K410*L410*F!$B$98,IF(M410=99%,J410*K410*L410*F!$B$99,IF(M410&gt;99%,J410*K410*L410*F!$B$100,))))))))))))))))))))))))))))))))))))))))))))))))))))))))+IF(Q410&lt;30%,0,IF(Q410&lt;35%,N410*O410*P410*F!$B$33,IF(Q410&lt;40%,N410*O410*P410*F!$B$38,IF(Q410&lt;45%,N410*O410*P410*F!$B$43,IF(Q410&lt;50%,N410*O410*P410*F!$B$48,IF(Q410=50%,N410*O410*P410*F!$B$50,IF(Q410=51%,N410*O410*P410*F!$B$51,IF(Q410=52%,N410*O410*P410*F!$B$52,IF(Q410=53%,N410*O410*P410*F!$B$53,IF(Q410=54%,N410*O410*P410*F!$B$54,IF(Q410=55%,N410*O410*P410*F!$B$55,IF(Q410=56%,N410*O410*P410*F!$B$56,IF(Q410=57%,N410*O410*P410*F!$B$57,IF(Q410=58%,N410*O410*P410*F!$B$58,IF(Q410=59%,N410*O410*P410*F!$B$59,IF(Q410=60%,N410*O410*P410*F!$B$60,IF(Q410=61%,N410*O410*P410*F!$B$61,IF(Q410=62%,N410*O410*P410*F!$B$62,IF(Q410=63%,N410*O410*P410*F!$B$63,IF(Q410=64%,N410*O410*P410*F!$B$64,IF(Q410=65%,N410*O410*P410*F!$B$65,IF(Q410=66%,N410*O410*P410*F!$B$66,IF(Q410=67%,N410*O410*P410*F!$B$67,IF(Q410=68%,N410*O410*P410*F!$B$68,IF(Q410=69%,N410*O410*P410*F!$B$69,IF(Q410=70%,N410*O410*P410*F!$B$70,IF(Q410=71%,N410*O410*P410*F!$B$71,IF(Q410=72%,N410*O410*P410*F!$B$72,IF(Q410=73%,N410*O410*P410*F!$B$73,IF(Q410=74%,N410*O410*P410*F!$B$74,IF(Q410=75%,N410*O410*P410*F!$B$75,IF(Q410=76%,N410*O410*P410*F!$B$76,IF(Q410=77%,N410*O410*P410*F!$B$77,IF(Q410=78%,N410*O410*P410*F!$B$78,IF(Q410=79%,N410*O410*P410*F!$B$79,IF(Q410=80%,N410*O410*P410*F!$B$80,IF(Q410=81%,N410*O410*P410*F!$B$81,IF(Q410=82%,N410*O410*P410*F!$B$82,IF(Q410=83%,N410*O410*P410*F!$B$83,IF(Q410=84%,N410*O410*P410*F!$B$84,IF(Q410=85%,N410*O410*P410*F!$B$85,IF(Q410=86%,N410*O410*P410*F!$B$86,IF(Q410=87%,N410*O410*P410*F!$B$87,IF(Q410=88%,N410*O410*P410*F!$B$88,IF(Q410=89%,N410*O410*P410*F!$B$89,IF(Q410=90%,N410*O410*P410*F!$B$90,IF(Q410=91%,N410*O410*P410*F!$B$91,IF(Q410=92%,N410*O410*P410*F!$B$92,IF(Q410=93%,N410*O410*P410*F!$B$93,IF(Q410=94%,N410*O410*P410*F!$B$94,IF(Q410=95%,N410*O410*P410*F!$B$95,IF(Q410=96%,N410*O410*P410*F!$B$96,IF(Q410=97%,N410*O410*P410*F!$B$97,IF(Q410=98%,N410*O410*P410*F!$B$98,IF(Q410=99%,N410*O410*P410*F!$B$99,IF(Q410&gt;99%,N410*O410*P410*F!$B$100,))))))))))))))))))))))))))))))))))))))))))))))))))))))))+IF(U410&lt;30%,0,IF(U410&lt;35%,R410*S410*T410*F!$B$33,IF(U410&lt;40%,R410*S410*T410*F!$B$38,IF(U410&lt;45%,R410*S410*T410*F!$B$43,IF(U410&lt;50%,R410*S410*T410*F!$B$48,IF(U410=50%,R410*S410*T410*F!$B$50,IF(U410=51%,R410*S410*T410*F!$B$51,IF(U410=52%,R410*S410*T410*F!$B$52,IF(U410=53%,R410*S410*T410*F!$B$53,IF(U410=54%,R410*S410*T410*F!$B$54,IF(U410=55%,R410*S410*T410*F!$B$55,IF(U410=56%,R410*S410*T410*F!$B$56,IF(U410=57%,R410*S410*T410*F!$B$57,IF(U410=58%,R410*S410*T410*F!$B$58,IF(U410=59%,R410*S410*T410*F!$B$59,IF(U410=60%,R410*S410*T410*F!$B$60,IF(U410=61%,R410*S410*T410*F!$B$61,IF(U410=62%,R410*S410*T410*F!$B$62,IF(U410=63%,R410*S410*T410*F!$B$63,IF(U410=64%,R410*S410*T410*F!$B$64,IF(U410=65%,R410*S410*T410*F!$B$65,IF(U410=66%,R410*S410*T410*F!$B$66,IF(U410=67%,R410*S410*T410*F!$B$67,IF(U410=68%,R410*S410*T410*F!$B$68,IF(U410=69%,R410*S410*T410*F!$B$69,IF(U410=70%,R410*S410*T410*F!$B$70,IF(U410=71%,R410*S410*T410*F!$B$71,IF(U410=72%,R410*S410*T410*F!$B$72,IF(U410=73%,R410*S410*T410*F!$B$73,IF(U410=74%,R410*S410*T410*F!$B$74,IF(U410=75%,R410*S410*T410*F!$B$75,IF(U410=76%,R410*S410*T410*F!$B$76,IF(U410=77%,R410*S410*T410*F!$B$77,IF(U410=78%,R410*S410*T410*F!$B$78,IF(U410=79%,R410*S410*T410*F!$B$79,IF(U410=80%,R410*S410*T410*F!$B$80,IF(U410=81%,R410*S410*T410*F!$B$81,IF(U410=82%,R410*S410*T410*F!$B$82,IF(U410=83%,R410*S410*T410*F!$B$83,IF(U410=84%,R410*S410*T410*F!$B$84,IF(U410=85%,R410*S410*T410*F!$B$85,IF(U410=86%,R410*S410*T410*F!$B$86,IF(U410=87%,R410*S410*T410*F!$B$87,IF(U410=88%,R410*S410*T410*F!$B$88,IF(U410=89%,R410*S410*T410*F!$B$89,IF(U410=90%,R410*S410*T410*F!$B$90,IF(U410=91%,R410*S410*T410*F!$B$91,IF(U410=92%,R410*S410*T410*F!$B$92,IF(U410=93%,R410*S410*T410*F!$B$93,IF(U410=94%,R410*S410*T410*F!$B$94,IF(U410=95%,R410*S410*T410*F!$B$95,IF(U410=96%,R410*S410*T410*F!$B$96,IF(U410=97%,R410*S410*T410*F!$B$97,IF(U410=98%,R410*S410*T410*F!$B$98,IF(U410=99%,R410*S410*T410*F!$B$99,IF(U410&gt;99%,R410*S410*T410*F!$B$100)))))))))))))))))))))))))))))))))))))))))))))))))))))))))*IF(ISNUMBER(E410),E410,1)*IF(ISNUMBER(D410),D410,1)</f>
        <v>1581.39</v>
      </c>
      <c r="AA410" s="50">
        <f t="shared" ref="AA410:AA415" si="707">G410*H410+K410*L410+O410*P410+S410*T410</f>
        <v>18</v>
      </c>
      <c r="AB410" s="51">
        <f t="shared" ref="AB410:AB415" si="708">(H410*(IF(I410&lt;45%,0.5,IF(I410&lt;55%,0.8,IF(I410&lt;65%,0.9,IF(I410&lt;75%,1,IF(I410&lt;85%,1.1,1.2))))))+L410*(IF(M410&lt;45%,0.5,IF(M410&lt;55%,0.8,IF(M410&lt;65%,0.9,IF(M410&lt;75%,1,IF(M410&lt;85%,1.1,1.2))))))+P410*(IF(Q410&lt;45%,0.5,IF(Q410&lt;55%,0.8,IF(Q410&lt;65%,0.9,IF(Q410&lt;75%,1,IF(Q410&lt;85%,1.1,1.2))))))+T410*(IF(U410&lt;45%,0.5,IF(U410&lt;55%,0.8,IF(U410&lt;65%,0.9,IF(U410&lt;75%,1,IF(U410&lt;85%,1.1,1.2)))))))*IF(D410&gt;=0.8,6,IF(D410&lt;=0.4,1.5,3))</f>
        <v>45.000000000000007</v>
      </c>
    </row>
    <row r="411" spans="1:48" ht="15" customHeight="1" x14ac:dyDescent="0.25">
      <c r="A411" s="325">
        <f>A374+7</f>
        <v>42282</v>
      </c>
      <c r="B411" s="165" t="s">
        <v>71</v>
      </c>
      <c r="C411" s="166" t="str">
        <f t="shared" ref="C411" si="709">IF(C374="","",C374)</f>
        <v>Присед на груди</v>
      </c>
      <c r="D411" s="167">
        <f t="shared" ref="D411:D415" si="710">D374</f>
        <v>1.2</v>
      </c>
      <c r="E411" s="168" t="str">
        <f t="shared" ref="E411" si="711">IF(E374="","",E374)</f>
        <v/>
      </c>
      <c r="F411" s="303">
        <f>IF(I411&lt;&gt;0,(IFERROR(IF($Y411&gt;50,MROUND($Y411*I411,2.5),IF($Y411&lt;15,MROUND($Y411*I411,0.1),MROUND($Y411*I411,1))),)),"")</f>
        <v>70</v>
      </c>
      <c r="G411" s="170">
        <v>5</v>
      </c>
      <c r="H411" s="170">
        <v>5</v>
      </c>
      <c r="I411" s="171">
        <v>0.32</v>
      </c>
      <c r="J411" s="303" t="str">
        <f>IF(M411&lt;&gt;0,(IFERROR(IF($Y411&gt;50,MROUND($Y411*M411,2.5),IF($Y411&lt;15,MROUND($Y411*M411,0.1),MROUND($Y411*M411,1))),)),"")</f>
        <v/>
      </c>
      <c r="K411" s="170"/>
      <c r="L411" s="170"/>
      <c r="M411" s="171">
        <v>0</v>
      </c>
      <c r="N411" s="303" t="str">
        <f>IF(Q411&lt;&gt;0,(IFERROR(IF($Y411&gt;50,MROUND($Y411*Q411,2.5),IF($Y411&lt;15,MROUND($Y411*Q411,0.1),MROUND($Y411*Q411,1))),)),"")</f>
        <v/>
      </c>
      <c r="O411" s="170"/>
      <c r="P411" s="170"/>
      <c r="Q411" s="171">
        <v>0</v>
      </c>
      <c r="R411" s="303" t="str">
        <f>IF(U411&lt;&gt;0,(IFERROR(IF($Y411&gt;50,MROUND($Y411*U411,2.5),IF($Y411&lt;15,MROUND($Y411*U411,0.1),MROUND($Y411*U411,1))),)),"")</f>
        <v/>
      </c>
      <c r="S411" s="170"/>
      <c r="T411" s="170"/>
      <c r="U411" s="172">
        <v>0</v>
      </c>
      <c r="V411" s="59">
        <f t="shared" si="706"/>
        <v>1750</v>
      </c>
      <c r="W411" s="60">
        <f t="shared" ref="W411:W414" si="712">IFERROR((IF(ISNUMBER(F411),F411,1)*G411*H411+IF(ISNUMBER(J411),J411,1)*K411*L411+IF(ISNUMBER(N411),N411,1)*O411*P411+IF(ISNUMBER(R411),R411,1)*S411*T411)*IF(ISNUMBER(E411),E411,1)/(G411*H411+K411*L411+O411*P411+S411*T411),0)</f>
        <v>70</v>
      </c>
      <c r="X411" s="61">
        <f t="shared" ref="X411:X412" si="713">ROUND(IFERROR((W411/(Y411*IF(ISNUMBER(E411),E411,1))),0),2)</f>
        <v>0.32</v>
      </c>
      <c r="Y411" s="203">
        <f t="shared" ref="Y411:Y415" si="714">IF(ISNUMBER(Y374), Y374+(Y374*$Y$408),"")</f>
        <v>219.73033320180681</v>
      </c>
      <c r="Z411" s="17">
        <f>(IF(I411&lt;30%,0,IF(I411&lt;35%,F411*G411*H411*F!$B$33,IF(I411&lt;40%,F411*G411*H411*F!$B$38,IF(I411&lt;45%,F411*G411*H411*F!$B$43,IF(I411&lt;50%,F411*G411*H411*F!$B$48,IF(I411=50%,F411*G411*H411*F!$B$50,IF(I411=51%,F411*G411*H411*F!$B$51,IF(I411=52%,F411*G411*H411*F!$B$52,IF(I411=53%,F411*G411*H411*F!$B$53,IF(I411=54%,F411*G411*H411*F!$B$54,IF(I411=55%,F411*G411*H411*F!$B$55,IF(I411=56%,F411*G411*H411*F!$B$56,IF(I411=57%,F411*G411*H411*F!$B$57,IF(I411=58%,F411*G411*H411*F!$B$58,IF(I411=59%,F411*G411*H411*F!$B$59,IF(I411=60%,F411*G411*H411*F!$B$60,IF(I411=61%,F411*G411*H411*F!$B$61,IF(I411=62%,F411*G411*H411*F!$B$62,IF(I411=63%,F411*G411*H411*F!$B$63,IF(I411=64%,F411*G411*H411*F!$B$64,IF(I411=65%,F411*G411*H411*F!$B$65,IF(I411=66%,F411*G411*H411*F!$B$66,IF(I411=67%,F411*G411*H411*F!$B$67,IF(I411=68%,F411*G411*H411*F!$B$68,IF(I411=69%,F411*G411*H411*F!$B$69,IF(I411=70%,F411*G411*H411*F!$B$70,IF(I411=71%,F411*G411*H411*F!$B$71,IF(I411=72%,F411*G411*H411*F!$B$72,IF(I411=73%,F411*G411*H411*F!$B$73,IF(I411=74%,F411*G411*H411*F!$B$74,IF(I411=75%,F411*G411*H411*F!$B$75,IF(I411=76%,F411*G411*H411*F!$B$76,IF(I411=77%,F411*G411*H411*F!$B$77,IF(I411=78%,F411*G411*H411*F!$B$78,IF(I411=79%,F411*G411*H411*F!$B$79,IF(I411=80%,F411*G411*H411*F!$B$80,IF(I411=81%,F411*G411*H411*F!$B$81,IF(I411=82%,F411*G411*H411*F!$B$82,IF(I411=83%,F411*G411*H411*F!$B$83,IF(I411=84%,F411*G411*H411*F!$B$84,IF(I411=85%,F411*G411*H411*F!$B$85,IF(I411=86%,F411*G411*H411*F!$B$86,IF(I411=87%,F411*G411*H411*F!$B$87,IF(I411=88%,F411*G411*H411*F!$B$88,IF(I411=89%,F411*G411*H411*F!$B$89,IF(I411=90%,F411*G411*H411*F!$B$90,IF(I411=91%,F411*G411*H411*F!$B$91,IF(I411=92%,F411*G411*H411*F!$B$92,IF(I411=93%,F411*G411*H411*F!$B$93,IF(I411=94%,F411*G411*H411*F!$B$94,IF(I411=95%,F411*G411*H411*F!$B$95,IF(I411=96%,F411*G411*H411*F!$B$96,IF(I411=97%,F411*G411*H411*F!$B$97,IF(I411=98%,F411*G411*H411*F!$B$98,IF(I411=99%,F411*G411*H411*F!$B$99,IF(I411&gt;99%,F411*G411*H411*F!$B$100,))))))))))))))))))))))))))))))))))))))))))))))))))))))))+IF(M411&lt;30%,0,IF(M411&lt;35%,J411*K411*L411*F!$B$33,IF(M411&lt;40%,J411*K411*L411*F!$B$38,IF(M411&lt;45%,J411*K411*L411*F!$B$43,IF(M411&lt;50%,J411*K411*L411*F!$B$48,IF(M411=50%,J411*K411*L411*F!$B$50,IF(M411=51%,J411*K411*L411*F!$B$51,IF(M411=52%,J411*K411*L411*F!$B$52,IF(M411=53%,J411*K411*L411*F!$B$53,IF(M411=54%,J411*K411*L411*F!$B$54,IF(M411=55%,J411*K411*L411*F!$B$55,IF(M411=56%,J411*K411*L411*F!$B$56,IF(M411=57%,J411*K411*L411*F!$B$57,IF(M411=58%,J411*K411*L411*F!$B$58,IF(M411=59%,J411*K411*L411*F!$B$59,IF(M411=60%,J411*K411*L411*F!$B$60,IF(M411=61%,J411*K411*L411*F!$B$61,IF(M411=62%,J411*K411*L411*F!$B$62,IF(M411=63%,J411*K411*L411*F!$B$63,IF(M411=64%,J411*K411*L411*F!$B$64,IF(M411=65%,J411*K411*L411*F!$B$65,IF(M411=66%,J411*K411*L411*F!$B$66,IF(M411=67%,J411*K411*L411*F!$B$67,IF(M411=68%,J411*K411*L411*F!$B$68,IF(M411=69%,J411*K411*L411*F!$B$69,IF(M411=70%,J411*K411*L411*F!$B$70,IF(M411=71%,J411*K411*L411*F!$B$71,IF(M411=72%,J411*K411*L411*F!$B$72,IF(M411=73%,J411*K411*L411*F!$B$73,IF(M411=74%,J411*K411*L411*F!$B$74,IF(M411=75%,J411*K411*L411*F!$B$75,IF(M411=76%,J411*K411*L411*F!$B$76,IF(M411=77%,J411*K411*L411*F!$B$77,IF(M411=78%,J411*K411*L411*F!$B$78,IF(M411=79%,J411*K411*L411*F!$B$79,IF(M411=80%,J411*K411*L411*F!$B$80,IF(M411=81%,J411*K411*L411*F!$B$81,IF(M411=82%,J411*K411*L411*F!$B$82,IF(M411=83%,J411*K411*L411*F!$B$83,IF(M411=84%,J411*K411*L411*F!$B$84,IF(M411=85%,J411*K411*L411*F!$B$85,IF(M411=86%,J411*K411*L411*F!$B$86,IF(M411=87%,J411*K411*L411*F!$B$87,IF(M411=88%,J411*K411*L411*F!$B$88,IF(M411=89%,J411*K411*L411*F!$B$89,IF(M411=90%,J411*K411*L411*F!$B$90,IF(M411=91%,J411*K411*L411*F!$B$91,IF(M411=92%,J411*K411*L411*F!$B$92,IF(M411=93%,J411*K411*L411*F!$B$93,IF(M411=94%,J411*K411*L411*F!$B$94,IF(M411=95%,J411*K411*L411*F!$B$95,IF(M411=96%,J411*K411*L411*F!$B$96,IF(M411=97%,J411*K411*L411*F!$B$97,IF(M411=98%,J411*K411*L411*F!$B$98,IF(M411=99%,J411*K411*L411*F!$B$99,IF(M411&gt;99%,J411*K411*L411*F!$B$100,))))))))))))))))))))))))))))))))))))))))))))))))))))))))+IF(Q411&lt;30%,0,IF(Q411&lt;35%,N411*O411*P411*F!$B$33,IF(Q411&lt;40%,N411*O411*P411*F!$B$38,IF(Q411&lt;45%,N411*O411*P411*F!$B$43,IF(Q411&lt;50%,N411*O411*P411*F!$B$48,IF(Q411=50%,N411*O411*P411*F!$B$50,IF(Q411=51%,N411*O411*P411*F!$B$51,IF(Q411=52%,N411*O411*P411*F!$B$52,IF(Q411=53%,N411*O411*P411*F!$B$53,IF(Q411=54%,N411*O411*P411*F!$B$54,IF(Q411=55%,N411*O411*P411*F!$B$55,IF(Q411=56%,N411*O411*P411*F!$B$56,IF(Q411=57%,N411*O411*P411*F!$B$57,IF(Q411=58%,N411*O411*P411*F!$B$58,IF(Q411=59%,N411*O411*P411*F!$B$59,IF(Q411=60%,N411*O411*P411*F!$B$60,IF(Q411=61%,N411*O411*P411*F!$B$61,IF(Q411=62%,N411*O411*P411*F!$B$62,IF(Q411=63%,N411*O411*P411*F!$B$63,IF(Q411=64%,N411*O411*P411*F!$B$64,IF(Q411=65%,N411*O411*P411*F!$B$65,IF(Q411=66%,N411*O411*P411*F!$B$66,IF(Q411=67%,N411*O411*P411*F!$B$67,IF(Q411=68%,N411*O411*P411*F!$B$68,IF(Q411=69%,N411*O411*P411*F!$B$69,IF(Q411=70%,N411*O411*P411*F!$B$70,IF(Q411=71%,N411*O411*P411*F!$B$71,IF(Q411=72%,N411*O411*P411*F!$B$72,IF(Q411=73%,N411*O411*P411*F!$B$73,IF(Q411=74%,N411*O411*P411*F!$B$74,IF(Q411=75%,N411*O411*P411*F!$B$75,IF(Q411=76%,N411*O411*P411*F!$B$76,IF(Q411=77%,N411*O411*P411*F!$B$77,IF(Q411=78%,N411*O411*P411*F!$B$78,IF(Q411=79%,N411*O411*P411*F!$B$79,IF(Q411=80%,N411*O411*P411*F!$B$80,IF(Q411=81%,N411*O411*P411*F!$B$81,IF(Q411=82%,N411*O411*P411*F!$B$82,IF(Q411=83%,N411*O411*P411*F!$B$83,IF(Q411=84%,N411*O411*P411*F!$B$84,IF(Q411=85%,N411*O411*P411*F!$B$85,IF(Q411=86%,N411*O411*P411*F!$B$86,IF(Q411=87%,N411*O411*P411*F!$B$87,IF(Q411=88%,N411*O411*P411*F!$B$88,IF(Q411=89%,N411*O411*P411*F!$B$89,IF(Q411=90%,N411*O411*P411*F!$B$90,IF(Q411=91%,N411*O411*P411*F!$B$91,IF(Q411=92%,N411*O411*P411*F!$B$92,IF(Q411=93%,N411*O411*P411*F!$B$93,IF(Q411=94%,N411*O411*P411*F!$B$94,IF(Q411=95%,N411*O411*P411*F!$B$95,IF(Q411=96%,N411*O411*P411*F!$B$96,IF(Q411=97%,N411*O411*P411*F!$B$97,IF(Q411=98%,N411*O411*P411*F!$B$98,IF(Q411=99%,N411*O411*P411*F!$B$99,IF(Q411&gt;99%,N411*O411*P411*F!$B$100,))))))))))))))))))))))))))))))))))))))))))))))))))))))))+IF(U411&lt;30%,0,IF(U411&lt;35%,R411*S411*T411*F!$B$33,IF(U411&lt;40%,R411*S411*T411*F!$B$38,IF(U411&lt;45%,R411*S411*T411*F!$B$43,IF(U411&lt;50%,R411*S411*T411*F!$B$48,IF(U411=50%,R411*S411*T411*F!$B$50,IF(U411=51%,R411*S411*T411*F!$B$51,IF(U411=52%,R411*S411*T411*F!$B$52,IF(U411=53%,R411*S411*T411*F!$B$53,IF(U411=54%,R411*S411*T411*F!$B$54,IF(U411=55%,R411*S411*T411*F!$B$55,IF(U411=56%,R411*S411*T411*F!$B$56,IF(U411=57%,R411*S411*T411*F!$B$57,IF(U411=58%,R411*S411*T411*F!$B$58,IF(U411=59%,R411*S411*T411*F!$B$59,IF(U411=60%,R411*S411*T411*F!$B$60,IF(U411=61%,R411*S411*T411*F!$B$61,IF(U411=62%,R411*S411*T411*F!$B$62,IF(U411=63%,R411*S411*T411*F!$B$63,IF(U411=64%,R411*S411*T411*F!$B$64,IF(U411=65%,R411*S411*T411*F!$B$65,IF(U411=66%,R411*S411*T411*F!$B$66,IF(U411=67%,R411*S411*T411*F!$B$67,IF(U411=68%,R411*S411*T411*F!$B$68,IF(U411=69%,R411*S411*T411*F!$B$69,IF(U411=70%,R411*S411*T411*F!$B$70,IF(U411=71%,R411*S411*T411*F!$B$71,IF(U411=72%,R411*S411*T411*F!$B$72,IF(U411=73%,R411*S411*T411*F!$B$73,IF(U411=74%,R411*S411*T411*F!$B$74,IF(U411=75%,R411*S411*T411*F!$B$75,IF(U411=76%,R411*S411*T411*F!$B$76,IF(U411=77%,R411*S411*T411*F!$B$77,IF(U411=78%,R411*S411*T411*F!$B$78,IF(U411=79%,R411*S411*T411*F!$B$79,IF(U411=80%,R411*S411*T411*F!$B$80,IF(U411=81%,R411*S411*T411*F!$B$81,IF(U411=82%,R411*S411*T411*F!$B$82,IF(U411=83%,R411*S411*T411*F!$B$83,IF(U411=84%,R411*S411*T411*F!$B$84,IF(U411=85%,R411*S411*T411*F!$B$85,IF(U411=86%,R411*S411*T411*F!$B$86,IF(U411=87%,R411*S411*T411*F!$B$87,IF(U411=88%,R411*S411*T411*F!$B$88,IF(U411=89%,R411*S411*T411*F!$B$89,IF(U411=90%,R411*S411*T411*F!$B$90,IF(U411=91%,R411*S411*T411*F!$B$91,IF(U411=92%,R411*S411*T411*F!$B$92,IF(U411=93%,R411*S411*T411*F!$B$93,IF(U411=94%,R411*S411*T411*F!$B$94,IF(U411=95%,R411*S411*T411*F!$B$95,IF(U411=96%,R411*S411*T411*F!$B$96,IF(U411=97%,R411*S411*T411*F!$B$97,IF(U411=98%,R411*S411*T411*F!$B$98,IF(U411=99%,R411*S411*T411*F!$B$99,IF(U411&gt;99%,R411*S411*T411*F!$B$100)))))))))))))))))))))))))))))))))))))))))))))))))))))))))*IF(ISNUMBER(E411),E411,1)*IF(ISNUMBER(D411),D411,1)</f>
        <v>378</v>
      </c>
      <c r="AA411" s="62">
        <f t="shared" si="707"/>
        <v>25</v>
      </c>
      <c r="AB411" s="63">
        <f t="shared" si="708"/>
        <v>15</v>
      </c>
    </row>
    <row r="412" spans="1:48" x14ac:dyDescent="0.25">
      <c r="A412" s="325"/>
      <c r="B412" s="165" t="s">
        <v>14</v>
      </c>
      <c r="C412" s="166" t="s">
        <v>99</v>
      </c>
      <c r="D412" s="167">
        <f t="shared" si="710"/>
        <v>1</v>
      </c>
      <c r="E412" s="168" t="str">
        <f t="shared" ref="E412" si="715">IF(E375="","",E375)</f>
        <v/>
      </c>
      <c r="F412" s="304">
        <f>IF(I412&lt;&gt;0,(IFERROR(IF($Y412&gt;50,MROUND($Y412*I412,2.5),IF($Y412&lt;15,MROUND($Y412*I412,0.1),MROUND($Y412*I412,1))),)),"")</f>
        <v>95</v>
      </c>
      <c r="G412" s="173">
        <v>4</v>
      </c>
      <c r="H412" s="173">
        <v>2</v>
      </c>
      <c r="I412" s="174">
        <v>0.44</v>
      </c>
      <c r="J412" s="304">
        <f>IF(M412&lt;&gt;0,(IFERROR(IF($Y412&gt;50,MROUND($Y412*M412,2.5),IF($Y412&lt;15,MROUND($Y412*M412,0.1),MROUND($Y412*M412,1))),)),"")</f>
        <v>112.5</v>
      </c>
      <c r="K412" s="173">
        <v>3</v>
      </c>
      <c r="L412" s="173">
        <v>3</v>
      </c>
      <c r="M412" s="174">
        <v>0.52</v>
      </c>
      <c r="N412" s="304">
        <f>IF(Q412&lt;&gt;0,(IFERROR(IF($Y412&gt;50,MROUND($Y412*Q412,2.5),IF($Y412&lt;15,MROUND($Y412*Q412,0.1),MROUND($Y412*Q412,1))),)),"")</f>
        <v>130</v>
      </c>
      <c r="O412" s="173">
        <v>2</v>
      </c>
      <c r="P412" s="173">
        <v>1</v>
      </c>
      <c r="Q412" s="174">
        <v>0.6</v>
      </c>
      <c r="R412" s="304">
        <f>IF(U412&lt;&gt;0,(IFERROR(IF($Y412&gt;50,MROUND($Y412*U412,2.5),IF($Y412&lt;15,MROUND($Y412*U412,0.1),MROUND($Y412*U412,1))),)),"")</f>
        <v>145</v>
      </c>
      <c r="S412" s="173">
        <v>1</v>
      </c>
      <c r="T412" s="173">
        <v>3</v>
      </c>
      <c r="U412" s="175">
        <v>0.67</v>
      </c>
      <c r="V412" s="98">
        <f t="shared" si="706"/>
        <v>2467.5</v>
      </c>
      <c r="W412" s="67">
        <f t="shared" si="712"/>
        <v>112.15909090909091</v>
      </c>
      <c r="X412" s="68">
        <f t="shared" si="713"/>
        <v>0.52</v>
      </c>
      <c r="Y412" s="203">
        <f>IF(ISNUMBER(Y380), Y380+(Y380*$Y$408),"")</f>
        <v>216.56114570370391</v>
      </c>
      <c r="Z412" s="18">
        <f>(IF(I412&lt;30%,0,IF(I412&lt;35%,F412*G412*H412*F!$B$33,IF(I412&lt;40%,F412*G412*H412*F!$B$38,IF(I412&lt;45%,F412*G412*H412*F!$B$43,IF(I412&lt;50%,F412*G412*H412*F!$B$48,IF(I412=50%,F412*G412*H412*F!$B$50,IF(I412=51%,F412*G412*H412*F!$B$51,IF(I412=52%,F412*G412*H412*F!$B$52,IF(I412=53%,F412*G412*H412*F!$B$53,IF(I412=54%,F412*G412*H412*F!$B$54,IF(I412=55%,F412*G412*H412*F!$B$55,IF(I412=56%,F412*G412*H412*F!$B$56,IF(I412=57%,F412*G412*H412*F!$B$57,IF(I412=58%,F412*G412*H412*F!$B$58,IF(I412=59%,F412*G412*H412*F!$B$59,IF(I412=60%,F412*G412*H412*F!$B$60,IF(I412=61%,F412*G412*H412*F!$B$61,IF(I412=62%,F412*G412*H412*F!$B$62,IF(I412=63%,F412*G412*H412*F!$B$63,IF(I412=64%,F412*G412*H412*F!$B$64,IF(I412=65%,F412*G412*H412*F!$B$65,IF(I412=66%,F412*G412*H412*F!$B$66,IF(I412=67%,F412*G412*H412*F!$B$67,IF(I412=68%,F412*G412*H412*F!$B$68,IF(I412=69%,F412*G412*H412*F!$B$69,IF(I412=70%,F412*G412*H412*F!$B$70,IF(I412=71%,F412*G412*H412*F!$B$71,IF(I412=72%,F412*G412*H412*F!$B$72,IF(I412=73%,F412*G412*H412*F!$B$73,IF(I412=74%,F412*G412*H412*F!$B$74,IF(I412=75%,F412*G412*H412*F!$B$75,IF(I412=76%,F412*G412*H412*F!$B$76,IF(I412=77%,F412*G412*H412*F!$B$77,IF(I412=78%,F412*G412*H412*F!$B$78,IF(I412=79%,F412*G412*H412*F!$B$79,IF(I412=80%,F412*G412*H412*F!$B$80,IF(I412=81%,F412*G412*H412*F!$B$81,IF(I412=82%,F412*G412*H412*F!$B$82,IF(I412=83%,F412*G412*H412*F!$B$83,IF(I412=84%,F412*G412*H412*F!$B$84,IF(I412=85%,F412*G412*H412*F!$B$85,IF(I412=86%,F412*G412*H412*F!$B$86,IF(I412=87%,F412*G412*H412*F!$B$87,IF(I412=88%,F412*G412*H412*F!$B$88,IF(I412=89%,F412*G412*H412*F!$B$89,IF(I412=90%,F412*G412*H412*F!$B$90,IF(I412=91%,F412*G412*H412*F!$B$91,IF(I412=92%,F412*G412*H412*F!$B$92,IF(I412=93%,F412*G412*H412*F!$B$93,IF(I412=94%,F412*G412*H412*F!$B$94,IF(I412=95%,F412*G412*H412*F!$B$95,IF(I412=96%,F412*G412*H412*F!$B$96,IF(I412=97%,F412*G412*H412*F!$B$97,IF(I412=98%,F412*G412*H412*F!$B$98,IF(I412=99%,F412*G412*H412*F!$B$99,IF(I412&gt;99%,F412*G412*H412*F!$B$100,))))))))))))))))))))))))))))))))))))))))))))))))))))))))+IF(M412&lt;30%,0,IF(M412&lt;35%,J412*K412*L412*F!$B$33,IF(M412&lt;40%,J412*K412*L412*F!$B$38,IF(M412&lt;45%,J412*K412*L412*F!$B$43,IF(M412&lt;50%,J412*K412*L412*F!$B$48,IF(M412=50%,J412*K412*L412*F!$B$50,IF(M412=51%,J412*K412*L412*F!$B$51,IF(M412=52%,J412*K412*L412*F!$B$52,IF(M412=53%,J412*K412*L412*F!$B$53,IF(M412=54%,J412*K412*L412*F!$B$54,IF(M412=55%,J412*K412*L412*F!$B$55,IF(M412=56%,J412*K412*L412*F!$B$56,IF(M412=57%,J412*K412*L412*F!$B$57,IF(M412=58%,J412*K412*L412*F!$B$58,IF(M412=59%,J412*K412*L412*F!$B$59,IF(M412=60%,J412*K412*L412*F!$B$60,IF(M412=61%,J412*K412*L412*F!$B$61,IF(M412=62%,J412*K412*L412*F!$B$62,IF(M412=63%,J412*K412*L412*F!$B$63,IF(M412=64%,J412*K412*L412*F!$B$64,IF(M412=65%,J412*K412*L412*F!$B$65,IF(M412=66%,J412*K412*L412*F!$B$66,IF(M412=67%,J412*K412*L412*F!$B$67,IF(M412=68%,J412*K412*L412*F!$B$68,IF(M412=69%,J412*K412*L412*F!$B$69,IF(M412=70%,J412*K412*L412*F!$B$70,IF(M412=71%,J412*K412*L412*F!$B$71,IF(M412=72%,J412*K412*L412*F!$B$72,IF(M412=73%,J412*K412*L412*F!$B$73,IF(M412=74%,J412*K412*L412*F!$B$74,IF(M412=75%,J412*K412*L412*F!$B$75,IF(M412=76%,J412*K412*L412*F!$B$76,IF(M412=77%,J412*K412*L412*F!$B$77,IF(M412=78%,J412*K412*L412*F!$B$78,IF(M412=79%,J412*K412*L412*F!$B$79,IF(M412=80%,J412*K412*L412*F!$B$80,IF(M412=81%,J412*K412*L412*F!$B$81,IF(M412=82%,J412*K412*L412*F!$B$82,IF(M412=83%,J412*K412*L412*F!$B$83,IF(M412=84%,J412*K412*L412*F!$B$84,IF(M412=85%,J412*K412*L412*F!$B$85,IF(M412=86%,J412*K412*L412*F!$B$86,IF(M412=87%,J412*K412*L412*F!$B$87,IF(M412=88%,J412*K412*L412*F!$B$88,IF(M412=89%,J412*K412*L412*F!$B$89,IF(M412=90%,J412*K412*L412*F!$B$90,IF(M412=91%,J412*K412*L412*F!$B$91,IF(M412=92%,J412*K412*L412*F!$B$92,IF(M412=93%,J412*K412*L412*F!$B$93,IF(M412=94%,J412*K412*L412*F!$B$94,IF(M412=95%,J412*K412*L412*F!$B$95,IF(M412=96%,J412*K412*L412*F!$B$96,IF(M412=97%,J412*K412*L412*F!$B$97,IF(M412=98%,J412*K412*L412*F!$B$98,IF(M412=99%,J412*K412*L412*F!$B$99,IF(M412&gt;99%,J412*K412*L412*F!$B$100,))))))))))))))))))))))))))))))))))))))))))))))))))))))))+IF(Q412&lt;30%,0,IF(Q412&lt;35%,N412*O412*P412*F!$B$33,IF(Q412&lt;40%,N412*O412*P412*F!$B$38,IF(Q412&lt;45%,N412*O412*P412*F!$B$43,IF(Q412&lt;50%,N412*O412*P412*F!$B$48,IF(Q412=50%,N412*O412*P412*F!$B$50,IF(Q412=51%,N412*O412*P412*F!$B$51,IF(Q412=52%,N412*O412*P412*F!$B$52,IF(Q412=53%,N412*O412*P412*F!$B$53,IF(Q412=54%,N412*O412*P412*F!$B$54,IF(Q412=55%,N412*O412*P412*F!$B$55,IF(Q412=56%,N412*O412*P412*F!$B$56,IF(Q412=57%,N412*O412*P412*F!$B$57,IF(Q412=58%,N412*O412*P412*F!$B$58,IF(Q412=59%,N412*O412*P412*F!$B$59,IF(Q412=60%,N412*O412*P412*F!$B$60,IF(Q412=61%,N412*O412*P412*F!$B$61,IF(Q412=62%,N412*O412*P412*F!$B$62,IF(Q412=63%,N412*O412*P412*F!$B$63,IF(Q412=64%,N412*O412*P412*F!$B$64,IF(Q412=65%,N412*O412*P412*F!$B$65,IF(Q412=66%,N412*O412*P412*F!$B$66,IF(Q412=67%,N412*O412*P412*F!$B$67,IF(Q412=68%,N412*O412*P412*F!$B$68,IF(Q412=69%,N412*O412*P412*F!$B$69,IF(Q412=70%,N412*O412*P412*F!$B$70,IF(Q412=71%,N412*O412*P412*F!$B$71,IF(Q412=72%,N412*O412*P412*F!$B$72,IF(Q412=73%,N412*O412*P412*F!$B$73,IF(Q412=74%,N412*O412*P412*F!$B$74,IF(Q412=75%,N412*O412*P412*F!$B$75,IF(Q412=76%,N412*O412*P412*F!$B$76,IF(Q412=77%,N412*O412*P412*F!$B$77,IF(Q412=78%,N412*O412*P412*F!$B$78,IF(Q412=79%,N412*O412*P412*F!$B$79,IF(Q412=80%,N412*O412*P412*F!$B$80,IF(Q412=81%,N412*O412*P412*F!$B$81,IF(Q412=82%,N412*O412*P412*F!$B$82,IF(Q412=83%,N412*O412*P412*F!$B$83,IF(Q412=84%,N412*O412*P412*F!$B$84,IF(Q412=85%,N412*O412*P412*F!$B$85,IF(Q412=86%,N412*O412*P412*F!$B$86,IF(Q412=87%,N412*O412*P412*F!$B$87,IF(Q412=88%,N412*O412*P412*F!$B$88,IF(Q412=89%,N412*O412*P412*F!$B$89,IF(Q412=90%,N412*O412*P412*F!$B$90,IF(Q412=91%,N412*O412*P412*F!$B$91,IF(Q412=92%,N412*O412*P412*F!$B$92,IF(Q412=93%,N412*O412*P412*F!$B$93,IF(Q412=94%,N412*O412*P412*F!$B$94,IF(Q412=95%,N412*O412*P412*F!$B$95,IF(Q412=96%,N412*O412*P412*F!$B$96,IF(Q412=97%,N412*O412*P412*F!$B$97,IF(Q412=98%,N412*O412*P412*F!$B$98,IF(Q412=99%,N412*O412*P412*F!$B$99,IF(Q412&gt;99%,N412*O412*P412*F!$B$100,))))))))))))))))))))))))))))))))))))))))))))))))))))))))+IF(U412&lt;30%,0,IF(U412&lt;35%,R412*S412*T412*F!$B$33,IF(U412&lt;40%,R412*S412*T412*F!$B$38,IF(U412&lt;45%,R412*S412*T412*F!$B$43,IF(U412&lt;50%,R412*S412*T412*F!$B$48,IF(U412=50%,R412*S412*T412*F!$B$50,IF(U412=51%,R412*S412*T412*F!$B$51,IF(U412=52%,R412*S412*T412*F!$B$52,IF(U412=53%,R412*S412*T412*F!$B$53,IF(U412=54%,R412*S412*T412*F!$B$54,IF(U412=55%,R412*S412*T412*F!$B$55,IF(U412=56%,R412*S412*T412*F!$B$56,IF(U412=57%,R412*S412*T412*F!$B$57,IF(U412=58%,R412*S412*T412*F!$B$58,IF(U412=59%,R412*S412*T412*F!$B$59,IF(U412=60%,R412*S412*T412*F!$B$60,IF(U412=61%,R412*S412*T412*F!$B$61,IF(U412=62%,R412*S412*T412*F!$B$62,IF(U412=63%,R412*S412*T412*F!$B$63,IF(U412=64%,R412*S412*T412*F!$B$64,IF(U412=65%,R412*S412*T412*F!$B$65,IF(U412=66%,R412*S412*T412*F!$B$66,IF(U412=67%,R412*S412*T412*F!$B$67,IF(U412=68%,R412*S412*T412*F!$B$68,IF(U412=69%,R412*S412*T412*F!$B$69,IF(U412=70%,R412*S412*T412*F!$B$70,IF(U412=71%,R412*S412*T412*F!$B$71,IF(U412=72%,R412*S412*T412*F!$B$72,IF(U412=73%,R412*S412*T412*F!$B$73,IF(U412=74%,R412*S412*T412*F!$B$74,IF(U412=75%,R412*S412*T412*F!$B$75,IF(U412=76%,R412*S412*T412*F!$B$76,IF(U412=77%,R412*S412*T412*F!$B$77,IF(U412=78%,R412*S412*T412*F!$B$78,IF(U412=79%,R412*S412*T412*F!$B$79,IF(U412=80%,R412*S412*T412*F!$B$80,IF(U412=81%,R412*S412*T412*F!$B$81,IF(U412=82%,R412*S412*T412*F!$B$82,IF(U412=83%,R412*S412*T412*F!$B$83,IF(U412=84%,R412*S412*T412*F!$B$84,IF(U412=85%,R412*S412*T412*F!$B$85,IF(U412=86%,R412*S412*T412*F!$B$86,IF(U412=87%,R412*S412*T412*F!$B$87,IF(U412=88%,R412*S412*T412*F!$B$88,IF(U412=89%,R412*S412*T412*F!$B$89,IF(U412=90%,R412*S412*T412*F!$B$90,IF(U412=91%,R412*S412*T412*F!$B$91,IF(U412=92%,R412*S412*T412*F!$B$92,IF(U412=93%,R412*S412*T412*F!$B$93,IF(U412=94%,R412*S412*T412*F!$B$94,IF(U412=95%,R412*S412*T412*F!$B$95,IF(U412=96%,R412*S412*T412*F!$B$96,IF(U412=97%,R412*S412*T412*F!$B$97,IF(U412=98%,R412*S412*T412*F!$B$98,IF(U412=99%,R412*S412*T412*F!$B$99,IF(U412&gt;99%,R412*S412*T412*F!$B$100)))))))))))))))))))))))))))))))))))))))))))))))))))))))))*IF(ISNUMBER(E412),E412,1)*IF(ISNUMBER(D412),D412,1)</f>
        <v>1372.8249999999998</v>
      </c>
      <c r="AA412" s="69">
        <f t="shared" si="707"/>
        <v>22</v>
      </c>
      <c r="AB412" s="70">
        <f t="shared" si="708"/>
        <v>43.800000000000004</v>
      </c>
    </row>
    <row r="413" spans="1:48" x14ac:dyDescent="0.25">
      <c r="A413" s="325"/>
      <c r="B413" s="165" t="s">
        <v>71</v>
      </c>
      <c r="C413" s="166" t="s">
        <v>82</v>
      </c>
      <c r="D413" s="167">
        <f t="shared" si="710"/>
        <v>0.4</v>
      </c>
      <c r="E413" s="168">
        <v>2</v>
      </c>
      <c r="F413" s="305">
        <f>IF(I413&lt;&gt;0,(IFERROR(IF($Y413&gt;50,MROUND($Y413*I413,2.5),IF($Y413&lt;15,MROUND($Y413*I413,0.1),MROUND($Y413*I413,1))),)),"")</f>
        <v>17.5</v>
      </c>
      <c r="G413" s="170">
        <v>6</v>
      </c>
      <c r="H413" s="170">
        <v>6</v>
      </c>
      <c r="I413" s="171">
        <v>0.31</v>
      </c>
      <c r="J413" s="305" t="str">
        <f>IF(M413&lt;&gt;0,(IFERROR(IF($Y413&gt;50,MROUND($Y413*M413,2.5),IF($Y413&lt;15,MROUND($Y413*M413,0.1),MROUND($Y413*M413,1))),)),"")</f>
        <v/>
      </c>
      <c r="K413" s="170"/>
      <c r="L413" s="170"/>
      <c r="M413" s="171">
        <v>0</v>
      </c>
      <c r="N413" s="305" t="str">
        <f>IF(Q413&lt;&gt;0,(IFERROR(IF($Y413&gt;50,MROUND($Y413*Q413,2.5),IF($Y413&lt;15,MROUND($Y413*Q413,0.1),MROUND($Y413*Q413,1))),)),"")</f>
        <v/>
      </c>
      <c r="O413" s="170"/>
      <c r="P413" s="170"/>
      <c r="Q413" s="171">
        <v>0</v>
      </c>
      <c r="R413" s="305" t="str">
        <f>IF(U413&lt;&gt;0,(IFERROR(IF($Y413&gt;50,MROUND($Y413*U413,2.5),IF($Y413&lt;15,MROUND($Y413*U413,0.1),MROUND($Y413*U413,1))),)),"")</f>
        <v/>
      </c>
      <c r="S413" s="170"/>
      <c r="T413" s="170"/>
      <c r="U413" s="172">
        <v>0</v>
      </c>
      <c r="V413" s="59">
        <f t="shared" si="706"/>
        <v>1260</v>
      </c>
      <c r="W413" s="60">
        <f t="shared" si="712"/>
        <v>35</v>
      </c>
      <c r="X413" s="61">
        <f>ROUND(IFERROR((W413/(Y413*IF(ISNUMBER(E413),E413,1))),0),2)</f>
        <v>0.3</v>
      </c>
      <c r="Y413" s="203">
        <f>Y397</f>
        <v>58.180606308457762</v>
      </c>
      <c r="Z413" s="17">
        <f>(IF(I413&lt;30%,0,IF(I413&lt;35%,F413*G413*H413*F!$B$33,IF(I413&lt;40%,F413*G413*H413*F!$B$38,IF(I413&lt;45%,F413*G413*H413*F!$B$43,IF(I413&lt;50%,F413*G413*H413*F!$B$48,IF(I413=50%,F413*G413*H413*F!$B$50,IF(I413=51%,F413*G413*H413*F!$B$51,IF(I413=52%,F413*G413*H413*F!$B$52,IF(I413=53%,F413*G413*H413*F!$B$53,IF(I413=54%,F413*G413*H413*F!$B$54,IF(I413=55%,F413*G413*H413*F!$B$55,IF(I413=56%,F413*G413*H413*F!$B$56,IF(I413=57%,F413*G413*H413*F!$B$57,IF(I413=58%,F413*G413*H413*F!$B$58,IF(I413=59%,F413*G413*H413*F!$B$59,IF(I413=60%,F413*G413*H413*F!$B$60,IF(I413=61%,F413*G413*H413*F!$B$61,IF(I413=62%,F413*G413*H413*F!$B$62,IF(I413=63%,F413*G413*H413*F!$B$63,IF(I413=64%,F413*G413*H413*F!$B$64,IF(I413=65%,F413*G413*H413*F!$B$65,IF(I413=66%,F413*G413*H413*F!$B$66,IF(I413=67%,F413*G413*H413*F!$B$67,IF(I413=68%,F413*G413*H413*F!$B$68,IF(I413=69%,F413*G413*H413*F!$B$69,IF(I413=70%,F413*G413*H413*F!$B$70,IF(I413=71%,F413*G413*H413*F!$B$71,IF(I413=72%,F413*G413*H413*F!$B$72,IF(I413=73%,F413*G413*H413*F!$B$73,IF(I413=74%,F413*G413*H413*F!$B$74,IF(I413=75%,F413*G413*H413*F!$B$75,IF(I413=76%,F413*G413*H413*F!$B$76,IF(I413=77%,F413*G413*H413*F!$B$77,IF(I413=78%,F413*G413*H413*F!$B$78,IF(I413=79%,F413*G413*H413*F!$B$79,IF(I413=80%,F413*G413*H413*F!$B$80,IF(I413=81%,F413*G413*H413*F!$B$81,IF(I413=82%,F413*G413*H413*F!$B$82,IF(I413=83%,F413*G413*H413*F!$B$83,IF(I413=84%,F413*G413*H413*F!$B$84,IF(I413=85%,F413*G413*H413*F!$B$85,IF(I413=86%,F413*G413*H413*F!$B$86,IF(I413=87%,F413*G413*H413*F!$B$87,IF(I413=88%,F413*G413*H413*F!$B$88,IF(I413=89%,F413*G413*H413*F!$B$89,IF(I413=90%,F413*G413*H413*F!$B$90,IF(I413=91%,F413*G413*H413*F!$B$91,IF(I413=92%,F413*G413*H413*F!$B$92,IF(I413=93%,F413*G413*H413*F!$B$93,IF(I413=94%,F413*G413*H413*F!$B$94,IF(I413=95%,F413*G413*H413*F!$B$95,IF(I413=96%,F413*G413*H413*F!$B$96,IF(I413=97%,F413*G413*H413*F!$B$97,IF(I413=98%,F413*G413*H413*F!$B$98,IF(I413=99%,F413*G413*H413*F!$B$99,IF(I413&gt;99%,F413*G413*H413*F!$B$100,))))))))))))))))))))))))))))))))))))))))))))))))))))))))+IF(M413&lt;30%,0,IF(M413&lt;35%,J413*K413*L413*F!$B$33,IF(M413&lt;40%,J413*K413*L413*F!$B$38,IF(M413&lt;45%,J413*K413*L413*F!$B$43,IF(M413&lt;50%,J413*K413*L413*F!$B$48,IF(M413=50%,J413*K413*L413*F!$B$50,IF(M413=51%,J413*K413*L413*F!$B$51,IF(M413=52%,J413*K413*L413*F!$B$52,IF(M413=53%,J413*K413*L413*F!$B$53,IF(M413=54%,J413*K413*L413*F!$B$54,IF(M413=55%,J413*K413*L413*F!$B$55,IF(M413=56%,J413*K413*L413*F!$B$56,IF(M413=57%,J413*K413*L413*F!$B$57,IF(M413=58%,J413*K413*L413*F!$B$58,IF(M413=59%,J413*K413*L413*F!$B$59,IF(M413=60%,J413*K413*L413*F!$B$60,IF(M413=61%,J413*K413*L413*F!$B$61,IF(M413=62%,J413*K413*L413*F!$B$62,IF(M413=63%,J413*K413*L413*F!$B$63,IF(M413=64%,J413*K413*L413*F!$B$64,IF(M413=65%,J413*K413*L413*F!$B$65,IF(M413=66%,J413*K413*L413*F!$B$66,IF(M413=67%,J413*K413*L413*F!$B$67,IF(M413=68%,J413*K413*L413*F!$B$68,IF(M413=69%,J413*K413*L413*F!$B$69,IF(M413=70%,J413*K413*L413*F!$B$70,IF(M413=71%,J413*K413*L413*F!$B$71,IF(M413=72%,J413*K413*L413*F!$B$72,IF(M413=73%,J413*K413*L413*F!$B$73,IF(M413=74%,J413*K413*L413*F!$B$74,IF(M413=75%,J413*K413*L413*F!$B$75,IF(M413=76%,J413*K413*L413*F!$B$76,IF(M413=77%,J413*K413*L413*F!$B$77,IF(M413=78%,J413*K413*L413*F!$B$78,IF(M413=79%,J413*K413*L413*F!$B$79,IF(M413=80%,J413*K413*L413*F!$B$80,IF(M413=81%,J413*K413*L413*F!$B$81,IF(M413=82%,J413*K413*L413*F!$B$82,IF(M413=83%,J413*K413*L413*F!$B$83,IF(M413=84%,J413*K413*L413*F!$B$84,IF(M413=85%,J413*K413*L413*F!$B$85,IF(M413=86%,J413*K413*L413*F!$B$86,IF(M413=87%,J413*K413*L413*F!$B$87,IF(M413=88%,J413*K413*L413*F!$B$88,IF(M413=89%,J413*K413*L413*F!$B$89,IF(M413=90%,J413*K413*L413*F!$B$90,IF(M413=91%,J413*K413*L413*F!$B$91,IF(M413=92%,J413*K413*L413*F!$B$92,IF(M413=93%,J413*K413*L413*F!$B$93,IF(M413=94%,J413*K413*L413*F!$B$94,IF(M413=95%,J413*K413*L413*F!$B$95,IF(M413=96%,J413*K413*L413*F!$B$96,IF(M413=97%,J413*K413*L413*F!$B$97,IF(M413=98%,J413*K413*L413*F!$B$98,IF(M413=99%,J413*K413*L413*F!$B$99,IF(M413&gt;99%,J413*K413*L413*F!$B$100,))))))))))))))))))))))))))))))))))))))))))))))))))))))))+IF(Q413&lt;30%,0,IF(Q413&lt;35%,N413*O413*P413*F!$B$33,IF(Q413&lt;40%,N413*O413*P413*F!$B$38,IF(Q413&lt;45%,N413*O413*P413*F!$B$43,IF(Q413&lt;50%,N413*O413*P413*F!$B$48,IF(Q413=50%,N413*O413*P413*F!$B$50,IF(Q413=51%,N413*O413*P413*F!$B$51,IF(Q413=52%,N413*O413*P413*F!$B$52,IF(Q413=53%,N413*O413*P413*F!$B$53,IF(Q413=54%,N413*O413*P413*F!$B$54,IF(Q413=55%,N413*O413*P413*F!$B$55,IF(Q413=56%,N413*O413*P413*F!$B$56,IF(Q413=57%,N413*O413*P413*F!$B$57,IF(Q413=58%,N413*O413*P413*F!$B$58,IF(Q413=59%,N413*O413*P413*F!$B$59,IF(Q413=60%,N413*O413*P413*F!$B$60,IF(Q413=61%,N413*O413*P413*F!$B$61,IF(Q413=62%,N413*O413*P413*F!$B$62,IF(Q413=63%,N413*O413*P413*F!$B$63,IF(Q413=64%,N413*O413*P413*F!$B$64,IF(Q413=65%,N413*O413*P413*F!$B$65,IF(Q413=66%,N413*O413*P413*F!$B$66,IF(Q413=67%,N413*O413*P413*F!$B$67,IF(Q413=68%,N413*O413*P413*F!$B$68,IF(Q413=69%,N413*O413*P413*F!$B$69,IF(Q413=70%,N413*O413*P413*F!$B$70,IF(Q413=71%,N413*O413*P413*F!$B$71,IF(Q413=72%,N413*O413*P413*F!$B$72,IF(Q413=73%,N413*O413*P413*F!$B$73,IF(Q413=74%,N413*O413*P413*F!$B$74,IF(Q413=75%,N413*O413*P413*F!$B$75,IF(Q413=76%,N413*O413*P413*F!$B$76,IF(Q413=77%,N413*O413*P413*F!$B$77,IF(Q413=78%,N413*O413*P413*F!$B$78,IF(Q413=79%,N413*O413*P413*F!$B$79,IF(Q413=80%,N413*O413*P413*F!$B$80,IF(Q413=81%,N413*O413*P413*F!$B$81,IF(Q413=82%,N413*O413*P413*F!$B$82,IF(Q413=83%,N413*O413*P413*F!$B$83,IF(Q413=84%,N413*O413*P413*F!$B$84,IF(Q413=85%,N413*O413*P413*F!$B$85,IF(Q413=86%,N413*O413*P413*F!$B$86,IF(Q413=87%,N413*O413*P413*F!$B$87,IF(Q413=88%,N413*O413*P413*F!$B$88,IF(Q413=89%,N413*O413*P413*F!$B$89,IF(Q413=90%,N413*O413*P413*F!$B$90,IF(Q413=91%,N413*O413*P413*F!$B$91,IF(Q413=92%,N413*O413*P413*F!$B$92,IF(Q413=93%,N413*O413*P413*F!$B$93,IF(Q413=94%,N413*O413*P413*F!$B$94,IF(Q413=95%,N413*O413*P413*F!$B$95,IF(Q413=96%,N413*O413*P413*F!$B$96,IF(Q413=97%,N413*O413*P413*F!$B$97,IF(Q413=98%,N413*O413*P413*F!$B$98,IF(Q413=99%,N413*O413*P413*F!$B$99,IF(Q413&gt;99%,N413*O413*P413*F!$B$100,))))))))))))))))))))))))))))))))))))))))))))))))))))))))+IF(U413&lt;30%,0,IF(U413&lt;35%,R413*S413*T413*F!$B$33,IF(U413&lt;40%,R413*S413*T413*F!$B$38,IF(U413&lt;45%,R413*S413*T413*F!$B$43,IF(U413&lt;50%,R413*S413*T413*F!$B$48,IF(U413=50%,R413*S413*T413*F!$B$50,IF(U413=51%,R413*S413*T413*F!$B$51,IF(U413=52%,R413*S413*T413*F!$B$52,IF(U413=53%,R413*S413*T413*F!$B$53,IF(U413=54%,R413*S413*T413*F!$B$54,IF(U413=55%,R413*S413*T413*F!$B$55,IF(U413=56%,R413*S413*T413*F!$B$56,IF(U413=57%,R413*S413*T413*F!$B$57,IF(U413=58%,R413*S413*T413*F!$B$58,IF(U413=59%,R413*S413*T413*F!$B$59,IF(U413=60%,R413*S413*T413*F!$B$60,IF(U413=61%,R413*S413*T413*F!$B$61,IF(U413=62%,R413*S413*T413*F!$B$62,IF(U413=63%,R413*S413*T413*F!$B$63,IF(U413=64%,R413*S413*T413*F!$B$64,IF(U413=65%,R413*S413*T413*F!$B$65,IF(U413=66%,R413*S413*T413*F!$B$66,IF(U413=67%,R413*S413*T413*F!$B$67,IF(U413=68%,R413*S413*T413*F!$B$68,IF(U413=69%,R413*S413*T413*F!$B$69,IF(U413=70%,R413*S413*T413*F!$B$70,IF(U413=71%,R413*S413*T413*F!$B$71,IF(U413=72%,R413*S413*T413*F!$B$72,IF(U413=73%,R413*S413*T413*F!$B$73,IF(U413=74%,R413*S413*T413*F!$B$74,IF(U413=75%,R413*S413*T413*F!$B$75,IF(U413=76%,R413*S413*T413*F!$B$76,IF(U413=77%,R413*S413*T413*F!$B$77,IF(U413=78%,R413*S413*T413*F!$B$78,IF(U413=79%,R413*S413*T413*F!$B$79,IF(U413=80%,R413*S413*T413*F!$B$80,IF(U413=81%,R413*S413*T413*F!$B$81,IF(U413=82%,R413*S413*T413*F!$B$82,IF(U413=83%,R413*S413*T413*F!$B$83,IF(U413=84%,R413*S413*T413*F!$B$84,IF(U413=85%,R413*S413*T413*F!$B$85,IF(U413=86%,R413*S413*T413*F!$B$86,IF(U413=87%,R413*S413*T413*F!$B$87,IF(U413=88%,R413*S413*T413*F!$B$88,IF(U413=89%,R413*S413*T413*F!$B$89,IF(U413=90%,R413*S413*T413*F!$B$90,IF(U413=91%,R413*S413*T413*F!$B$91,IF(U413=92%,R413*S413*T413*F!$B$92,IF(U413=93%,R413*S413*T413*F!$B$93,IF(U413=94%,R413*S413*T413*F!$B$94,IF(U413=95%,R413*S413*T413*F!$B$95,IF(U413=96%,R413*S413*T413*F!$B$96,IF(U413=97%,R413*S413*T413*F!$B$97,IF(U413=98%,R413*S413*T413*F!$B$98,IF(U413=99%,R413*S413*T413*F!$B$99,IF(U413&gt;99%,R413*S413*T413*F!$B$100)))))))))))))))))))))))))))))))))))))))))))))))))))))))))*IF(ISNUMBER(E413),E413,1)*IF(ISNUMBER(D413),D413,1)</f>
        <v>90.72</v>
      </c>
      <c r="AA413" s="62">
        <f t="shared" si="707"/>
        <v>36</v>
      </c>
      <c r="AB413" s="63">
        <f t="shared" si="708"/>
        <v>4.5</v>
      </c>
    </row>
    <row r="414" spans="1:48" x14ac:dyDescent="0.25">
      <c r="A414" s="325"/>
      <c r="B414" s="165" t="str">
        <f t="shared" ref="B414:C414" si="716">IF(B377="","",B377)</f>
        <v/>
      </c>
      <c r="C414" s="166" t="str">
        <f t="shared" si="716"/>
        <v/>
      </c>
      <c r="D414" s="167">
        <f t="shared" si="710"/>
        <v>0</v>
      </c>
      <c r="E414" s="168" t="str">
        <f t="shared" ref="E414" si="717">IF(E377="","",E377)</f>
        <v/>
      </c>
      <c r="F414" s="304"/>
      <c r="G414" s="173"/>
      <c r="H414" s="173"/>
      <c r="I414" s="174">
        <f t="shared" ref="I414:I415" si="718">IFERROR(ROUND(F414/$Y414,2),)</f>
        <v>0</v>
      </c>
      <c r="J414" s="304"/>
      <c r="K414" s="173"/>
      <c r="L414" s="173"/>
      <c r="M414" s="174">
        <f t="shared" ref="M414:M415" si="719">IFERROR(ROUND(J414/$Y414,2),)</f>
        <v>0</v>
      </c>
      <c r="N414" s="304"/>
      <c r="O414" s="173"/>
      <c r="P414" s="173"/>
      <c r="Q414" s="174">
        <f t="shared" ref="Q414:Q415" si="720">IFERROR(ROUND(N414/$Y414,2),)</f>
        <v>0</v>
      </c>
      <c r="R414" s="304"/>
      <c r="S414" s="173"/>
      <c r="T414" s="173"/>
      <c r="U414" s="175">
        <f t="shared" ref="U414:U415" si="721">IFERROR(ROUND(R414/$Y414,2),)</f>
        <v>0</v>
      </c>
      <c r="V414" s="66">
        <f t="shared" si="706"/>
        <v>0</v>
      </c>
      <c r="W414" s="67">
        <f t="shared" si="712"/>
        <v>0</v>
      </c>
      <c r="X414" s="72">
        <f t="shared" ref="X414:X415" si="722">ROUND(IFERROR((W414/(Y414*IF(ISNUMBER(E414),E414,1))),0),2)</f>
        <v>0</v>
      </c>
      <c r="Y414" s="203" t="str">
        <f t="shared" si="714"/>
        <v/>
      </c>
      <c r="Z414" s="18">
        <f>(IF(I414&lt;30%,0,IF(I414&lt;35%,F414*G414*H414*F!$B$33,IF(I414&lt;40%,F414*G414*H414*F!$B$38,IF(I414&lt;45%,F414*G414*H414*F!$B$43,IF(I414&lt;50%,F414*G414*H414*F!$B$48,IF(I414=50%,F414*G414*H414*F!$B$50,IF(I414=51%,F414*G414*H414*F!$B$51,IF(I414=52%,F414*G414*H414*F!$B$52,IF(I414=53%,F414*G414*H414*F!$B$53,IF(I414=54%,F414*G414*H414*F!$B$54,IF(I414=55%,F414*G414*H414*F!$B$55,IF(I414=56%,F414*G414*H414*F!$B$56,IF(I414=57%,F414*G414*H414*F!$B$57,IF(I414=58%,F414*G414*H414*F!$B$58,IF(I414=59%,F414*G414*H414*F!$B$59,IF(I414=60%,F414*G414*H414*F!$B$60,IF(I414=61%,F414*G414*H414*F!$B$61,IF(I414=62%,F414*G414*H414*F!$B$62,IF(I414=63%,F414*G414*H414*F!$B$63,IF(I414=64%,F414*G414*H414*F!$B$64,IF(I414=65%,F414*G414*H414*F!$B$65,IF(I414=66%,F414*G414*H414*F!$B$66,IF(I414=67%,F414*G414*H414*F!$B$67,IF(I414=68%,F414*G414*H414*F!$B$68,IF(I414=69%,F414*G414*H414*F!$B$69,IF(I414=70%,F414*G414*H414*F!$B$70,IF(I414=71%,F414*G414*H414*F!$B$71,IF(I414=72%,F414*G414*H414*F!$B$72,IF(I414=73%,F414*G414*H414*F!$B$73,IF(I414=74%,F414*G414*H414*F!$B$74,IF(I414=75%,F414*G414*H414*F!$B$75,IF(I414=76%,F414*G414*H414*F!$B$76,IF(I414=77%,F414*G414*H414*F!$B$77,IF(I414=78%,F414*G414*H414*F!$B$78,IF(I414=79%,F414*G414*H414*F!$B$79,IF(I414=80%,F414*G414*H414*F!$B$80,IF(I414=81%,F414*G414*H414*F!$B$81,IF(I414=82%,F414*G414*H414*F!$B$82,IF(I414=83%,F414*G414*H414*F!$B$83,IF(I414=84%,F414*G414*H414*F!$B$84,IF(I414=85%,F414*G414*H414*F!$B$85,IF(I414=86%,F414*G414*H414*F!$B$86,IF(I414=87%,F414*G414*H414*F!$B$87,IF(I414=88%,F414*G414*H414*F!$B$88,IF(I414=89%,F414*G414*H414*F!$B$89,IF(I414=90%,F414*G414*H414*F!$B$90,IF(I414=91%,F414*G414*H414*F!$B$91,IF(I414=92%,F414*G414*H414*F!$B$92,IF(I414=93%,F414*G414*H414*F!$B$93,IF(I414=94%,F414*G414*H414*F!$B$94,IF(I414=95%,F414*G414*H414*F!$B$95,IF(I414=96%,F414*G414*H414*F!$B$96,IF(I414=97%,F414*G414*H414*F!$B$97,IF(I414=98%,F414*G414*H414*F!$B$98,IF(I414=99%,F414*G414*H414*F!$B$99,IF(I414&gt;99%,F414*G414*H414*F!$B$100,))))))))))))))))))))))))))))))))))))))))))))))))))))))))+IF(M414&lt;30%,0,IF(M414&lt;35%,J414*K414*L414*F!$B$33,IF(M414&lt;40%,J414*K414*L414*F!$B$38,IF(M414&lt;45%,J414*K414*L414*F!$B$43,IF(M414&lt;50%,J414*K414*L414*F!$B$48,IF(M414=50%,J414*K414*L414*F!$B$50,IF(M414=51%,J414*K414*L414*F!$B$51,IF(M414=52%,J414*K414*L414*F!$B$52,IF(M414=53%,J414*K414*L414*F!$B$53,IF(M414=54%,J414*K414*L414*F!$B$54,IF(M414=55%,J414*K414*L414*F!$B$55,IF(M414=56%,J414*K414*L414*F!$B$56,IF(M414=57%,J414*K414*L414*F!$B$57,IF(M414=58%,J414*K414*L414*F!$B$58,IF(M414=59%,J414*K414*L414*F!$B$59,IF(M414=60%,J414*K414*L414*F!$B$60,IF(M414=61%,J414*K414*L414*F!$B$61,IF(M414=62%,J414*K414*L414*F!$B$62,IF(M414=63%,J414*K414*L414*F!$B$63,IF(M414=64%,J414*K414*L414*F!$B$64,IF(M414=65%,J414*K414*L414*F!$B$65,IF(M414=66%,J414*K414*L414*F!$B$66,IF(M414=67%,J414*K414*L414*F!$B$67,IF(M414=68%,J414*K414*L414*F!$B$68,IF(M414=69%,J414*K414*L414*F!$B$69,IF(M414=70%,J414*K414*L414*F!$B$70,IF(M414=71%,J414*K414*L414*F!$B$71,IF(M414=72%,J414*K414*L414*F!$B$72,IF(M414=73%,J414*K414*L414*F!$B$73,IF(M414=74%,J414*K414*L414*F!$B$74,IF(M414=75%,J414*K414*L414*F!$B$75,IF(M414=76%,J414*K414*L414*F!$B$76,IF(M414=77%,J414*K414*L414*F!$B$77,IF(M414=78%,J414*K414*L414*F!$B$78,IF(M414=79%,J414*K414*L414*F!$B$79,IF(M414=80%,J414*K414*L414*F!$B$80,IF(M414=81%,J414*K414*L414*F!$B$81,IF(M414=82%,J414*K414*L414*F!$B$82,IF(M414=83%,J414*K414*L414*F!$B$83,IF(M414=84%,J414*K414*L414*F!$B$84,IF(M414=85%,J414*K414*L414*F!$B$85,IF(M414=86%,J414*K414*L414*F!$B$86,IF(M414=87%,J414*K414*L414*F!$B$87,IF(M414=88%,J414*K414*L414*F!$B$88,IF(M414=89%,J414*K414*L414*F!$B$89,IF(M414=90%,J414*K414*L414*F!$B$90,IF(M414=91%,J414*K414*L414*F!$B$91,IF(M414=92%,J414*K414*L414*F!$B$92,IF(M414=93%,J414*K414*L414*F!$B$93,IF(M414=94%,J414*K414*L414*F!$B$94,IF(M414=95%,J414*K414*L414*F!$B$95,IF(M414=96%,J414*K414*L414*F!$B$96,IF(M414=97%,J414*K414*L414*F!$B$97,IF(M414=98%,J414*K414*L414*F!$B$98,IF(M414=99%,J414*K414*L414*F!$B$99,IF(M414&gt;99%,J414*K414*L414*F!$B$100,))))))))))))))))))))))))))))))))))))))))))))))))))))))))+IF(Q414&lt;30%,0,IF(Q414&lt;35%,N414*O414*P414*F!$B$33,IF(Q414&lt;40%,N414*O414*P414*F!$B$38,IF(Q414&lt;45%,N414*O414*P414*F!$B$43,IF(Q414&lt;50%,N414*O414*P414*F!$B$48,IF(Q414=50%,N414*O414*P414*F!$B$50,IF(Q414=51%,N414*O414*P414*F!$B$51,IF(Q414=52%,N414*O414*P414*F!$B$52,IF(Q414=53%,N414*O414*P414*F!$B$53,IF(Q414=54%,N414*O414*P414*F!$B$54,IF(Q414=55%,N414*O414*P414*F!$B$55,IF(Q414=56%,N414*O414*P414*F!$B$56,IF(Q414=57%,N414*O414*P414*F!$B$57,IF(Q414=58%,N414*O414*P414*F!$B$58,IF(Q414=59%,N414*O414*P414*F!$B$59,IF(Q414=60%,N414*O414*P414*F!$B$60,IF(Q414=61%,N414*O414*P414*F!$B$61,IF(Q414=62%,N414*O414*P414*F!$B$62,IF(Q414=63%,N414*O414*P414*F!$B$63,IF(Q414=64%,N414*O414*P414*F!$B$64,IF(Q414=65%,N414*O414*P414*F!$B$65,IF(Q414=66%,N414*O414*P414*F!$B$66,IF(Q414=67%,N414*O414*P414*F!$B$67,IF(Q414=68%,N414*O414*P414*F!$B$68,IF(Q414=69%,N414*O414*P414*F!$B$69,IF(Q414=70%,N414*O414*P414*F!$B$70,IF(Q414=71%,N414*O414*P414*F!$B$71,IF(Q414=72%,N414*O414*P414*F!$B$72,IF(Q414=73%,N414*O414*P414*F!$B$73,IF(Q414=74%,N414*O414*P414*F!$B$74,IF(Q414=75%,N414*O414*P414*F!$B$75,IF(Q414=76%,N414*O414*P414*F!$B$76,IF(Q414=77%,N414*O414*P414*F!$B$77,IF(Q414=78%,N414*O414*P414*F!$B$78,IF(Q414=79%,N414*O414*P414*F!$B$79,IF(Q414=80%,N414*O414*P414*F!$B$80,IF(Q414=81%,N414*O414*P414*F!$B$81,IF(Q414=82%,N414*O414*P414*F!$B$82,IF(Q414=83%,N414*O414*P414*F!$B$83,IF(Q414=84%,N414*O414*P414*F!$B$84,IF(Q414=85%,N414*O414*P414*F!$B$85,IF(Q414=86%,N414*O414*P414*F!$B$86,IF(Q414=87%,N414*O414*P414*F!$B$87,IF(Q414=88%,N414*O414*P414*F!$B$88,IF(Q414=89%,N414*O414*P414*F!$B$89,IF(Q414=90%,N414*O414*P414*F!$B$90,IF(Q414=91%,N414*O414*P414*F!$B$91,IF(Q414=92%,N414*O414*P414*F!$B$92,IF(Q414=93%,N414*O414*P414*F!$B$93,IF(Q414=94%,N414*O414*P414*F!$B$94,IF(Q414=95%,N414*O414*P414*F!$B$95,IF(Q414=96%,N414*O414*P414*F!$B$96,IF(Q414=97%,N414*O414*P414*F!$B$97,IF(Q414=98%,N414*O414*P414*F!$B$98,IF(Q414=99%,N414*O414*P414*F!$B$99,IF(Q414&gt;99%,N414*O414*P414*F!$B$100,))))))))))))))))))))))))))))))))))))))))))))))))))))))))+IF(U414&lt;30%,0,IF(U414&lt;35%,R414*S414*T414*F!$B$33,IF(U414&lt;40%,R414*S414*T414*F!$B$38,IF(U414&lt;45%,R414*S414*T414*F!$B$43,IF(U414&lt;50%,R414*S414*T414*F!$B$48,IF(U414=50%,R414*S414*T414*F!$B$50,IF(U414=51%,R414*S414*T414*F!$B$51,IF(U414=52%,R414*S414*T414*F!$B$52,IF(U414=53%,R414*S414*T414*F!$B$53,IF(U414=54%,R414*S414*T414*F!$B$54,IF(U414=55%,R414*S414*T414*F!$B$55,IF(U414=56%,R414*S414*T414*F!$B$56,IF(U414=57%,R414*S414*T414*F!$B$57,IF(U414=58%,R414*S414*T414*F!$B$58,IF(U414=59%,R414*S414*T414*F!$B$59,IF(U414=60%,R414*S414*T414*F!$B$60,IF(U414=61%,R414*S414*T414*F!$B$61,IF(U414=62%,R414*S414*T414*F!$B$62,IF(U414=63%,R414*S414*T414*F!$B$63,IF(U414=64%,R414*S414*T414*F!$B$64,IF(U414=65%,R414*S414*T414*F!$B$65,IF(U414=66%,R414*S414*T414*F!$B$66,IF(U414=67%,R414*S414*T414*F!$B$67,IF(U414=68%,R414*S414*T414*F!$B$68,IF(U414=69%,R414*S414*T414*F!$B$69,IF(U414=70%,R414*S414*T414*F!$B$70,IF(U414=71%,R414*S414*T414*F!$B$71,IF(U414=72%,R414*S414*T414*F!$B$72,IF(U414=73%,R414*S414*T414*F!$B$73,IF(U414=74%,R414*S414*T414*F!$B$74,IF(U414=75%,R414*S414*T414*F!$B$75,IF(U414=76%,R414*S414*T414*F!$B$76,IF(U414=77%,R414*S414*T414*F!$B$77,IF(U414=78%,R414*S414*T414*F!$B$78,IF(U414=79%,R414*S414*T414*F!$B$79,IF(U414=80%,R414*S414*T414*F!$B$80,IF(U414=81%,R414*S414*T414*F!$B$81,IF(U414=82%,R414*S414*T414*F!$B$82,IF(U414=83%,R414*S414*T414*F!$B$83,IF(U414=84%,R414*S414*T414*F!$B$84,IF(U414=85%,R414*S414*T414*F!$B$85,IF(U414=86%,R414*S414*T414*F!$B$86,IF(U414=87%,R414*S414*T414*F!$B$87,IF(U414=88%,R414*S414*T414*F!$B$88,IF(U414=89%,R414*S414*T414*F!$B$89,IF(U414=90%,R414*S414*T414*F!$B$90,IF(U414=91%,R414*S414*T414*F!$B$91,IF(U414=92%,R414*S414*T414*F!$B$92,IF(U414=93%,R414*S414*T414*F!$B$93,IF(U414=94%,R414*S414*T414*F!$B$94,IF(U414=95%,R414*S414*T414*F!$B$95,IF(U414=96%,R414*S414*T414*F!$B$96,IF(U414=97%,R414*S414*T414*F!$B$97,IF(U414=98%,R414*S414*T414*F!$B$98,IF(U414=99%,R414*S414*T414*F!$B$99,IF(U414&gt;99%,R414*S414*T414*F!$B$100)))))))))))))))))))))))))))))))))))))))))))))))))))))))))*IF(ISNUMBER(E414),E414,1)*IF(ISNUMBER(D414),D414,1)</f>
        <v>0</v>
      </c>
      <c r="AA414" s="69">
        <f t="shared" si="707"/>
        <v>0</v>
      </c>
      <c r="AB414" s="70">
        <f t="shared" si="708"/>
        <v>0</v>
      </c>
    </row>
    <row r="415" spans="1:48" x14ac:dyDescent="0.25">
      <c r="A415" s="325"/>
      <c r="B415" s="165" t="str">
        <f t="shared" ref="B415:C415" si="723">IF(B378="","",B378)</f>
        <v/>
      </c>
      <c r="C415" s="176" t="str">
        <f t="shared" si="723"/>
        <v/>
      </c>
      <c r="D415" s="167">
        <f t="shared" si="710"/>
        <v>0</v>
      </c>
      <c r="E415" s="177" t="str">
        <f t="shared" ref="E415" si="724">IF(E378="","",E378)</f>
        <v/>
      </c>
      <c r="F415" s="303"/>
      <c r="G415" s="170"/>
      <c r="H415" s="170"/>
      <c r="I415" s="171">
        <f t="shared" si="718"/>
        <v>0</v>
      </c>
      <c r="J415" s="303"/>
      <c r="K415" s="170"/>
      <c r="L415" s="170"/>
      <c r="M415" s="171">
        <f t="shared" si="719"/>
        <v>0</v>
      </c>
      <c r="N415" s="303"/>
      <c r="O415" s="170"/>
      <c r="P415" s="170"/>
      <c r="Q415" s="171">
        <f t="shared" si="720"/>
        <v>0</v>
      </c>
      <c r="R415" s="303"/>
      <c r="S415" s="170"/>
      <c r="T415" s="170"/>
      <c r="U415" s="172">
        <f t="shared" si="721"/>
        <v>0</v>
      </c>
      <c r="V415" s="59">
        <f t="shared" si="706"/>
        <v>0</v>
      </c>
      <c r="W415" s="60">
        <f>IFERROR((IF(ISNUMBER(F415),F415,1)*G415*H415+IF(ISNUMBER(J415),J415,1)*K415*L415+IF(ISNUMBER(N415),N415,1)*O415*P415+IF(ISNUMBER(R415),R415,1)*S415*T415)*IF(ISNUMBER(E415),E415,1)/(G415*H415+K415*L415+O415*P415+S415*T415),0)</f>
        <v>0</v>
      </c>
      <c r="X415" s="61">
        <f t="shared" si="722"/>
        <v>0</v>
      </c>
      <c r="Y415" s="203" t="str">
        <f t="shared" si="714"/>
        <v/>
      </c>
      <c r="Z415" s="17">
        <f>(IF(I415&lt;30%,0,IF(I415&lt;35%,F415*G415*H415*F!$B$33,IF(I415&lt;40%,F415*G415*H415*F!$B$38,IF(I415&lt;45%,F415*G415*H415*F!$B$43,IF(I415&lt;50%,F415*G415*H415*F!$B$48,IF(I415=50%,F415*G415*H415*F!$B$50,IF(I415=51%,F415*G415*H415*F!$B$51,IF(I415=52%,F415*G415*H415*F!$B$52,IF(I415=53%,F415*G415*H415*F!$B$53,IF(I415=54%,F415*G415*H415*F!$B$54,IF(I415=55%,F415*G415*H415*F!$B$55,IF(I415=56%,F415*G415*H415*F!$B$56,IF(I415=57%,F415*G415*H415*F!$B$57,IF(I415=58%,F415*G415*H415*F!$B$58,IF(I415=59%,F415*G415*H415*F!$B$59,IF(I415=60%,F415*G415*H415*F!$B$60,IF(I415=61%,F415*G415*H415*F!$B$61,IF(I415=62%,F415*G415*H415*F!$B$62,IF(I415=63%,F415*G415*H415*F!$B$63,IF(I415=64%,F415*G415*H415*F!$B$64,IF(I415=65%,F415*G415*H415*F!$B$65,IF(I415=66%,F415*G415*H415*F!$B$66,IF(I415=67%,F415*G415*H415*F!$B$67,IF(I415=68%,F415*G415*H415*F!$B$68,IF(I415=69%,F415*G415*H415*F!$B$69,IF(I415=70%,F415*G415*H415*F!$B$70,IF(I415=71%,F415*G415*H415*F!$B$71,IF(I415=72%,F415*G415*H415*F!$B$72,IF(I415=73%,F415*G415*H415*F!$B$73,IF(I415=74%,F415*G415*H415*F!$B$74,IF(I415=75%,F415*G415*H415*F!$B$75,IF(I415=76%,F415*G415*H415*F!$B$76,IF(I415=77%,F415*G415*H415*F!$B$77,IF(I415=78%,F415*G415*H415*F!$B$78,IF(I415=79%,F415*G415*H415*F!$B$79,IF(I415=80%,F415*G415*H415*F!$B$80,IF(I415=81%,F415*G415*H415*F!$B$81,IF(I415=82%,F415*G415*H415*F!$B$82,IF(I415=83%,F415*G415*H415*F!$B$83,IF(I415=84%,F415*G415*H415*F!$B$84,IF(I415=85%,F415*G415*H415*F!$B$85,IF(I415=86%,F415*G415*H415*F!$B$86,IF(I415=87%,F415*G415*H415*F!$B$87,IF(I415=88%,F415*G415*H415*F!$B$88,IF(I415=89%,F415*G415*H415*F!$B$89,IF(I415=90%,F415*G415*H415*F!$B$90,IF(I415=91%,F415*G415*H415*F!$B$91,IF(I415=92%,F415*G415*H415*F!$B$92,IF(I415=93%,F415*G415*H415*F!$B$93,IF(I415=94%,F415*G415*H415*F!$B$94,IF(I415=95%,F415*G415*H415*F!$B$95,IF(I415=96%,F415*G415*H415*F!$B$96,IF(I415=97%,F415*G415*H415*F!$B$97,IF(I415=98%,F415*G415*H415*F!$B$98,IF(I415=99%,F415*G415*H415*F!$B$99,IF(I415&gt;99%,F415*G415*H415*F!$B$100,))))))))))))))))))))))))))))))))))))))))))))))))))))))))+IF(M415&lt;30%,0,IF(M415&lt;35%,J415*K415*L415*F!$B$33,IF(M415&lt;40%,J415*K415*L415*F!$B$38,IF(M415&lt;45%,J415*K415*L415*F!$B$43,IF(M415&lt;50%,J415*K415*L415*F!$B$48,IF(M415=50%,J415*K415*L415*F!$B$50,IF(M415=51%,J415*K415*L415*F!$B$51,IF(M415=52%,J415*K415*L415*F!$B$52,IF(M415=53%,J415*K415*L415*F!$B$53,IF(M415=54%,J415*K415*L415*F!$B$54,IF(M415=55%,J415*K415*L415*F!$B$55,IF(M415=56%,J415*K415*L415*F!$B$56,IF(M415=57%,J415*K415*L415*F!$B$57,IF(M415=58%,J415*K415*L415*F!$B$58,IF(M415=59%,J415*K415*L415*F!$B$59,IF(M415=60%,J415*K415*L415*F!$B$60,IF(M415=61%,J415*K415*L415*F!$B$61,IF(M415=62%,J415*K415*L415*F!$B$62,IF(M415=63%,J415*K415*L415*F!$B$63,IF(M415=64%,J415*K415*L415*F!$B$64,IF(M415=65%,J415*K415*L415*F!$B$65,IF(M415=66%,J415*K415*L415*F!$B$66,IF(M415=67%,J415*K415*L415*F!$B$67,IF(M415=68%,J415*K415*L415*F!$B$68,IF(M415=69%,J415*K415*L415*F!$B$69,IF(M415=70%,J415*K415*L415*F!$B$70,IF(M415=71%,J415*K415*L415*F!$B$71,IF(M415=72%,J415*K415*L415*F!$B$72,IF(M415=73%,J415*K415*L415*F!$B$73,IF(M415=74%,J415*K415*L415*F!$B$74,IF(M415=75%,J415*K415*L415*F!$B$75,IF(M415=76%,J415*K415*L415*F!$B$76,IF(M415=77%,J415*K415*L415*F!$B$77,IF(M415=78%,J415*K415*L415*F!$B$78,IF(M415=79%,J415*K415*L415*F!$B$79,IF(M415=80%,J415*K415*L415*F!$B$80,IF(M415=81%,J415*K415*L415*F!$B$81,IF(M415=82%,J415*K415*L415*F!$B$82,IF(M415=83%,J415*K415*L415*F!$B$83,IF(M415=84%,J415*K415*L415*F!$B$84,IF(M415=85%,J415*K415*L415*F!$B$85,IF(M415=86%,J415*K415*L415*F!$B$86,IF(M415=87%,J415*K415*L415*F!$B$87,IF(M415=88%,J415*K415*L415*F!$B$88,IF(M415=89%,J415*K415*L415*F!$B$89,IF(M415=90%,J415*K415*L415*F!$B$90,IF(M415=91%,J415*K415*L415*F!$B$91,IF(M415=92%,J415*K415*L415*F!$B$92,IF(M415=93%,J415*K415*L415*F!$B$93,IF(M415=94%,J415*K415*L415*F!$B$94,IF(M415=95%,J415*K415*L415*F!$B$95,IF(M415=96%,J415*K415*L415*F!$B$96,IF(M415=97%,J415*K415*L415*F!$B$97,IF(M415=98%,J415*K415*L415*F!$B$98,IF(M415=99%,J415*K415*L415*F!$B$99,IF(M415&gt;99%,J415*K415*L415*F!$B$100,))))))))))))))))))))))))))))))))))))))))))))))))))))))))+IF(Q415&lt;30%,0,IF(Q415&lt;35%,N415*O415*P415*F!$B$33,IF(Q415&lt;40%,N415*O415*P415*F!$B$38,IF(Q415&lt;45%,N415*O415*P415*F!$B$43,IF(Q415&lt;50%,N415*O415*P415*F!$B$48,IF(Q415=50%,N415*O415*P415*F!$B$50,IF(Q415=51%,N415*O415*P415*F!$B$51,IF(Q415=52%,N415*O415*P415*F!$B$52,IF(Q415=53%,N415*O415*P415*F!$B$53,IF(Q415=54%,N415*O415*P415*F!$B$54,IF(Q415=55%,N415*O415*P415*F!$B$55,IF(Q415=56%,N415*O415*P415*F!$B$56,IF(Q415=57%,N415*O415*P415*F!$B$57,IF(Q415=58%,N415*O415*P415*F!$B$58,IF(Q415=59%,N415*O415*P415*F!$B$59,IF(Q415=60%,N415*O415*P415*F!$B$60,IF(Q415=61%,N415*O415*P415*F!$B$61,IF(Q415=62%,N415*O415*P415*F!$B$62,IF(Q415=63%,N415*O415*P415*F!$B$63,IF(Q415=64%,N415*O415*P415*F!$B$64,IF(Q415=65%,N415*O415*P415*F!$B$65,IF(Q415=66%,N415*O415*P415*F!$B$66,IF(Q415=67%,N415*O415*P415*F!$B$67,IF(Q415=68%,N415*O415*P415*F!$B$68,IF(Q415=69%,N415*O415*P415*F!$B$69,IF(Q415=70%,N415*O415*P415*F!$B$70,IF(Q415=71%,N415*O415*P415*F!$B$71,IF(Q415=72%,N415*O415*P415*F!$B$72,IF(Q415=73%,N415*O415*P415*F!$B$73,IF(Q415=74%,N415*O415*P415*F!$B$74,IF(Q415=75%,N415*O415*P415*F!$B$75,IF(Q415=76%,N415*O415*P415*F!$B$76,IF(Q415=77%,N415*O415*P415*F!$B$77,IF(Q415=78%,N415*O415*P415*F!$B$78,IF(Q415=79%,N415*O415*P415*F!$B$79,IF(Q415=80%,N415*O415*P415*F!$B$80,IF(Q415=81%,N415*O415*P415*F!$B$81,IF(Q415=82%,N415*O415*P415*F!$B$82,IF(Q415=83%,N415*O415*P415*F!$B$83,IF(Q415=84%,N415*O415*P415*F!$B$84,IF(Q415=85%,N415*O415*P415*F!$B$85,IF(Q415=86%,N415*O415*P415*F!$B$86,IF(Q415=87%,N415*O415*P415*F!$B$87,IF(Q415=88%,N415*O415*P415*F!$B$88,IF(Q415=89%,N415*O415*P415*F!$B$89,IF(Q415=90%,N415*O415*P415*F!$B$90,IF(Q415=91%,N415*O415*P415*F!$B$91,IF(Q415=92%,N415*O415*P415*F!$B$92,IF(Q415=93%,N415*O415*P415*F!$B$93,IF(Q415=94%,N415*O415*P415*F!$B$94,IF(Q415=95%,N415*O415*P415*F!$B$95,IF(Q415=96%,N415*O415*P415*F!$B$96,IF(Q415=97%,N415*O415*P415*F!$B$97,IF(Q415=98%,N415*O415*P415*F!$B$98,IF(Q415=99%,N415*O415*P415*F!$B$99,IF(Q415&gt;99%,N415*O415*P415*F!$B$100,))))))))))))))))))))))))))))))))))))))))))))))))))))))))+IF(U415&lt;30%,0,IF(U415&lt;35%,R415*S415*T415*F!$B$33,IF(U415&lt;40%,R415*S415*T415*F!$B$38,IF(U415&lt;45%,R415*S415*T415*F!$B$43,IF(U415&lt;50%,R415*S415*T415*F!$B$48,IF(U415=50%,R415*S415*T415*F!$B$50,IF(U415=51%,R415*S415*T415*F!$B$51,IF(U415=52%,R415*S415*T415*F!$B$52,IF(U415=53%,R415*S415*T415*F!$B$53,IF(U415=54%,R415*S415*T415*F!$B$54,IF(U415=55%,R415*S415*T415*F!$B$55,IF(U415=56%,R415*S415*T415*F!$B$56,IF(U415=57%,R415*S415*T415*F!$B$57,IF(U415=58%,R415*S415*T415*F!$B$58,IF(U415=59%,R415*S415*T415*F!$B$59,IF(U415=60%,R415*S415*T415*F!$B$60,IF(U415=61%,R415*S415*T415*F!$B$61,IF(U415=62%,R415*S415*T415*F!$B$62,IF(U415=63%,R415*S415*T415*F!$B$63,IF(U415=64%,R415*S415*T415*F!$B$64,IF(U415=65%,R415*S415*T415*F!$B$65,IF(U415=66%,R415*S415*T415*F!$B$66,IF(U415=67%,R415*S415*T415*F!$B$67,IF(U415=68%,R415*S415*T415*F!$B$68,IF(U415=69%,R415*S415*T415*F!$B$69,IF(U415=70%,R415*S415*T415*F!$B$70,IF(U415=71%,R415*S415*T415*F!$B$71,IF(U415=72%,R415*S415*T415*F!$B$72,IF(U415=73%,R415*S415*T415*F!$B$73,IF(U415=74%,R415*S415*T415*F!$B$74,IF(U415=75%,R415*S415*T415*F!$B$75,IF(U415=76%,R415*S415*T415*F!$B$76,IF(U415=77%,R415*S415*T415*F!$B$77,IF(U415=78%,R415*S415*T415*F!$B$78,IF(U415=79%,R415*S415*T415*F!$B$79,IF(U415=80%,R415*S415*T415*F!$B$80,IF(U415=81%,R415*S415*T415*F!$B$81,IF(U415=82%,R415*S415*T415*F!$B$82,IF(U415=83%,R415*S415*T415*F!$B$83,IF(U415=84%,R415*S415*T415*F!$B$84,IF(U415=85%,R415*S415*T415*F!$B$85,IF(U415=86%,R415*S415*T415*F!$B$86,IF(U415=87%,R415*S415*T415*F!$B$87,IF(U415=88%,R415*S415*T415*F!$B$88,IF(U415=89%,R415*S415*T415*F!$B$89,IF(U415=90%,R415*S415*T415*F!$B$90,IF(U415=91%,R415*S415*T415*F!$B$91,IF(U415=92%,R415*S415*T415*F!$B$92,IF(U415=93%,R415*S415*T415*F!$B$93,IF(U415=94%,R415*S415*T415*F!$B$94,IF(U415=95%,R415*S415*T415*F!$B$95,IF(U415=96%,R415*S415*T415*F!$B$96,IF(U415=97%,R415*S415*T415*F!$B$97,IF(U415=98%,R415*S415*T415*F!$B$98,IF(U415=99%,R415*S415*T415*F!$B$99,IF(U415&gt;99%,R415*S415*T415*F!$B$100)))))))))))))))))))))))))))))))))))))))))))))))))))))))))*IF(ISNUMBER(E415),E415,1)*IF(ISNUMBER(D415),D415,1)</f>
        <v>0</v>
      </c>
      <c r="AA415" s="62">
        <f t="shared" si="707"/>
        <v>0</v>
      </c>
      <c r="AB415" s="63">
        <f t="shared" si="708"/>
        <v>0</v>
      </c>
    </row>
    <row r="416" spans="1:48" ht="15.75" thickBot="1" x14ac:dyDescent="0.3">
      <c r="A416" s="326"/>
      <c r="B416" s="216" t="str">
        <f t="shared" ref="B416:C416" si="725">IF(B379="","",B379)</f>
        <v/>
      </c>
      <c r="C416" s="226" t="str">
        <f t="shared" si="725"/>
        <v/>
      </c>
      <c r="D416" s="298">
        <f>ROUND(IFERROR((D410*(G410*H410+K410*L410+O410*P410+S410*T410)+D411*(G411*H411+K411*L411+O411*P411+S411*T411)+D412*(G412*H412+K412*L412+O412*P412+S412*T412)+D413*(G413*H413+K413*L413+O413*P413+S413*T413)+D414*(G414*H414+K414*L414+O414*P414+S414*T414)+D415*(G415*H415+K415*L415+O415*P415+S415*T415))/((G410*H410+K410*L410+O410*P410+S410*T410)+(G411*H411+K411*L411+O411*P411+S411*T411)+(G412*H412+K412*L412+O412*P412+S412*T412)+(G413*H413+K413*L413+O413*P413+S413*T413)+(G414*H414+K414*L414+O414*P414+S414*T414)+(G415*H415+K415*L415+O415*P415+S415*T415)),0),2)</f>
        <v>0.87</v>
      </c>
      <c r="E416" s="220" t="str">
        <f t="shared" ref="E416" si="726">IF(E379="","",E379)</f>
        <v/>
      </c>
      <c r="F416" s="306"/>
      <c r="G416" s="227"/>
      <c r="H416" s="227"/>
      <c r="I416" s="221"/>
      <c r="J416" s="306"/>
      <c r="K416" s="227"/>
      <c r="L416" s="227"/>
      <c r="M416" s="221"/>
      <c r="N416" s="306"/>
      <c r="O416" s="227"/>
      <c r="P416" s="227"/>
      <c r="Q416" s="221"/>
      <c r="R416" s="306"/>
      <c r="S416" s="227"/>
      <c r="T416" s="227"/>
      <c r="U416" s="224"/>
      <c r="V416" s="79">
        <f>SUM(V410:V415)</f>
        <v>7930</v>
      </c>
      <c r="W416" s="21">
        <f>IFERROR(V416/AA416,0)</f>
        <v>78.514851485148512</v>
      </c>
      <c r="X416" s="80">
        <f>ROUND(IFERROR(((I410*G410*H410+M410*K410*L410+Q410*O410*P410+U410*S410*T410)+(I411*G411*H411+M411*K411*L411+Q411*O411*P411+U411*S411*T411)+(I412*G412*H412+M412*K412*L412+Q412*O412*P412+U412*S412*T412)+(I413*G413*H413+M413*K413*L413+Q413*O413*P413+U413*S413*T413)+(I414*G414*H414+M414*K414*L414+Q414*O414*P414+U414*S414*T414)+(I415*G415*H415+M415*K415*L415+Q415*O415*P415+U415*S415*T415))/((G410*H410+K410*L410+O410*P410+S410*T410)+(G411*H411+K411*L411+O411*P411+S411*T411)+(G412*H412+K412*L412+O412*P412+S412*T412)+(G413*H413+K413*L413+O413*P413+S413*T413)+(G414*H414+K414*L414+O414*P414+S414*T414)+(G415*H415+K415*L415+O415*P415+S415*T415)),0),3)</f>
        <v>0.39100000000000001</v>
      </c>
      <c r="Y416" s="81"/>
      <c r="Z416" s="21">
        <f>SUM(Z410:Z415)</f>
        <v>3422.9349999999999</v>
      </c>
      <c r="AA416" s="82">
        <f>SUM(AA410:AA415)</f>
        <v>101</v>
      </c>
      <c r="AB416" s="83">
        <f>IF(SUM(AB410:AB415)=0,TIME(,0,),TIME(,SUM(AB410:AB415)+30,))</f>
        <v>9.5833333333333326E-2</v>
      </c>
    </row>
    <row r="417" spans="1:28" x14ac:dyDescent="0.25">
      <c r="A417" s="319">
        <f>A418</f>
        <v>42284</v>
      </c>
      <c r="B417" s="178" t="s">
        <v>71</v>
      </c>
      <c r="C417" s="179" t="s">
        <v>67</v>
      </c>
      <c r="D417" s="160">
        <v>1.2</v>
      </c>
      <c r="E417" s="180" t="str">
        <f t="shared" ref="E417" si="727">IF(E380="","",E380)</f>
        <v/>
      </c>
      <c r="F417" s="307">
        <f>IF(I417&lt;&gt;0,(IFERROR(IF($Y417&gt;50,MROUND($Y417*I417,2.5),IF($Y417&lt;15,MROUND($Y417*I417,0.1),MROUND($Y417*I417,1))),)),"")</f>
        <v>95</v>
      </c>
      <c r="G417" s="181">
        <v>5</v>
      </c>
      <c r="H417" s="181">
        <v>3</v>
      </c>
      <c r="I417" s="182">
        <v>0.35</v>
      </c>
      <c r="J417" s="307" t="str">
        <f>IF(M417&lt;&gt;0,(IFERROR(IF($Y417&gt;50,MROUND($Y417*M417,2.5),IF($Y417&lt;15,MROUND($Y417*M417,0.1),MROUND($Y417*M417,1))),)),"")</f>
        <v/>
      </c>
      <c r="K417" s="181"/>
      <c r="L417" s="181"/>
      <c r="M417" s="182">
        <v>0</v>
      </c>
      <c r="N417" s="307" t="str">
        <f>IF(Q417&lt;&gt;0,(IFERROR(IF($Y417&gt;50,MROUND($Y417*Q417,2.5),IF($Y417&lt;15,MROUND($Y417*Q417,0.1),MROUND($Y417*Q417,1))),)),"")</f>
        <v/>
      </c>
      <c r="O417" s="181"/>
      <c r="P417" s="181"/>
      <c r="Q417" s="182">
        <v>0</v>
      </c>
      <c r="R417" s="307" t="str">
        <f>IF(U417&lt;&gt;0,(IFERROR(IF($Y417&gt;50,MROUND($Y417*U417,2.5),IF($Y417&lt;15,MROUND($Y417*U417,0.1),MROUND($Y417*U417,1))),)),"")</f>
        <v/>
      </c>
      <c r="S417" s="181"/>
      <c r="T417" s="181"/>
      <c r="U417" s="182">
        <v>0</v>
      </c>
      <c r="V417" s="90">
        <f t="shared" ref="V417:V422" si="728">(IF(ISNUMBER(F417),F417,1)*G417*H417+IF(ISNUMBER(J417),J417,1)*K417*L417+IF(ISNUMBER(N417),N417,1)*O417*P417+IF(ISNUMBER(R417),R417,1)*S417*T417)*IF(ISNUMBER(E417),E417,1)</f>
        <v>1425</v>
      </c>
      <c r="W417" s="91">
        <f>IFERROR((IF(ISNUMBER(F417),F417,1)*G417*H417+IF(ISNUMBER(J417),J417,1)*K417*L417+IF(ISNUMBER(N417),N417,1)*O417*P417+IF(ISNUMBER(R417),R417,1)*S417*T417)*IF(ISNUMBER(E417),E417,1)/(G417*H417+K417*L417+O417*P417+S417*T417),0)</f>
        <v>95</v>
      </c>
      <c r="X417" s="92">
        <f>ROUND(IFERROR((W417/(Y417*IF(ISNUMBER(E417),E417,1))),0),2)</f>
        <v>0.35</v>
      </c>
      <c r="Y417" s="202">
        <f>Y410</f>
        <v>274.66291650225867</v>
      </c>
      <c r="Z417" s="19">
        <f>(IF(I417&lt;30%,0,IF(I417&lt;35%,F417*G417*H417*F!$B$33,IF(I417&lt;40%,F417*G417*H417*F!$B$38,IF(I417&lt;45%,F417*G417*H417*F!$B$43,IF(I417&lt;50%,F417*G417*H417*F!$B$48,IF(I417=50%,F417*G417*H417*F!$B$50,IF(I417=51%,F417*G417*H417*F!$B$51,IF(I417=52%,F417*G417*H417*F!$B$52,IF(I417=53%,F417*G417*H417*F!$B$53,IF(I417=54%,F417*G417*H417*F!$B$54,IF(I417=55%,F417*G417*H417*F!$B$55,IF(I417=56%,F417*G417*H417*F!$B$56,IF(I417=57%,F417*G417*H417*F!$B$57,IF(I417=58%,F417*G417*H417*F!$B$58,IF(I417=59%,F417*G417*H417*F!$B$59,IF(I417=60%,F417*G417*H417*F!$B$60,IF(I417=61%,F417*G417*H417*F!$B$61,IF(I417=62%,F417*G417*H417*F!$B$62,IF(I417=63%,F417*G417*H417*F!$B$63,IF(I417=64%,F417*G417*H417*F!$B$64,IF(I417=65%,F417*G417*H417*F!$B$65,IF(I417=66%,F417*G417*H417*F!$B$66,IF(I417=67%,F417*G417*H417*F!$B$67,IF(I417=68%,F417*G417*H417*F!$B$68,IF(I417=69%,F417*G417*H417*F!$B$69,IF(I417=70%,F417*G417*H417*F!$B$70,IF(I417=71%,F417*G417*H417*F!$B$71,IF(I417=72%,F417*G417*H417*F!$B$72,IF(I417=73%,F417*G417*H417*F!$B$73,IF(I417=74%,F417*G417*H417*F!$B$74,IF(I417=75%,F417*G417*H417*F!$B$75,IF(I417=76%,F417*G417*H417*F!$B$76,IF(I417=77%,F417*G417*H417*F!$B$77,IF(I417=78%,F417*G417*H417*F!$B$78,IF(I417=79%,F417*G417*H417*F!$B$79,IF(I417=80%,F417*G417*H417*F!$B$80,IF(I417=81%,F417*G417*H417*F!$B$81,IF(I417=82%,F417*G417*H417*F!$B$82,IF(I417=83%,F417*G417*H417*F!$B$83,IF(I417=84%,F417*G417*H417*F!$B$84,IF(I417=85%,F417*G417*H417*F!$B$85,IF(I417=86%,F417*G417*H417*F!$B$86,IF(I417=87%,F417*G417*H417*F!$B$87,IF(I417=88%,F417*G417*H417*F!$B$88,IF(I417=89%,F417*G417*H417*F!$B$89,IF(I417=90%,F417*G417*H417*F!$B$90,IF(I417=91%,F417*G417*H417*F!$B$91,IF(I417=92%,F417*G417*H417*F!$B$92,IF(I417=93%,F417*G417*H417*F!$B$93,IF(I417=94%,F417*G417*H417*F!$B$94,IF(I417=95%,F417*G417*H417*F!$B$95,IF(I417=96%,F417*G417*H417*F!$B$96,IF(I417=97%,F417*G417*H417*F!$B$97,IF(I417=98%,F417*G417*H417*F!$B$98,IF(I417=99%,F417*G417*H417*F!$B$99,IF(I417&gt;99%,F417*G417*H417*F!$B$100,))))))))))))))))))))))))))))))))))))))))))))))))))))))))+IF(M417&lt;30%,0,IF(M417&lt;35%,J417*K417*L417*F!$B$33,IF(M417&lt;40%,J417*K417*L417*F!$B$38,IF(M417&lt;45%,J417*K417*L417*F!$B$43,IF(M417&lt;50%,J417*K417*L417*F!$B$48,IF(M417=50%,J417*K417*L417*F!$B$50,IF(M417=51%,J417*K417*L417*F!$B$51,IF(M417=52%,J417*K417*L417*F!$B$52,IF(M417=53%,J417*K417*L417*F!$B$53,IF(M417=54%,J417*K417*L417*F!$B$54,IF(M417=55%,J417*K417*L417*F!$B$55,IF(M417=56%,J417*K417*L417*F!$B$56,IF(M417=57%,J417*K417*L417*F!$B$57,IF(M417=58%,J417*K417*L417*F!$B$58,IF(M417=59%,J417*K417*L417*F!$B$59,IF(M417=60%,J417*K417*L417*F!$B$60,IF(M417=61%,J417*K417*L417*F!$B$61,IF(M417=62%,J417*K417*L417*F!$B$62,IF(M417=63%,J417*K417*L417*F!$B$63,IF(M417=64%,J417*K417*L417*F!$B$64,IF(M417=65%,J417*K417*L417*F!$B$65,IF(M417=66%,J417*K417*L417*F!$B$66,IF(M417=67%,J417*K417*L417*F!$B$67,IF(M417=68%,J417*K417*L417*F!$B$68,IF(M417=69%,J417*K417*L417*F!$B$69,IF(M417=70%,J417*K417*L417*F!$B$70,IF(M417=71%,J417*K417*L417*F!$B$71,IF(M417=72%,J417*K417*L417*F!$B$72,IF(M417=73%,J417*K417*L417*F!$B$73,IF(M417=74%,J417*K417*L417*F!$B$74,IF(M417=75%,J417*K417*L417*F!$B$75,IF(M417=76%,J417*K417*L417*F!$B$76,IF(M417=77%,J417*K417*L417*F!$B$77,IF(M417=78%,J417*K417*L417*F!$B$78,IF(M417=79%,J417*K417*L417*F!$B$79,IF(M417=80%,J417*K417*L417*F!$B$80,IF(M417=81%,J417*K417*L417*F!$B$81,IF(M417=82%,J417*K417*L417*F!$B$82,IF(M417=83%,J417*K417*L417*F!$B$83,IF(M417=84%,J417*K417*L417*F!$B$84,IF(M417=85%,J417*K417*L417*F!$B$85,IF(M417=86%,J417*K417*L417*F!$B$86,IF(M417=87%,J417*K417*L417*F!$B$87,IF(M417=88%,J417*K417*L417*F!$B$88,IF(M417=89%,J417*K417*L417*F!$B$89,IF(M417=90%,J417*K417*L417*F!$B$90,IF(M417=91%,J417*K417*L417*F!$B$91,IF(M417=92%,J417*K417*L417*F!$B$92,IF(M417=93%,J417*K417*L417*F!$B$93,IF(M417=94%,J417*K417*L417*F!$B$94,IF(M417=95%,J417*K417*L417*F!$B$95,IF(M417=96%,J417*K417*L417*F!$B$96,IF(M417=97%,J417*K417*L417*F!$B$97,IF(M417=98%,J417*K417*L417*F!$B$98,IF(M417=99%,J417*K417*L417*F!$B$99,IF(M417&gt;99%,J417*K417*L417*F!$B$100,))))))))))))))))))))))))))))))))))))))))))))))))))))))))+IF(Q417&lt;30%,0,IF(Q417&lt;35%,N417*O417*P417*F!$B$33,IF(Q417&lt;40%,N417*O417*P417*F!$B$38,IF(Q417&lt;45%,N417*O417*P417*F!$B$43,IF(Q417&lt;50%,N417*O417*P417*F!$B$48,IF(Q417=50%,N417*O417*P417*F!$B$50,IF(Q417=51%,N417*O417*P417*F!$B$51,IF(Q417=52%,N417*O417*P417*F!$B$52,IF(Q417=53%,N417*O417*P417*F!$B$53,IF(Q417=54%,N417*O417*P417*F!$B$54,IF(Q417=55%,N417*O417*P417*F!$B$55,IF(Q417=56%,N417*O417*P417*F!$B$56,IF(Q417=57%,N417*O417*P417*F!$B$57,IF(Q417=58%,N417*O417*P417*F!$B$58,IF(Q417=59%,N417*O417*P417*F!$B$59,IF(Q417=60%,N417*O417*P417*F!$B$60,IF(Q417=61%,N417*O417*P417*F!$B$61,IF(Q417=62%,N417*O417*P417*F!$B$62,IF(Q417=63%,N417*O417*P417*F!$B$63,IF(Q417=64%,N417*O417*P417*F!$B$64,IF(Q417=65%,N417*O417*P417*F!$B$65,IF(Q417=66%,N417*O417*P417*F!$B$66,IF(Q417=67%,N417*O417*P417*F!$B$67,IF(Q417=68%,N417*O417*P417*F!$B$68,IF(Q417=69%,N417*O417*P417*F!$B$69,IF(Q417=70%,N417*O417*P417*F!$B$70,IF(Q417=71%,N417*O417*P417*F!$B$71,IF(Q417=72%,N417*O417*P417*F!$B$72,IF(Q417=73%,N417*O417*P417*F!$B$73,IF(Q417=74%,N417*O417*P417*F!$B$74,IF(Q417=75%,N417*O417*P417*F!$B$75,IF(Q417=76%,N417*O417*P417*F!$B$76,IF(Q417=77%,N417*O417*P417*F!$B$77,IF(Q417=78%,N417*O417*P417*F!$B$78,IF(Q417=79%,N417*O417*P417*F!$B$79,IF(Q417=80%,N417*O417*P417*F!$B$80,IF(Q417=81%,N417*O417*P417*F!$B$81,IF(Q417=82%,N417*O417*P417*F!$B$82,IF(Q417=83%,N417*O417*P417*F!$B$83,IF(Q417=84%,N417*O417*P417*F!$B$84,IF(Q417=85%,N417*O417*P417*F!$B$85,IF(Q417=86%,N417*O417*P417*F!$B$86,IF(Q417=87%,N417*O417*P417*F!$B$87,IF(Q417=88%,N417*O417*P417*F!$B$88,IF(Q417=89%,N417*O417*P417*F!$B$89,IF(Q417=90%,N417*O417*P417*F!$B$90,IF(Q417=91%,N417*O417*P417*F!$B$91,IF(Q417=92%,N417*O417*P417*F!$B$92,IF(Q417=93%,N417*O417*P417*F!$B$93,IF(Q417=94%,N417*O417*P417*F!$B$94,IF(Q417=95%,N417*O417*P417*F!$B$95,IF(Q417=96%,N417*O417*P417*F!$B$96,IF(Q417=97%,N417*O417*P417*F!$B$97,IF(Q417=98%,N417*O417*P417*F!$B$98,IF(Q417=99%,N417*O417*P417*F!$B$99,IF(Q417&gt;99%,N417*O417*P417*F!$B$100,))))))))))))))))))))))))))))))))))))))))))))))))))))))))+IF(U417&lt;30%,0,IF(U417&lt;35%,R417*S417*T417*F!$B$33,IF(U417&lt;40%,R417*S417*T417*F!$B$38,IF(U417&lt;45%,R417*S417*T417*F!$B$43,IF(U417&lt;50%,R417*S417*T417*F!$B$48,IF(U417=50%,R417*S417*T417*F!$B$50,IF(U417=51%,R417*S417*T417*F!$B$51,IF(U417=52%,R417*S417*T417*F!$B$52,IF(U417=53%,R417*S417*T417*F!$B$53,IF(U417=54%,R417*S417*T417*F!$B$54,IF(U417=55%,R417*S417*T417*F!$B$55,IF(U417=56%,R417*S417*T417*F!$B$56,IF(U417=57%,R417*S417*T417*F!$B$57,IF(U417=58%,R417*S417*T417*F!$B$58,IF(U417=59%,R417*S417*T417*F!$B$59,IF(U417=60%,R417*S417*T417*F!$B$60,IF(U417=61%,R417*S417*T417*F!$B$61,IF(U417=62%,R417*S417*T417*F!$B$62,IF(U417=63%,R417*S417*T417*F!$B$63,IF(U417=64%,R417*S417*T417*F!$B$64,IF(U417=65%,R417*S417*T417*F!$B$65,IF(U417=66%,R417*S417*T417*F!$B$66,IF(U417=67%,R417*S417*T417*F!$B$67,IF(U417=68%,R417*S417*T417*F!$B$68,IF(U417=69%,R417*S417*T417*F!$B$69,IF(U417=70%,R417*S417*T417*F!$B$70,IF(U417=71%,R417*S417*T417*F!$B$71,IF(U417=72%,R417*S417*T417*F!$B$72,IF(U417=73%,R417*S417*T417*F!$B$73,IF(U417=74%,R417*S417*T417*F!$B$74,IF(U417=75%,R417*S417*T417*F!$B$75,IF(U417=76%,R417*S417*T417*F!$B$76,IF(U417=77%,R417*S417*T417*F!$B$77,IF(U417=78%,R417*S417*T417*F!$B$78,IF(U417=79%,R417*S417*T417*F!$B$79,IF(U417=80%,R417*S417*T417*F!$B$80,IF(U417=81%,R417*S417*T417*F!$B$81,IF(U417=82%,R417*S417*T417*F!$B$82,IF(U417=83%,R417*S417*T417*F!$B$83,IF(U417=84%,R417*S417*T417*F!$B$84,IF(U417=85%,R417*S417*T417*F!$B$85,IF(U417=86%,R417*S417*T417*F!$B$86,IF(U417=87%,R417*S417*T417*F!$B$87,IF(U417=88%,R417*S417*T417*F!$B$88,IF(U417=89%,R417*S417*T417*F!$B$89,IF(U417=90%,R417*S417*T417*F!$B$90,IF(U417=91%,R417*S417*T417*F!$B$91,IF(U417=92%,R417*S417*T417*F!$B$92,IF(U417=93%,R417*S417*T417*F!$B$93,IF(U417=94%,R417*S417*T417*F!$B$94,IF(U417=95%,R417*S417*T417*F!$B$95,IF(U417=96%,R417*S417*T417*F!$B$96,IF(U417=97%,R417*S417*T417*F!$B$97,IF(U417=98%,R417*S417*T417*F!$B$98,IF(U417=99%,R417*S417*T417*F!$B$99,IF(U417&gt;99%,R417*S417*T417*F!$B$100)))))))))))))))))))))))))))))))))))))))))))))))))))))))))*IF(ISNUMBER(E417),E417,1)*IF(ISNUMBER(D417),D417,1)</f>
        <v>478.80000000000007</v>
      </c>
      <c r="AA417" s="93">
        <f t="shared" ref="AA417:AA422" si="729">G417*H417+K417*L417+O417*P417+S417*T417</f>
        <v>15</v>
      </c>
      <c r="AB417" s="94">
        <f t="shared" ref="AB417:AB422" si="730">(H417*(IF(I417&lt;45%,0.5,IF(I417&lt;55%,0.8,IF(I417&lt;65%,0.9,IF(I417&lt;75%,1,IF(I417&lt;85%,1.1,1.2))))))+L417*(IF(M417&lt;45%,0.5,IF(M417&lt;55%,0.8,IF(M417&lt;65%,0.9,IF(M417&lt;75%,1,IF(M417&lt;85%,1.1,1.2))))))+P417*(IF(Q417&lt;45%,0.5,IF(Q417&lt;55%,0.8,IF(Q417&lt;65%,0.9,IF(Q417&lt;75%,1,IF(Q417&lt;85%,1.1,1.2))))))+T417*(IF(U417&lt;45%,0.5,IF(U417&lt;55%,0.8,IF(U417&lt;65%,0.9,IF(U417&lt;75%,1,IF(U417&lt;85%,1.1,1.2)))))))*IF(D417&gt;=0.8,6,IF(D417&lt;=0.4,1.5,3))</f>
        <v>9</v>
      </c>
    </row>
    <row r="418" spans="1:28" ht="15" customHeight="1" x14ac:dyDescent="0.25">
      <c r="A418" s="325">
        <f>A411+2</f>
        <v>42284</v>
      </c>
      <c r="B418" s="183" t="s">
        <v>71</v>
      </c>
      <c r="C418" s="184" t="s">
        <v>99</v>
      </c>
      <c r="D418" s="167">
        <f t="shared" ref="D418:D422" si="731">D381</f>
        <v>1</v>
      </c>
      <c r="E418" s="185" t="str">
        <f t="shared" ref="E418" si="732">IF(E381="","",E381)</f>
        <v/>
      </c>
      <c r="F418" s="308">
        <f>IF(I418&lt;&gt;0,(IFERROR(IF($Y418&gt;50,MROUND($Y418*I418,2.5),IF($Y418&lt;15,MROUND($Y418*I418,0.1),MROUND($Y418*I418,1))),)),"")</f>
        <v>87.5</v>
      </c>
      <c r="G418" s="186">
        <v>5</v>
      </c>
      <c r="H418" s="186">
        <v>5</v>
      </c>
      <c r="I418" s="174">
        <v>0.4</v>
      </c>
      <c r="J418" s="308">
        <f>IF(M418&lt;&gt;0,(IFERROR(IF($Y418&gt;50,MROUND($Y418*M418,2.5),IF($Y418&lt;15,MROUND($Y418*M418,0.1),MROUND($Y418*M418,1))),)),"")</f>
        <v>107.5</v>
      </c>
      <c r="K418" s="186">
        <v>1</v>
      </c>
      <c r="L418" s="186">
        <v>2</v>
      </c>
      <c r="M418" s="174">
        <v>0.5</v>
      </c>
      <c r="N418" s="308">
        <f>IF(Q418&lt;&gt;0,(IFERROR(IF($Y418&gt;50,MROUND($Y418*Q418,2.5),IF($Y418&lt;15,MROUND($Y418*Q418,0.1),MROUND($Y418*Q418,1))),)),"")</f>
        <v>120</v>
      </c>
      <c r="O418" s="186">
        <v>1</v>
      </c>
      <c r="P418" s="186">
        <v>2</v>
      </c>
      <c r="Q418" s="174">
        <v>0.55000000000000004</v>
      </c>
      <c r="R418" s="308" t="str">
        <f>IF(U418&lt;&gt;0,(IFERROR(IF($Y418&gt;50,MROUND($Y418*U418,2.5),IF($Y418&lt;15,MROUND($Y418*U418,0.1),MROUND($Y418*U418,1))),)),"")</f>
        <v/>
      </c>
      <c r="S418" s="186"/>
      <c r="T418" s="186"/>
      <c r="U418" s="174">
        <v>0</v>
      </c>
      <c r="V418" s="98">
        <f t="shared" si="728"/>
        <v>2642.5</v>
      </c>
      <c r="W418" s="99">
        <f t="shared" ref="W418:W422" si="733">IFERROR((IF(ISNUMBER(F418),F418,1)*G418*H418+IF(ISNUMBER(J418),J418,1)*K418*L418+IF(ISNUMBER(N418),N418,1)*O418*P418+IF(ISNUMBER(R418),R418,1)*S418*T418)*IF(ISNUMBER(E418),E418,1)/(G418*H418+K418*L418+O418*P418+S418*T418),0)</f>
        <v>91.120689655172413</v>
      </c>
      <c r="X418" s="68">
        <f t="shared" ref="X418:X419" si="734">ROUND(IFERROR((W418/(Y418*IF(ISNUMBER(E418),E418,1))),0),2)</f>
        <v>0.42</v>
      </c>
      <c r="Y418" s="203">
        <f>Y412</f>
        <v>216.56114570370391</v>
      </c>
      <c r="Z418" s="18">
        <f>(IF(I418&lt;30%,0,IF(I418&lt;35%,F418*G418*H418*F!$B$33,IF(I418&lt;40%,F418*G418*H418*F!$B$38,IF(I418&lt;45%,F418*G418*H418*F!$B$43,IF(I418&lt;50%,F418*G418*H418*F!$B$48,IF(I418=50%,F418*G418*H418*F!$B$50,IF(I418=51%,F418*G418*H418*F!$B$51,IF(I418=52%,F418*G418*H418*F!$B$52,IF(I418=53%,F418*G418*H418*F!$B$53,IF(I418=54%,F418*G418*H418*F!$B$54,IF(I418=55%,F418*G418*H418*F!$B$55,IF(I418=56%,F418*G418*H418*F!$B$56,IF(I418=57%,F418*G418*H418*F!$B$57,IF(I418=58%,F418*G418*H418*F!$B$58,IF(I418=59%,F418*G418*H418*F!$B$59,IF(I418=60%,F418*G418*H418*F!$B$60,IF(I418=61%,F418*G418*H418*F!$B$61,IF(I418=62%,F418*G418*H418*F!$B$62,IF(I418=63%,F418*G418*H418*F!$B$63,IF(I418=64%,F418*G418*H418*F!$B$64,IF(I418=65%,F418*G418*H418*F!$B$65,IF(I418=66%,F418*G418*H418*F!$B$66,IF(I418=67%,F418*G418*H418*F!$B$67,IF(I418=68%,F418*G418*H418*F!$B$68,IF(I418=69%,F418*G418*H418*F!$B$69,IF(I418=70%,F418*G418*H418*F!$B$70,IF(I418=71%,F418*G418*H418*F!$B$71,IF(I418=72%,F418*G418*H418*F!$B$72,IF(I418=73%,F418*G418*H418*F!$B$73,IF(I418=74%,F418*G418*H418*F!$B$74,IF(I418=75%,F418*G418*H418*F!$B$75,IF(I418=76%,F418*G418*H418*F!$B$76,IF(I418=77%,F418*G418*H418*F!$B$77,IF(I418=78%,F418*G418*H418*F!$B$78,IF(I418=79%,F418*G418*H418*F!$B$79,IF(I418=80%,F418*G418*H418*F!$B$80,IF(I418=81%,F418*G418*H418*F!$B$81,IF(I418=82%,F418*G418*H418*F!$B$82,IF(I418=83%,F418*G418*H418*F!$B$83,IF(I418=84%,F418*G418*H418*F!$B$84,IF(I418=85%,F418*G418*H418*F!$B$85,IF(I418=86%,F418*G418*H418*F!$B$86,IF(I418=87%,F418*G418*H418*F!$B$87,IF(I418=88%,F418*G418*H418*F!$B$88,IF(I418=89%,F418*G418*H418*F!$B$89,IF(I418=90%,F418*G418*H418*F!$B$90,IF(I418=91%,F418*G418*H418*F!$B$91,IF(I418=92%,F418*G418*H418*F!$B$92,IF(I418=93%,F418*G418*H418*F!$B$93,IF(I418=94%,F418*G418*H418*F!$B$94,IF(I418=95%,F418*G418*H418*F!$B$95,IF(I418=96%,F418*G418*H418*F!$B$96,IF(I418=97%,F418*G418*H418*F!$B$97,IF(I418=98%,F418*G418*H418*F!$B$98,IF(I418=99%,F418*G418*H418*F!$B$99,IF(I418&gt;99%,F418*G418*H418*F!$B$100,))))))))))))))))))))))))))))))))))))))))))))))))))))))))+IF(M418&lt;30%,0,IF(M418&lt;35%,J418*K418*L418*F!$B$33,IF(M418&lt;40%,J418*K418*L418*F!$B$38,IF(M418&lt;45%,J418*K418*L418*F!$B$43,IF(M418&lt;50%,J418*K418*L418*F!$B$48,IF(M418=50%,J418*K418*L418*F!$B$50,IF(M418=51%,J418*K418*L418*F!$B$51,IF(M418=52%,J418*K418*L418*F!$B$52,IF(M418=53%,J418*K418*L418*F!$B$53,IF(M418=54%,J418*K418*L418*F!$B$54,IF(M418=55%,J418*K418*L418*F!$B$55,IF(M418=56%,J418*K418*L418*F!$B$56,IF(M418=57%,J418*K418*L418*F!$B$57,IF(M418=58%,J418*K418*L418*F!$B$58,IF(M418=59%,J418*K418*L418*F!$B$59,IF(M418=60%,J418*K418*L418*F!$B$60,IF(M418=61%,J418*K418*L418*F!$B$61,IF(M418=62%,J418*K418*L418*F!$B$62,IF(M418=63%,J418*K418*L418*F!$B$63,IF(M418=64%,J418*K418*L418*F!$B$64,IF(M418=65%,J418*K418*L418*F!$B$65,IF(M418=66%,J418*K418*L418*F!$B$66,IF(M418=67%,J418*K418*L418*F!$B$67,IF(M418=68%,J418*K418*L418*F!$B$68,IF(M418=69%,J418*K418*L418*F!$B$69,IF(M418=70%,J418*K418*L418*F!$B$70,IF(M418=71%,J418*K418*L418*F!$B$71,IF(M418=72%,J418*K418*L418*F!$B$72,IF(M418=73%,J418*K418*L418*F!$B$73,IF(M418=74%,J418*K418*L418*F!$B$74,IF(M418=75%,J418*K418*L418*F!$B$75,IF(M418=76%,J418*K418*L418*F!$B$76,IF(M418=77%,J418*K418*L418*F!$B$77,IF(M418=78%,J418*K418*L418*F!$B$78,IF(M418=79%,J418*K418*L418*F!$B$79,IF(M418=80%,J418*K418*L418*F!$B$80,IF(M418=81%,J418*K418*L418*F!$B$81,IF(M418=82%,J418*K418*L418*F!$B$82,IF(M418=83%,J418*K418*L418*F!$B$83,IF(M418=84%,J418*K418*L418*F!$B$84,IF(M418=85%,J418*K418*L418*F!$B$85,IF(M418=86%,J418*K418*L418*F!$B$86,IF(M418=87%,J418*K418*L418*F!$B$87,IF(M418=88%,J418*K418*L418*F!$B$88,IF(M418=89%,J418*K418*L418*F!$B$89,IF(M418=90%,J418*K418*L418*F!$B$90,IF(M418=91%,J418*K418*L418*F!$B$91,IF(M418=92%,J418*K418*L418*F!$B$92,IF(M418=93%,J418*K418*L418*F!$B$93,IF(M418=94%,J418*K418*L418*F!$B$94,IF(M418=95%,J418*K418*L418*F!$B$95,IF(M418=96%,J418*K418*L418*F!$B$96,IF(M418=97%,J418*K418*L418*F!$B$97,IF(M418=98%,J418*K418*L418*F!$B$98,IF(M418=99%,J418*K418*L418*F!$B$99,IF(M418&gt;99%,J418*K418*L418*F!$B$100,))))))))))))))))))))))))))))))))))))))))))))))))))))))))+IF(Q418&lt;30%,0,IF(Q418&lt;35%,N418*O418*P418*F!$B$33,IF(Q418&lt;40%,N418*O418*P418*F!$B$38,IF(Q418&lt;45%,N418*O418*P418*F!$B$43,IF(Q418&lt;50%,N418*O418*P418*F!$B$48,IF(Q418=50%,N418*O418*P418*F!$B$50,IF(Q418=51%,N418*O418*P418*F!$B$51,IF(Q418=52%,N418*O418*P418*F!$B$52,IF(Q418=53%,N418*O418*P418*F!$B$53,IF(Q418=54%,N418*O418*P418*F!$B$54,IF(Q418=55%,N418*O418*P418*F!$B$55,IF(Q418=56%,N418*O418*P418*F!$B$56,IF(Q418=57%,N418*O418*P418*F!$B$57,IF(Q418=58%,N418*O418*P418*F!$B$58,IF(Q418=59%,N418*O418*P418*F!$B$59,IF(Q418=60%,N418*O418*P418*F!$B$60,IF(Q418=61%,N418*O418*P418*F!$B$61,IF(Q418=62%,N418*O418*P418*F!$B$62,IF(Q418=63%,N418*O418*P418*F!$B$63,IF(Q418=64%,N418*O418*P418*F!$B$64,IF(Q418=65%,N418*O418*P418*F!$B$65,IF(Q418=66%,N418*O418*P418*F!$B$66,IF(Q418=67%,N418*O418*P418*F!$B$67,IF(Q418=68%,N418*O418*P418*F!$B$68,IF(Q418=69%,N418*O418*P418*F!$B$69,IF(Q418=70%,N418*O418*P418*F!$B$70,IF(Q418=71%,N418*O418*P418*F!$B$71,IF(Q418=72%,N418*O418*P418*F!$B$72,IF(Q418=73%,N418*O418*P418*F!$B$73,IF(Q418=74%,N418*O418*P418*F!$B$74,IF(Q418=75%,N418*O418*P418*F!$B$75,IF(Q418=76%,N418*O418*P418*F!$B$76,IF(Q418=77%,N418*O418*P418*F!$B$77,IF(Q418=78%,N418*O418*P418*F!$B$78,IF(Q418=79%,N418*O418*P418*F!$B$79,IF(Q418=80%,N418*O418*P418*F!$B$80,IF(Q418=81%,N418*O418*P418*F!$B$81,IF(Q418=82%,N418*O418*P418*F!$B$82,IF(Q418=83%,N418*O418*P418*F!$B$83,IF(Q418=84%,N418*O418*P418*F!$B$84,IF(Q418=85%,N418*O418*P418*F!$B$85,IF(Q418=86%,N418*O418*P418*F!$B$86,IF(Q418=87%,N418*O418*P418*F!$B$87,IF(Q418=88%,N418*O418*P418*F!$B$88,IF(Q418=89%,N418*O418*P418*F!$B$89,IF(Q418=90%,N418*O418*P418*F!$B$90,IF(Q418=91%,N418*O418*P418*F!$B$91,IF(Q418=92%,N418*O418*P418*F!$B$92,IF(Q418=93%,N418*O418*P418*F!$B$93,IF(Q418=94%,N418*O418*P418*F!$B$94,IF(Q418=95%,N418*O418*P418*F!$B$95,IF(Q418=96%,N418*O418*P418*F!$B$96,IF(Q418=97%,N418*O418*P418*F!$B$97,IF(Q418=98%,N418*O418*P418*F!$B$98,IF(Q418=99%,N418*O418*P418*F!$B$99,IF(Q418&gt;99%,N418*O418*P418*F!$B$100,))))))))))))))))))))))))))))))))))))))))))))))))))))))))+IF(U418&lt;30%,0,IF(U418&lt;35%,R418*S418*T418*F!$B$33,IF(U418&lt;40%,R418*S418*T418*F!$B$38,IF(U418&lt;45%,R418*S418*T418*F!$B$43,IF(U418&lt;50%,R418*S418*T418*F!$B$48,IF(U418=50%,R418*S418*T418*F!$B$50,IF(U418=51%,R418*S418*T418*F!$B$51,IF(U418=52%,R418*S418*T418*F!$B$52,IF(U418=53%,R418*S418*T418*F!$B$53,IF(U418=54%,R418*S418*T418*F!$B$54,IF(U418=55%,R418*S418*T418*F!$B$55,IF(U418=56%,R418*S418*T418*F!$B$56,IF(U418=57%,R418*S418*T418*F!$B$57,IF(U418=58%,R418*S418*T418*F!$B$58,IF(U418=59%,R418*S418*T418*F!$B$59,IF(U418=60%,R418*S418*T418*F!$B$60,IF(U418=61%,R418*S418*T418*F!$B$61,IF(U418=62%,R418*S418*T418*F!$B$62,IF(U418=63%,R418*S418*T418*F!$B$63,IF(U418=64%,R418*S418*T418*F!$B$64,IF(U418=65%,R418*S418*T418*F!$B$65,IF(U418=66%,R418*S418*T418*F!$B$66,IF(U418=67%,R418*S418*T418*F!$B$67,IF(U418=68%,R418*S418*T418*F!$B$68,IF(U418=69%,R418*S418*T418*F!$B$69,IF(U418=70%,R418*S418*T418*F!$B$70,IF(U418=71%,R418*S418*T418*F!$B$71,IF(U418=72%,R418*S418*T418*F!$B$72,IF(U418=73%,R418*S418*T418*F!$B$73,IF(U418=74%,R418*S418*T418*F!$B$74,IF(U418=75%,R418*S418*T418*F!$B$75,IF(U418=76%,R418*S418*T418*F!$B$76,IF(U418=77%,R418*S418*T418*F!$B$77,IF(U418=78%,R418*S418*T418*F!$B$78,IF(U418=79%,R418*S418*T418*F!$B$79,IF(U418=80%,R418*S418*T418*F!$B$80,IF(U418=81%,R418*S418*T418*F!$B$81,IF(U418=82%,R418*S418*T418*F!$B$82,IF(U418=83%,R418*S418*T418*F!$B$83,IF(U418=84%,R418*S418*T418*F!$B$84,IF(U418=85%,R418*S418*T418*F!$B$85,IF(U418=86%,R418*S418*T418*F!$B$86,IF(U418=87%,R418*S418*T418*F!$B$87,IF(U418=88%,R418*S418*T418*F!$B$88,IF(U418=89%,R418*S418*T418*F!$B$89,IF(U418=90%,R418*S418*T418*F!$B$90,IF(U418=91%,R418*S418*T418*F!$B$91,IF(U418=92%,R418*S418*T418*F!$B$92,IF(U418=93%,R418*S418*T418*F!$B$93,IF(U418=94%,R418*S418*T418*F!$B$94,IF(U418=95%,R418*S418*T418*F!$B$95,IF(U418=96%,R418*S418*T418*F!$B$96,IF(U418=97%,R418*S418*T418*F!$B$97,IF(U418=98%,R418*S418*T418*F!$B$98,IF(U418=99%,R418*S418*T418*F!$B$99,IF(U418&gt;99%,R418*S418*T418*F!$B$100)))))))))))))))))))))))))))))))))))))))))))))))))))))))))*IF(ISNUMBER(E418),E418,1)*IF(ISNUMBER(D418),D418,1)</f>
        <v>1077.95</v>
      </c>
      <c r="AA418" s="69">
        <f t="shared" si="729"/>
        <v>29</v>
      </c>
      <c r="AB418" s="70">
        <f t="shared" si="730"/>
        <v>35.4</v>
      </c>
    </row>
    <row r="419" spans="1:28" x14ac:dyDescent="0.25">
      <c r="A419" s="325"/>
      <c r="B419" s="183" t="s">
        <v>71</v>
      </c>
      <c r="C419" s="184" t="str">
        <f t="shared" ref="C419" si="735">IF(C382="","",C382)</f>
        <v>Жим средним хватом</v>
      </c>
      <c r="D419" s="167">
        <f t="shared" si="731"/>
        <v>1</v>
      </c>
      <c r="E419" s="187" t="str">
        <f t="shared" ref="E419" si="736">IF(E382="","",E382)</f>
        <v/>
      </c>
      <c r="F419" s="309">
        <f>IF(I419&lt;&gt;0,(IFERROR(IF($Y419&gt;50,MROUND($Y419*I419,2.5),IF($Y419&lt;15,MROUND($Y419*I419,0.1),MROUND($Y419*I419,1))),)),"")</f>
        <v>52.5</v>
      </c>
      <c r="G419" s="188">
        <v>6</v>
      </c>
      <c r="H419" s="188">
        <v>5</v>
      </c>
      <c r="I419" s="189">
        <v>0.3</v>
      </c>
      <c r="J419" s="309" t="str">
        <f>IF(M419&lt;&gt;0,(IFERROR(IF($Y419&gt;50,MROUND($Y419*M419,2.5),IF($Y419&lt;15,MROUND($Y419*M419,0.1),MROUND($Y419*M419,1))),)),"")</f>
        <v/>
      </c>
      <c r="K419" s="188"/>
      <c r="L419" s="188"/>
      <c r="M419" s="189">
        <v>0</v>
      </c>
      <c r="N419" s="309" t="str">
        <f>IF(Q419&lt;&gt;0,(IFERROR(IF($Y419&gt;50,MROUND($Y419*Q419,2.5),IF($Y419&lt;15,MROUND($Y419*Q419,0.1),MROUND($Y419*Q419,1))),)),"")</f>
        <v/>
      </c>
      <c r="O419" s="188"/>
      <c r="P419" s="188"/>
      <c r="Q419" s="189">
        <v>0</v>
      </c>
      <c r="R419" s="309" t="str">
        <f>IF(U419&lt;&gt;0,(IFERROR(IF($Y419&gt;50,MROUND($Y419*U419,2.5),IF($Y419&lt;15,MROUND($Y419*U419,0.1),MROUND($Y419*U419,1))),)),"")</f>
        <v/>
      </c>
      <c r="S419" s="188"/>
      <c r="T419" s="188"/>
      <c r="U419" s="189">
        <v>0</v>
      </c>
      <c r="V419" s="101">
        <f t="shared" si="728"/>
        <v>1575</v>
      </c>
      <c r="W419" s="102">
        <f t="shared" si="733"/>
        <v>52.5</v>
      </c>
      <c r="X419" s="103">
        <f t="shared" si="734"/>
        <v>0.3</v>
      </c>
      <c r="Y419" s="203">
        <f t="shared" ref="Y419:Y422" si="737">IF(ISNUMBER(Y382), Y382+(Y382*$Y$408),"")</f>
        <v>173.24891656296307</v>
      </c>
      <c r="Z419" s="20">
        <f>(IF(I419&lt;30%,0,IF(I419&lt;35%,F419*G419*H419*F!$B$33,IF(I419&lt;40%,F419*G419*H419*F!$B$38,IF(I419&lt;45%,F419*G419*H419*F!$B$43,IF(I419&lt;50%,F419*G419*H419*F!$B$48,IF(I419=50%,F419*G419*H419*F!$B$50,IF(I419=51%,F419*G419*H419*F!$B$51,IF(I419=52%,F419*G419*H419*F!$B$52,IF(I419=53%,F419*G419*H419*F!$B$53,IF(I419=54%,F419*G419*H419*F!$B$54,IF(I419=55%,F419*G419*H419*F!$B$55,IF(I419=56%,F419*G419*H419*F!$B$56,IF(I419=57%,F419*G419*H419*F!$B$57,IF(I419=58%,F419*G419*H419*F!$B$58,IF(I419=59%,F419*G419*H419*F!$B$59,IF(I419=60%,F419*G419*H419*F!$B$60,IF(I419=61%,F419*G419*H419*F!$B$61,IF(I419=62%,F419*G419*H419*F!$B$62,IF(I419=63%,F419*G419*H419*F!$B$63,IF(I419=64%,F419*G419*H419*F!$B$64,IF(I419=65%,F419*G419*H419*F!$B$65,IF(I419=66%,F419*G419*H419*F!$B$66,IF(I419=67%,F419*G419*H419*F!$B$67,IF(I419=68%,F419*G419*H419*F!$B$68,IF(I419=69%,F419*G419*H419*F!$B$69,IF(I419=70%,F419*G419*H419*F!$B$70,IF(I419=71%,F419*G419*H419*F!$B$71,IF(I419=72%,F419*G419*H419*F!$B$72,IF(I419=73%,F419*G419*H419*F!$B$73,IF(I419=74%,F419*G419*H419*F!$B$74,IF(I419=75%,F419*G419*H419*F!$B$75,IF(I419=76%,F419*G419*H419*F!$B$76,IF(I419=77%,F419*G419*H419*F!$B$77,IF(I419=78%,F419*G419*H419*F!$B$78,IF(I419=79%,F419*G419*H419*F!$B$79,IF(I419=80%,F419*G419*H419*F!$B$80,IF(I419=81%,F419*G419*H419*F!$B$81,IF(I419=82%,F419*G419*H419*F!$B$82,IF(I419=83%,F419*G419*H419*F!$B$83,IF(I419=84%,F419*G419*H419*F!$B$84,IF(I419=85%,F419*G419*H419*F!$B$85,IF(I419=86%,F419*G419*H419*F!$B$86,IF(I419=87%,F419*G419*H419*F!$B$87,IF(I419=88%,F419*G419*H419*F!$B$88,IF(I419=89%,F419*G419*H419*F!$B$89,IF(I419=90%,F419*G419*H419*F!$B$90,IF(I419=91%,F419*G419*H419*F!$B$91,IF(I419=92%,F419*G419*H419*F!$B$92,IF(I419=93%,F419*G419*H419*F!$B$93,IF(I419=94%,F419*G419*H419*F!$B$94,IF(I419=95%,F419*G419*H419*F!$B$95,IF(I419=96%,F419*G419*H419*F!$B$96,IF(I419=97%,F419*G419*H419*F!$B$97,IF(I419=98%,F419*G419*H419*F!$B$98,IF(I419=99%,F419*G419*H419*F!$B$99,IF(I419&gt;99%,F419*G419*H419*F!$B$100,))))))))))))))))))))))))))))))))))))))))))))))))))))))))+IF(M419&lt;30%,0,IF(M419&lt;35%,J419*K419*L419*F!$B$33,IF(M419&lt;40%,J419*K419*L419*F!$B$38,IF(M419&lt;45%,J419*K419*L419*F!$B$43,IF(M419&lt;50%,J419*K419*L419*F!$B$48,IF(M419=50%,J419*K419*L419*F!$B$50,IF(M419=51%,J419*K419*L419*F!$B$51,IF(M419=52%,J419*K419*L419*F!$B$52,IF(M419=53%,J419*K419*L419*F!$B$53,IF(M419=54%,J419*K419*L419*F!$B$54,IF(M419=55%,J419*K419*L419*F!$B$55,IF(M419=56%,J419*K419*L419*F!$B$56,IF(M419=57%,J419*K419*L419*F!$B$57,IF(M419=58%,J419*K419*L419*F!$B$58,IF(M419=59%,J419*K419*L419*F!$B$59,IF(M419=60%,J419*K419*L419*F!$B$60,IF(M419=61%,J419*K419*L419*F!$B$61,IF(M419=62%,J419*K419*L419*F!$B$62,IF(M419=63%,J419*K419*L419*F!$B$63,IF(M419=64%,J419*K419*L419*F!$B$64,IF(M419=65%,J419*K419*L419*F!$B$65,IF(M419=66%,J419*K419*L419*F!$B$66,IF(M419=67%,J419*K419*L419*F!$B$67,IF(M419=68%,J419*K419*L419*F!$B$68,IF(M419=69%,J419*K419*L419*F!$B$69,IF(M419=70%,J419*K419*L419*F!$B$70,IF(M419=71%,J419*K419*L419*F!$B$71,IF(M419=72%,J419*K419*L419*F!$B$72,IF(M419=73%,J419*K419*L419*F!$B$73,IF(M419=74%,J419*K419*L419*F!$B$74,IF(M419=75%,J419*K419*L419*F!$B$75,IF(M419=76%,J419*K419*L419*F!$B$76,IF(M419=77%,J419*K419*L419*F!$B$77,IF(M419=78%,J419*K419*L419*F!$B$78,IF(M419=79%,J419*K419*L419*F!$B$79,IF(M419=80%,J419*K419*L419*F!$B$80,IF(M419=81%,J419*K419*L419*F!$B$81,IF(M419=82%,J419*K419*L419*F!$B$82,IF(M419=83%,J419*K419*L419*F!$B$83,IF(M419=84%,J419*K419*L419*F!$B$84,IF(M419=85%,J419*K419*L419*F!$B$85,IF(M419=86%,J419*K419*L419*F!$B$86,IF(M419=87%,J419*K419*L419*F!$B$87,IF(M419=88%,J419*K419*L419*F!$B$88,IF(M419=89%,J419*K419*L419*F!$B$89,IF(M419=90%,J419*K419*L419*F!$B$90,IF(M419=91%,J419*K419*L419*F!$B$91,IF(M419=92%,J419*K419*L419*F!$B$92,IF(M419=93%,J419*K419*L419*F!$B$93,IF(M419=94%,J419*K419*L419*F!$B$94,IF(M419=95%,J419*K419*L419*F!$B$95,IF(M419=96%,J419*K419*L419*F!$B$96,IF(M419=97%,J419*K419*L419*F!$B$97,IF(M419=98%,J419*K419*L419*F!$B$98,IF(M419=99%,J419*K419*L419*F!$B$99,IF(M419&gt;99%,J419*K419*L419*F!$B$100,))))))))))))))))))))))))))))))))))))))))))))))))))))))))+IF(Q419&lt;30%,0,IF(Q419&lt;35%,N419*O419*P419*F!$B$33,IF(Q419&lt;40%,N419*O419*P419*F!$B$38,IF(Q419&lt;45%,N419*O419*P419*F!$B$43,IF(Q419&lt;50%,N419*O419*P419*F!$B$48,IF(Q419=50%,N419*O419*P419*F!$B$50,IF(Q419=51%,N419*O419*P419*F!$B$51,IF(Q419=52%,N419*O419*P419*F!$B$52,IF(Q419=53%,N419*O419*P419*F!$B$53,IF(Q419=54%,N419*O419*P419*F!$B$54,IF(Q419=55%,N419*O419*P419*F!$B$55,IF(Q419=56%,N419*O419*P419*F!$B$56,IF(Q419=57%,N419*O419*P419*F!$B$57,IF(Q419=58%,N419*O419*P419*F!$B$58,IF(Q419=59%,N419*O419*P419*F!$B$59,IF(Q419=60%,N419*O419*P419*F!$B$60,IF(Q419=61%,N419*O419*P419*F!$B$61,IF(Q419=62%,N419*O419*P419*F!$B$62,IF(Q419=63%,N419*O419*P419*F!$B$63,IF(Q419=64%,N419*O419*P419*F!$B$64,IF(Q419=65%,N419*O419*P419*F!$B$65,IF(Q419=66%,N419*O419*P419*F!$B$66,IF(Q419=67%,N419*O419*P419*F!$B$67,IF(Q419=68%,N419*O419*P419*F!$B$68,IF(Q419=69%,N419*O419*P419*F!$B$69,IF(Q419=70%,N419*O419*P419*F!$B$70,IF(Q419=71%,N419*O419*P419*F!$B$71,IF(Q419=72%,N419*O419*P419*F!$B$72,IF(Q419=73%,N419*O419*P419*F!$B$73,IF(Q419=74%,N419*O419*P419*F!$B$74,IF(Q419=75%,N419*O419*P419*F!$B$75,IF(Q419=76%,N419*O419*P419*F!$B$76,IF(Q419=77%,N419*O419*P419*F!$B$77,IF(Q419=78%,N419*O419*P419*F!$B$78,IF(Q419=79%,N419*O419*P419*F!$B$79,IF(Q419=80%,N419*O419*P419*F!$B$80,IF(Q419=81%,N419*O419*P419*F!$B$81,IF(Q419=82%,N419*O419*P419*F!$B$82,IF(Q419=83%,N419*O419*P419*F!$B$83,IF(Q419=84%,N419*O419*P419*F!$B$84,IF(Q419=85%,N419*O419*P419*F!$B$85,IF(Q419=86%,N419*O419*P419*F!$B$86,IF(Q419=87%,N419*O419*P419*F!$B$87,IF(Q419=88%,N419*O419*P419*F!$B$88,IF(Q419=89%,N419*O419*P419*F!$B$89,IF(Q419=90%,N419*O419*P419*F!$B$90,IF(Q419=91%,N419*O419*P419*F!$B$91,IF(Q419=92%,N419*O419*P419*F!$B$92,IF(Q419=93%,N419*O419*P419*F!$B$93,IF(Q419=94%,N419*O419*P419*F!$B$94,IF(Q419=95%,N419*O419*P419*F!$B$95,IF(Q419=96%,N419*O419*P419*F!$B$96,IF(Q419=97%,N419*O419*P419*F!$B$97,IF(Q419=98%,N419*O419*P419*F!$B$98,IF(Q419=99%,N419*O419*P419*F!$B$99,IF(Q419&gt;99%,N419*O419*P419*F!$B$100,))))))))))))))))))))))))))))))))))))))))))))))))))))))))+IF(U419&lt;30%,0,IF(U419&lt;35%,R419*S419*T419*F!$B$33,IF(U419&lt;40%,R419*S419*T419*F!$B$38,IF(U419&lt;45%,R419*S419*T419*F!$B$43,IF(U419&lt;50%,R419*S419*T419*F!$B$48,IF(U419=50%,R419*S419*T419*F!$B$50,IF(U419=51%,R419*S419*T419*F!$B$51,IF(U419=52%,R419*S419*T419*F!$B$52,IF(U419=53%,R419*S419*T419*F!$B$53,IF(U419=54%,R419*S419*T419*F!$B$54,IF(U419=55%,R419*S419*T419*F!$B$55,IF(U419=56%,R419*S419*T419*F!$B$56,IF(U419=57%,R419*S419*T419*F!$B$57,IF(U419=58%,R419*S419*T419*F!$B$58,IF(U419=59%,R419*S419*T419*F!$B$59,IF(U419=60%,R419*S419*T419*F!$B$60,IF(U419=61%,R419*S419*T419*F!$B$61,IF(U419=62%,R419*S419*T419*F!$B$62,IF(U419=63%,R419*S419*T419*F!$B$63,IF(U419=64%,R419*S419*T419*F!$B$64,IF(U419=65%,R419*S419*T419*F!$B$65,IF(U419=66%,R419*S419*T419*F!$B$66,IF(U419=67%,R419*S419*T419*F!$B$67,IF(U419=68%,R419*S419*T419*F!$B$68,IF(U419=69%,R419*S419*T419*F!$B$69,IF(U419=70%,R419*S419*T419*F!$B$70,IF(U419=71%,R419*S419*T419*F!$B$71,IF(U419=72%,R419*S419*T419*F!$B$72,IF(U419=73%,R419*S419*T419*F!$B$73,IF(U419=74%,R419*S419*T419*F!$B$74,IF(U419=75%,R419*S419*T419*F!$B$75,IF(U419=76%,R419*S419*T419*F!$B$76,IF(U419=77%,R419*S419*T419*F!$B$77,IF(U419=78%,R419*S419*T419*F!$B$78,IF(U419=79%,R419*S419*T419*F!$B$79,IF(U419=80%,R419*S419*T419*F!$B$80,IF(U419=81%,R419*S419*T419*F!$B$81,IF(U419=82%,R419*S419*T419*F!$B$82,IF(U419=83%,R419*S419*T419*F!$B$83,IF(U419=84%,R419*S419*T419*F!$B$84,IF(U419=85%,R419*S419*T419*F!$B$85,IF(U419=86%,R419*S419*T419*F!$B$86,IF(U419=87%,R419*S419*T419*F!$B$87,IF(U419=88%,R419*S419*T419*F!$B$88,IF(U419=89%,R419*S419*T419*F!$B$89,IF(U419=90%,R419*S419*T419*F!$B$90,IF(U419=91%,R419*S419*T419*F!$B$91,IF(U419=92%,R419*S419*T419*F!$B$92,IF(U419=93%,R419*S419*T419*F!$B$93,IF(U419=94%,R419*S419*T419*F!$B$94,IF(U419=95%,R419*S419*T419*F!$B$95,IF(U419=96%,R419*S419*T419*F!$B$96,IF(U419=97%,R419*S419*T419*F!$B$97,IF(U419=98%,R419*S419*T419*F!$B$98,IF(U419=99%,R419*S419*T419*F!$B$99,IF(U419&gt;99%,R419*S419*T419*F!$B$100)))))))))))))))))))))))))))))))))))))))))))))))))))))))))*IF(ISNUMBER(E419),E419,1)*IF(ISNUMBER(D419),D419,1)</f>
        <v>283.5</v>
      </c>
      <c r="AA419" s="104">
        <f t="shared" si="729"/>
        <v>30</v>
      </c>
      <c r="AB419" s="105">
        <f t="shared" si="730"/>
        <v>15</v>
      </c>
    </row>
    <row r="420" spans="1:28" x14ac:dyDescent="0.25">
      <c r="A420" s="325"/>
      <c r="B420" s="183"/>
      <c r="C420" s="184"/>
      <c r="D420" s="167">
        <v>0</v>
      </c>
      <c r="E420" s="185" t="str">
        <f t="shared" ref="E420" si="738">IF(E383="","",E383)</f>
        <v/>
      </c>
      <c r="F420" s="308" t="str">
        <f>IF(I420&lt;&gt;0,(IFERROR(IF($Y420&gt;50,MROUND($Y420*I420,2.5),IF($Y420&lt;15,MROUND($Y420*I420,0.1),MROUND($Y420*I420,1))),)),"")</f>
        <v/>
      </c>
      <c r="G420" s="186"/>
      <c r="H420" s="186"/>
      <c r="I420" s="174">
        <v>0</v>
      </c>
      <c r="J420" s="308" t="str">
        <f>IF(M420&lt;&gt;0,(IFERROR(IF($Y420&gt;50,MROUND($Y420*M420,2.5),IF($Y420&lt;15,MROUND($Y420*M420,0.1),MROUND($Y420*M420,1))),)),"")</f>
        <v/>
      </c>
      <c r="K420" s="186"/>
      <c r="L420" s="186"/>
      <c r="M420" s="174">
        <v>0</v>
      </c>
      <c r="N420" s="308" t="str">
        <f>IF(Q420&lt;&gt;0,(IFERROR(IF($Y420&gt;50,MROUND($Y420*Q420,2.5),IF($Y420&lt;15,MROUND($Y420*Q420,0.1),MROUND($Y420*Q420,1))),)),"")</f>
        <v/>
      </c>
      <c r="O420" s="186"/>
      <c r="P420" s="186"/>
      <c r="Q420" s="174">
        <v>0</v>
      </c>
      <c r="R420" s="308" t="str">
        <f>IF(U420&lt;&gt;0,(IFERROR(IF($Y420&gt;50,MROUND($Y420*U420,2.5),IF($Y420&lt;15,MROUND($Y420*U420,0.1),MROUND($Y420*U420,1))),)),"")</f>
        <v/>
      </c>
      <c r="S420" s="186"/>
      <c r="T420" s="186"/>
      <c r="U420" s="174">
        <v>0</v>
      </c>
      <c r="V420" s="98">
        <f t="shared" si="728"/>
        <v>0</v>
      </c>
      <c r="W420" s="99">
        <f t="shared" si="733"/>
        <v>0</v>
      </c>
      <c r="X420" s="68">
        <f>ROUND(IFERROR((W420/(Y420*IF(ISNUMBER(E420),E420,1))),0),2)</f>
        <v>0</v>
      </c>
      <c r="Y420" s="203"/>
      <c r="Z420" s="18">
        <f>(IF(I420&lt;30%,0,IF(I420&lt;35%,F420*G420*H420*F!$B$33,IF(I420&lt;40%,F420*G420*H420*F!$B$38,IF(I420&lt;45%,F420*G420*H420*F!$B$43,IF(I420&lt;50%,F420*G420*H420*F!$B$48,IF(I420=50%,F420*G420*H420*F!$B$50,IF(I420=51%,F420*G420*H420*F!$B$51,IF(I420=52%,F420*G420*H420*F!$B$52,IF(I420=53%,F420*G420*H420*F!$B$53,IF(I420=54%,F420*G420*H420*F!$B$54,IF(I420=55%,F420*G420*H420*F!$B$55,IF(I420=56%,F420*G420*H420*F!$B$56,IF(I420=57%,F420*G420*H420*F!$B$57,IF(I420=58%,F420*G420*H420*F!$B$58,IF(I420=59%,F420*G420*H420*F!$B$59,IF(I420=60%,F420*G420*H420*F!$B$60,IF(I420=61%,F420*G420*H420*F!$B$61,IF(I420=62%,F420*G420*H420*F!$B$62,IF(I420=63%,F420*G420*H420*F!$B$63,IF(I420=64%,F420*G420*H420*F!$B$64,IF(I420=65%,F420*G420*H420*F!$B$65,IF(I420=66%,F420*G420*H420*F!$B$66,IF(I420=67%,F420*G420*H420*F!$B$67,IF(I420=68%,F420*G420*H420*F!$B$68,IF(I420=69%,F420*G420*H420*F!$B$69,IF(I420=70%,F420*G420*H420*F!$B$70,IF(I420=71%,F420*G420*H420*F!$B$71,IF(I420=72%,F420*G420*H420*F!$B$72,IF(I420=73%,F420*G420*H420*F!$B$73,IF(I420=74%,F420*G420*H420*F!$B$74,IF(I420=75%,F420*G420*H420*F!$B$75,IF(I420=76%,F420*G420*H420*F!$B$76,IF(I420=77%,F420*G420*H420*F!$B$77,IF(I420=78%,F420*G420*H420*F!$B$78,IF(I420=79%,F420*G420*H420*F!$B$79,IF(I420=80%,F420*G420*H420*F!$B$80,IF(I420=81%,F420*G420*H420*F!$B$81,IF(I420=82%,F420*G420*H420*F!$B$82,IF(I420=83%,F420*G420*H420*F!$B$83,IF(I420=84%,F420*G420*H420*F!$B$84,IF(I420=85%,F420*G420*H420*F!$B$85,IF(I420=86%,F420*G420*H420*F!$B$86,IF(I420=87%,F420*G420*H420*F!$B$87,IF(I420=88%,F420*G420*H420*F!$B$88,IF(I420=89%,F420*G420*H420*F!$B$89,IF(I420=90%,F420*G420*H420*F!$B$90,IF(I420=91%,F420*G420*H420*F!$B$91,IF(I420=92%,F420*G420*H420*F!$B$92,IF(I420=93%,F420*G420*H420*F!$B$93,IF(I420=94%,F420*G420*H420*F!$B$94,IF(I420=95%,F420*G420*H420*F!$B$95,IF(I420=96%,F420*G420*H420*F!$B$96,IF(I420=97%,F420*G420*H420*F!$B$97,IF(I420=98%,F420*G420*H420*F!$B$98,IF(I420=99%,F420*G420*H420*F!$B$99,IF(I420&gt;99%,F420*G420*H420*F!$B$100,))))))))))))))))))))))))))))))))))))))))))))))))))))))))+IF(M420&lt;30%,0,IF(M420&lt;35%,J420*K420*L420*F!$B$33,IF(M420&lt;40%,J420*K420*L420*F!$B$38,IF(M420&lt;45%,J420*K420*L420*F!$B$43,IF(M420&lt;50%,J420*K420*L420*F!$B$48,IF(M420=50%,J420*K420*L420*F!$B$50,IF(M420=51%,J420*K420*L420*F!$B$51,IF(M420=52%,J420*K420*L420*F!$B$52,IF(M420=53%,J420*K420*L420*F!$B$53,IF(M420=54%,J420*K420*L420*F!$B$54,IF(M420=55%,J420*K420*L420*F!$B$55,IF(M420=56%,J420*K420*L420*F!$B$56,IF(M420=57%,J420*K420*L420*F!$B$57,IF(M420=58%,J420*K420*L420*F!$B$58,IF(M420=59%,J420*K420*L420*F!$B$59,IF(M420=60%,J420*K420*L420*F!$B$60,IF(M420=61%,J420*K420*L420*F!$B$61,IF(M420=62%,J420*K420*L420*F!$B$62,IF(M420=63%,J420*K420*L420*F!$B$63,IF(M420=64%,J420*K420*L420*F!$B$64,IF(M420=65%,J420*K420*L420*F!$B$65,IF(M420=66%,J420*K420*L420*F!$B$66,IF(M420=67%,J420*K420*L420*F!$B$67,IF(M420=68%,J420*K420*L420*F!$B$68,IF(M420=69%,J420*K420*L420*F!$B$69,IF(M420=70%,J420*K420*L420*F!$B$70,IF(M420=71%,J420*K420*L420*F!$B$71,IF(M420=72%,J420*K420*L420*F!$B$72,IF(M420=73%,J420*K420*L420*F!$B$73,IF(M420=74%,J420*K420*L420*F!$B$74,IF(M420=75%,J420*K420*L420*F!$B$75,IF(M420=76%,J420*K420*L420*F!$B$76,IF(M420=77%,J420*K420*L420*F!$B$77,IF(M420=78%,J420*K420*L420*F!$B$78,IF(M420=79%,J420*K420*L420*F!$B$79,IF(M420=80%,J420*K420*L420*F!$B$80,IF(M420=81%,J420*K420*L420*F!$B$81,IF(M420=82%,J420*K420*L420*F!$B$82,IF(M420=83%,J420*K420*L420*F!$B$83,IF(M420=84%,J420*K420*L420*F!$B$84,IF(M420=85%,J420*K420*L420*F!$B$85,IF(M420=86%,J420*K420*L420*F!$B$86,IF(M420=87%,J420*K420*L420*F!$B$87,IF(M420=88%,J420*K420*L420*F!$B$88,IF(M420=89%,J420*K420*L420*F!$B$89,IF(M420=90%,J420*K420*L420*F!$B$90,IF(M420=91%,J420*K420*L420*F!$B$91,IF(M420=92%,J420*K420*L420*F!$B$92,IF(M420=93%,J420*K420*L420*F!$B$93,IF(M420=94%,J420*K420*L420*F!$B$94,IF(M420=95%,J420*K420*L420*F!$B$95,IF(M420=96%,J420*K420*L420*F!$B$96,IF(M420=97%,J420*K420*L420*F!$B$97,IF(M420=98%,J420*K420*L420*F!$B$98,IF(M420=99%,J420*K420*L420*F!$B$99,IF(M420&gt;99%,J420*K420*L420*F!$B$100,))))))))))))))))))))))))))))))))))))))))))))))))))))))))+IF(Q420&lt;30%,0,IF(Q420&lt;35%,N420*O420*P420*F!$B$33,IF(Q420&lt;40%,N420*O420*P420*F!$B$38,IF(Q420&lt;45%,N420*O420*P420*F!$B$43,IF(Q420&lt;50%,N420*O420*P420*F!$B$48,IF(Q420=50%,N420*O420*P420*F!$B$50,IF(Q420=51%,N420*O420*P420*F!$B$51,IF(Q420=52%,N420*O420*P420*F!$B$52,IF(Q420=53%,N420*O420*P420*F!$B$53,IF(Q420=54%,N420*O420*P420*F!$B$54,IF(Q420=55%,N420*O420*P420*F!$B$55,IF(Q420=56%,N420*O420*P420*F!$B$56,IF(Q420=57%,N420*O420*P420*F!$B$57,IF(Q420=58%,N420*O420*P420*F!$B$58,IF(Q420=59%,N420*O420*P420*F!$B$59,IF(Q420=60%,N420*O420*P420*F!$B$60,IF(Q420=61%,N420*O420*P420*F!$B$61,IF(Q420=62%,N420*O420*P420*F!$B$62,IF(Q420=63%,N420*O420*P420*F!$B$63,IF(Q420=64%,N420*O420*P420*F!$B$64,IF(Q420=65%,N420*O420*P420*F!$B$65,IF(Q420=66%,N420*O420*P420*F!$B$66,IF(Q420=67%,N420*O420*P420*F!$B$67,IF(Q420=68%,N420*O420*P420*F!$B$68,IF(Q420=69%,N420*O420*P420*F!$B$69,IF(Q420=70%,N420*O420*P420*F!$B$70,IF(Q420=71%,N420*O420*P420*F!$B$71,IF(Q420=72%,N420*O420*P420*F!$B$72,IF(Q420=73%,N420*O420*P420*F!$B$73,IF(Q420=74%,N420*O420*P420*F!$B$74,IF(Q420=75%,N420*O420*P420*F!$B$75,IF(Q420=76%,N420*O420*P420*F!$B$76,IF(Q420=77%,N420*O420*P420*F!$B$77,IF(Q420=78%,N420*O420*P420*F!$B$78,IF(Q420=79%,N420*O420*P420*F!$B$79,IF(Q420=80%,N420*O420*P420*F!$B$80,IF(Q420=81%,N420*O420*P420*F!$B$81,IF(Q420=82%,N420*O420*P420*F!$B$82,IF(Q420=83%,N420*O420*P420*F!$B$83,IF(Q420=84%,N420*O420*P420*F!$B$84,IF(Q420=85%,N420*O420*P420*F!$B$85,IF(Q420=86%,N420*O420*P420*F!$B$86,IF(Q420=87%,N420*O420*P420*F!$B$87,IF(Q420=88%,N420*O420*P420*F!$B$88,IF(Q420=89%,N420*O420*P420*F!$B$89,IF(Q420=90%,N420*O420*P420*F!$B$90,IF(Q420=91%,N420*O420*P420*F!$B$91,IF(Q420=92%,N420*O420*P420*F!$B$92,IF(Q420=93%,N420*O420*P420*F!$B$93,IF(Q420=94%,N420*O420*P420*F!$B$94,IF(Q420=95%,N420*O420*P420*F!$B$95,IF(Q420=96%,N420*O420*P420*F!$B$96,IF(Q420=97%,N420*O420*P420*F!$B$97,IF(Q420=98%,N420*O420*P420*F!$B$98,IF(Q420=99%,N420*O420*P420*F!$B$99,IF(Q420&gt;99%,N420*O420*P420*F!$B$100,))))))))))))))))))))))))))))))))))))))))))))))))))))))))+IF(U420&lt;30%,0,IF(U420&lt;35%,R420*S420*T420*F!$B$33,IF(U420&lt;40%,R420*S420*T420*F!$B$38,IF(U420&lt;45%,R420*S420*T420*F!$B$43,IF(U420&lt;50%,R420*S420*T420*F!$B$48,IF(U420=50%,R420*S420*T420*F!$B$50,IF(U420=51%,R420*S420*T420*F!$B$51,IF(U420=52%,R420*S420*T420*F!$B$52,IF(U420=53%,R420*S420*T420*F!$B$53,IF(U420=54%,R420*S420*T420*F!$B$54,IF(U420=55%,R420*S420*T420*F!$B$55,IF(U420=56%,R420*S420*T420*F!$B$56,IF(U420=57%,R420*S420*T420*F!$B$57,IF(U420=58%,R420*S420*T420*F!$B$58,IF(U420=59%,R420*S420*T420*F!$B$59,IF(U420=60%,R420*S420*T420*F!$B$60,IF(U420=61%,R420*S420*T420*F!$B$61,IF(U420=62%,R420*S420*T420*F!$B$62,IF(U420=63%,R420*S420*T420*F!$B$63,IF(U420=64%,R420*S420*T420*F!$B$64,IF(U420=65%,R420*S420*T420*F!$B$65,IF(U420=66%,R420*S420*T420*F!$B$66,IF(U420=67%,R420*S420*T420*F!$B$67,IF(U420=68%,R420*S420*T420*F!$B$68,IF(U420=69%,R420*S420*T420*F!$B$69,IF(U420=70%,R420*S420*T420*F!$B$70,IF(U420=71%,R420*S420*T420*F!$B$71,IF(U420=72%,R420*S420*T420*F!$B$72,IF(U420=73%,R420*S420*T420*F!$B$73,IF(U420=74%,R420*S420*T420*F!$B$74,IF(U420=75%,R420*S420*T420*F!$B$75,IF(U420=76%,R420*S420*T420*F!$B$76,IF(U420=77%,R420*S420*T420*F!$B$77,IF(U420=78%,R420*S420*T420*F!$B$78,IF(U420=79%,R420*S420*T420*F!$B$79,IF(U420=80%,R420*S420*T420*F!$B$80,IF(U420=81%,R420*S420*T420*F!$B$81,IF(U420=82%,R420*S420*T420*F!$B$82,IF(U420=83%,R420*S420*T420*F!$B$83,IF(U420=84%,R420*S420*T420*F!$B$84,IF(U420=85%,R420*S420*T420*F!$B$85,IF(U420=86%,R420*S420*T420*F!$B$86,IF(U420=87%,R420*S420*T420*F!$B$87,IF(U420=88%,R420*S420*T420*F!$B$88,IF(U420=89%,R420*S420*T420*F!$B$89,IF(U420=90%,R420*S420*T420*F!$B$90,IF(U420=91%,R420*S420*T420*F!$B$91,IF(U420=92%,R420*S420*T420*F!$B$92,IF(U420=93%,R420*S420*T420*F!$B$93,IF(U420=94%,R420*S420*T420*F!$B$94,IF(U420=95%,R420*S420*T420*F!$B$95,IF(U420=96%,R420*S420*T420*F!$B$96,IF(U420=97%,R420*S420*T420*F!$B$97,IF(U420=98%,R420*S420*T420*F!$B$98,IF(U420=99%,R420*S420*T420*F!$B$99,IF(U420&gt;99%,R420*S420*T420*F!$B$100)))))))))))))))))))))))))))))))))))))))))))))))))))))))))*IF(ISNUMBER(E420),E420,1)*IF(ISNUMBER(D420),D420,1)</f>
        <v>0</v>
      </c>
      <c r="AA420" s="69">
        <f t="shared" si="729"/>
        <v>0</v>
      </c>
      <c r="AB420" s="70">
        <f t="shared" si="730"/>
        <v>0</v>
      </c>
    </row>
    <row r="421" spans="1:28" x14ac:dyDescent="0.25">
      <c r="A421" s="325"/>
      <c r="B421" s="183" t="str">
        <f t="shared" ref="B421:C421" si="739">IF(B384="","",B384)</f>
        <v/>
      </c>
      <c r="C421" s="190" t="str">
        <f t="shared" si="739"/>
        <v/>
      </c>
      <c r="D421" s="167">
        <v>0</v>
      </c>
      <c r="E421" s="191" t="str">
        <f t="shared" ref="E421" si="740">IF(E384="","",E384)</f>
        <v/>
      </c>
      <c r="F421" s="310" t="str">
        <f>IF(I421&lt;&gt;0,(IFERROR(IF($Y421&gt;50,MROUND($Y421*I421,2.5),IF($Y421&lt;15,MROUND($Y421*I421,0.1),MROUND($Y421*I421,1))),)),"")</f>
        <v/>
      </c>
      <c r="G421" s="188"/>
      <c r="H421" s="188"/>
      <c r="I421" s="189">
        <v>0</v>
      </c>
      <c r="J421" s="310" t="str">
        <f>IF(M421&lt;&gt;0,(IFERROR(IF($Y421&gt;50,MROUND($Y421*M421,2.5),IF($Y421&lt;15,MROUND($Y421*M421,0.1),MROUND($Y421*M421,1))),)),"")</f>
        <v/>
      </c>
      <c r="K421" s="188"/>
      <c r="L421" s="188"/>
      <c r="M421" s="189">
        <v>0</v>
      </c>
      <c r="N421" s="310" t="str">
        <f>IF(Q421&lt;&gt;0,(IFERROR(IF($Y421&gt;50,MROUND($Y421*Q421,2.5),IF($Y421&lt;15,MROUND($Y421*Q421,0.1),MROUND($Y421*Q421,1))),)),"")</f>
        <v/>
      </c>
      <c r="O421" s="188"/>
      <c r="P421" s="188"/>
      <c r="Q421" s="189">
        <v>0</v>
      </c>
      <c r="R421" s="310" t="str">
        <f>IF(U421&lt;&gt;0,(IFERROR(IF($Y421&gt;50,MROUND($Y421*U421,2.5),IF($Y421&lt;15,MROUND($Y421*U421,0.1),MROUND($Y421*U421,1))),)),"")</f>
        <v/>
      </c>
      <c r="S421" s="188"/>
      <c r="T421" s="188"/>
      <c r="U421" s="189">
        <v>0</v>
      </c>
      <c r="V421" s="101">
        <f t="shared" si="728"/>
        <v>0</v>
      </c>
      <c r="W421" s="102">
        <f t="shared" si="733"/>
        <v>0</v>
      </c>
      <c r="X421" s="114">
        <f t="shared" ref="X421:X422" si="741">ROUND(IFERROR((W421/(Y421*IF(ISNUMBER(E421),E421,1))),0),2)</f>
        <v>0</v>
      </c>
      <c r="Y421" s="203"/>
      <c r="Z421" s="20">
        <f>(IF(I421&lt;30%,0,IF(I421&lt;35%,F421*G421*H421*F!$B$33,IF(I421&lt;40%,F421*G421*H421*F!$B$38,IF(I421&lt;45%,F421*G421*H421*F!$B$43,IF(I421&lt;50%,F421*G421*H421*F!$B$48,IF(I421=50%,F421*G421*H421*F!$B$50,IF(I421=51%,F421*G421*H421*F!$B$51,IF(I421=52%,F421*G421*H421*F!$B$52,IF(I421=53%,F421*G421*H421*F!$B$53,IF(I421=54%,F421*G421*H421*F!$B$54,IF(I421=55%,F421*G421*H421*F!$B$55,IF(I421=56%,F421*G421*H421*F!$B$56,IF(I421=57%,F421*G421*H421*F!$B$57,IF(I421=58%,F421*G421*H421*F!$B$58,IF(I421=59%,F421*G421*H421*F!$B$59,IF(I421=60%,F421*G421*H421*F!$B$60,IF(I421=61%,F421*G421*H421*F!$B$61,IF(I421=62%,F421*G421*H421*F!$B$62,IF(I421=63%,F421*G421*H421*F!$B$63,IF(I421=64%,F421*G421*H421*F!$B$64,IF(I421=65%,F421*G421*H421*F!$B$65,IF(I421=66%,F421*G421*H421*F!$B$66,IF(I421=67%,F421*G421*H421*F!$B$67,IF(I421=68%,F421*G421*H421*F!$B$68,IF(I421=69%,F421*G421*H421*F!$B$69,IF(I421=70%,F421*G421*H421*F!$B$70,IF(I421=71%,F421*G421*H421*F!$B$71,IF(I421=72%,F421*G421*H421*F!$B$72,IF(I421=73%,F421*G421*H421*F!$B$73,IF(I421=74%,F421*G421*H421*F!$B$74,IF(I421=75%,F421*G421*H421*F!$B$75,IF(I421=76%,F421*G421*H421*F!$B$76,IF(I421=77%,F421*G421*H421*F!$B$77,IF(I421=78%,F421*G421*H421*F!$B$78,IF(I421=79%,F421*G421*H421*F!$B$79,IF(I421=80%,F421*G421*H421*F!$B$80,IF(I421=81%,F421*G421*H421*F!$B$81,IF(I421=82%,F421*G421*H421*F!$B$82,IF(I421=83%,F421*G421*H421*F!$B$83,IF(I421=84%,F421*G421*H421*F!$B$84,IF(I421=85%,F421*G421*H421*F!$B$85,IF(I421=86%,F421*G421*H421*F!$B$86,IF(I421=87%,F421*G421*H421*F!$B$87,IF(I421=88%,F421*G421*H421*F!$B$88,IF(I421=89%,F421*G421*H421*F!$B$89,IF(I421=90%,F421*G421*H421*F!$B$90,IF(I421=91%,F421*G421*H421*F!$B$91,IF(I421=92%,F421*G421*H421*F!$B$92,IF(I421=93%,F421*G421*H421*F!$B$93,IF(I421=94%,F421*G421*H421*F!$B$94,IF(I421=95%,F421*G421*H421*F!$B$95,IF(I421=96%,F421*G421*H421*F!$B$96,IF(I421=97%,F421*G421*H421*F!$B$97,IF(I421=98%,F421*G421*H421*F!$B$98,IF(I421=99%,F421*G421*H421*F!$B$99,IF(I421&gt;99%,F421*G421*H421*F!$B$100,))))))))))))))))))))))))))))))))))))))))))))))))))))))))+IF(M421&lt;30%,0,IF(M421&lt;35%,J421*K421*L421*F!$B$33,IF(M421&lt;40%,J421*K421*L421*F!$B$38,IF(M421&lt;45%,J421*K421*L421*F!$B$43,IF(M421&lt;50%,J421*K421*L421*F!$B$48,IF(M421=50%,J421*K421*L421*F!$B$50,IF(M421=51%,J421*K421*L421*F!$B$51,IF(M421=52%,J421*K421*L421*F!$B$52,IF(M421=53%,J421*K421*L421*F!$B$53,IF(M421=54%,J421*K421*L421*F!$B$54,IF(M421=55%,J421*K421*L421*F!$B$55,IF(M421=56%,J421*K421*L421*F!$B$56,IF(M421=57%,J421*K421*L421*F!$B$57,IF(M421=58%,J421*K421*L421*F!$B$58,IF(M421=59%,J421*K421*L421*F!$B$59,IF(M421=60%,J421*K421*L421*F!$B$60,IF(M421=61%,J421*K421*L421*F!$B$61,IF(M421=62%,J421*K421*L421*F!$B$62,IF(M421=63%,J421*K421*L421*F!$B$63,IF(M421=64%,J421*K421*L421*F!$B$64,IF(M421=65%,J421*K421*L421*F!$B$65,IF(M421=66%,J421*K421*L421*F!$B$66,IF(M421=67%,J421*K421*L421*F!$B$67,IF(M421=68%,J421*K421*L421*F!$B$68,IF(M421=69%,J421*K421*L421*F!$B$69,IF(M421=70%,J421*K421*L421*F!$B$70,IF(M421=71%,J421*K421*L421*F!$B$71,IF(M421=72%,J421*K421*L421*F!$B$72,IF(M421=73%,J421*K421*L421*F!$B$73,IF(M421=74%,J421*K421*L421*F!$B$74,IF(M421=75%,J421*K421*L421*F!$B$75,IF(M421=76%,J421*K421*L421*F!$B$76,IF(M421=77%,J421*K421*L421*F!$B$77,IF(M421=78%,J421*K421*L421*F!$B$78,IF(M421=79%,J421*K421*L421*F!$B$79,IF(M421=80%,J421*K421*L421*F!$B$80,IF(M421=81%,J421*K421*L421*F!$B$81,IF(M421=82%,J421*K421*L421*F!$B$82,IF(M421=83%,J421*K421*L421*F!$B$83,IF(M421=84%,J421*K421*L421*F!$B$84,IF(M421=85%,J421*K421*L421*F!$B$85,IF(M421=86%,J421*K421*L421*F!$B$86,IF(M421=87%,J421*K421*L421*F!$B$87,IF(M421=88%,J421*K421*L421*F!$B$88,IF(M421=89%,J421*K421*L421*F!$B$89,IF(M421=90%,J421*K421*L421*F!$B$90,IF(M421=91%,J421*K421*L421*F!$B$91,IF(M421=92%,J421*K421*L421*F!$B$92,IF(M421=93%,J421*K421*L421*F!$B$93,IF(M421=94%,J421*K421*L421*F!$B$94,IF(M421=95%,J421*K421*L421*F!$B$95,IF(M421=96%,J421*K421*L421*F!$B$96,IF(M421=97%,J421*K421*L421*F!$B$97,IF(M421=98%,J421*K421*L421*F!$B$98,IF(M421=99%,J421*K421*L421*F!$B$99,IF(M421&gt;99%,J421*K421*L421*F!$B$100,))))))))))))))))))))))))))))))))))))))))))))))))))))))))+IF(Q421&lt;30%,0,IF(Q421&lt;35%,N421*O421*P421*F!$B$33,IF(Q421&lt;40%,N421*O421*P421*F!$B$38,IF(Q421&lt;45%,N421*O421*P421*F!$B$43,IF(Q421&lt;50%,N421*O421*P421*F!$B$48,IF(Q421=50%,N421*O421*P421*F!$B$50,IF(Q421=51%,N421*O421*P421*F!$B$51,IF(Q421=52%,N421*O421*P421*F!$B$52,IF(Q421=53%,N421*O421*P421*F!$B$53,IF(Q421=54%,N421*O421*P421*F!$B$54,IF(Q421=55%,N421*O421*P421*F!$B$55,IF(Q421=56%,N421*O421*P421*F!$B$56,IF(Q421=57%,N421*O421*P421*F!$B$57,IF(Q421=58%,N421*O421*P421*F!$B$58,IF(Q421=59%,N421*O421*P421*F!$B$59,IF(Q421=60%,N421*O421*P421*F!$B$60,IF(Q421=61%,N421*O421*P421*F!$B$61,IF(Q421=62%,N421*O421*P421*F!$B$62,IF(Q421=63%,N421*O421*P421*F!$B$63,IF(Q421=64%,N421*O421*P421*F!$B$64,IF(Q421=65%,N421*O421*P421*F!$B$65,IF(Q421=66%,N421*O421*P421*F!$B$66,IF(Q421=67%,N421*O421*P421*F!$B$67,IF(Q421=68%,N421*O421*P421*F!$B$68,IF(Q421=69%,N421*O421*P421*F!$B$69,IF(Q421=70%,N421*O421*P421*F!$B$70,IF(Q421=71%,N421*O421*P421*F!$B$71,IF(Q421=72%,N421*O421*P421*F!$B$72,IF(Q421=73%,N421*O421*P421*F!$B$73,IF(Q421=74%,N421*O421*P421*F!$B$74,IF(Q421=75%,N421*O421*P421*F!$B$75,IF(Q421=76%,N421*O421*P421*F!$B$76,IF(Q421=77%,N421*O421*P421*F!$B$77,IF(Q421=78%,N421*O421*P421*F!$B$78,IF(Q421=79%,N421*O421*P421*F!$B$79,IF(Q421=80%,N421*O421*P421*F!$B$80,IF(Q421=81%,N421*O421*P421*F!$B$81,IF(Q421=82%,N421*O421*P421*F!$B$82,IF(Q421=83%,N421*O421*P421*F!$B$83,IF(Q421=84%,N421*O421*P421*F!$B$84,IF(Q421=85%,N421*O421*P421*F!$B$85,IF(Q421=86%,N421*O421*P421*F!$B$86,IF(Q421=87%,N421*O421*P421*F!$B$87,IF(Q421=88%,N421*O421*P421*F!$B$88,IF(Q421=89%,N421*O421*P421*F!$B$89,IF(Q421=90%,N421*O421*P421*F!$B$90,IF(Q421=91%,N421*O421*P421*F!$B$91,IF(Q421=92%,N421*O421*P421*F!$B$92,IF(Q421=93%,N421*O421*P421*F!$B$93,IF(Q421=94%,N421*O421*P421*F!$B$94,IF(Q421=95%,N421*O421*P421*F!$B$95,IF(Q421=96%,N421*O421*P421*F!$B$96,IF(Q421=97%,N421*O421*P421*F!$B$97,IF(Q421=98%,N421*O421*P421*F!$B$98,IF(Q421=99%,N421*O421*P421*F!$B$99,IF(Q421&gt;99%,N421*O421*P421*F!$B$100,))))))))))))))))))))))))))))))))))))))))))))))))))))))))+IF(U421&lt;30%,0,IF(U421&lt;35%,R421*S421*T421*F!$B$33,IF(U421&lt;40%,R421*S421*T421*F!$B$38,IF(U421&lt;45%,R421*S421*T421*F!$B$43,IF(U421&lt;50%,R421*S421*T421*F!$B$48,IF(U421=50%,R421*S421*T421*F!$B$50,IF(U421=51%,R421*S421*T421*F!$B$51,IF(U421=52%,R421*S421*T421*F!$B$52,IF(U421=53%,R421*S421*T421*F!$B$53,IF(U421=54%,R421*S421*T421*F!$B$54,IF(U421=55%,R421*S421*T421*F!$B$55,IF(U421=56%,R421*S421*T421*F!$B$56,IF(U421=57%,R421*S421*T421*F!$B$57,IF(U421=58%,R421*S421*T421*F!$B$58,IF(U421=59%,R421*S421*T421*F!$B$59,IF(U421=60%,R421*S421*T421*F!$B$60,IF(U421=61%,R421*S421*T421*F!$B$61,IF(U421=62%,R421*S421*T421*F!$B$62,IF(U421=63%,R421*S421*T421*F!$B$63,IF(U421=64%,R421*S421*T421*F!$B$64,IF(U421=65%,R421*S421*T421*F!$B$65,IF(U421=66%,R421*S421*T421*F!$B$66,IF(U421=67%,R421*S421*T421*F!$B$67,IF(U421=68%,R421*S421*T421*F!$B$68,IF(U421=69%,R421*S421*T421*F!$B$69,IF(U421=70%,R421*S421*T421*F!$B$70,IF(U421=71%,R421*S421*T421*F!$B$71,IF(U421=72%,R421*S421*T421*F!$B$72,IF(U421=73%,R421*S421*T421*F!$B$73,IF(U421=74%,R421*S421*T421*F!$B$74,IF(U421=75%,R421*S421*T421*F!$B$75,IF(U421=76%,R421*S421*T421*F!$B$76,IF(U421=77%,R421*S421*T421*F!$B$77,IF(U421=78%,R421*S421*T421*F!$B$78,IF(U421=79%,R421*S421*T421*F!$B$79,IF(U421=80%,R421*S421*T421*F!$B$80,IF(U421=81%,R421*S421*T421*F!$B$81,IF(U421=82%,R421*S421*T421*F!$B$82,IF(U421=83%,R421*S421*T421*F!$B$83,IF(U421=84%,R421*S421*T421*F!$B$84,IF(U421=85%,R421*S421*T421*F!$B$85,IF(U421=86%,R421*S421*T421*F!$B$86,IF(U421=87%,R421*S421*T421*F!$B$87,IF(U421=88%,R421*S421*T421*F!$B$88,IF(U421=89%,R421*S421*T421*F!$B$89,IF(U421=90%,R421*S421*T421*F!$B$90,IF(U421=91%,R421*S421*T421*F!$B$91,IF(U421=92%,R421*S421*T421*F!$B$92,IF(U421=93%,R421*S421*T421*F!$B$93,IF(U421=94%,R421*S421*T421*F!$B$94,IF(U421=95%,R421*S421*T421*F!$B$95,IF(U421=96%,R421*S421*T421*F!$B$96,IF(U421=97%,R421*S421*T421*F!$B$97,IF(U421=98%,R421*S421*T421*F!$B$98,IF(U421=99%,R421*S421*T421*F!$B$99,IF(U421&gt;99%,R421*S421*T421*F!$B$100)))))))))))))))))))))))))))))))))))))))))))))))))))))))))*IF(ISNUMBER(E421),E421,1)*IF(ISNUMBER(D421),D421,1)</f>
        <v>0</v>
      </c>
      <c r="AA421" s="104">
        <f t="shared" si="729"/>
        <v>0</v>
      </c>
      <c r="AB421" s="105">
        <f t="shared" si="730"/>
        <v>0</v>
      </c>
    </row>
    <row r="422" spans="1:28" x14ac:dyDescent="0.25">
      <c r="A422" s="325"/>
      <c r="B422" s="183" t="str">
        <f t="shared" ref="B422:C422" si="742">IF(B385="","",B385)</f>
        <v/>
      </c>
      <c r="C422" s="190" t="str">
        <f t="shared" si="742"/>
        <v/>
      </c>
      <c r="D422" s="167">
        <f t="shared" si="731"/>
        <v>0</v>
      </c>
      <c r="E422" s="191" t="str">
        <f t="shared" ref="E422" si="743">IF(E385="","",E385)</f>
        <v/>
      </c>
      <c r="F422" s="308"/>
      <c r="G422" s="186"/>
      <c r="H422" s="186"/>
      <c r="I422" s="174">
        <f t="shared" ref="I422" si="744">IFERROR(ROUND(F422/$Y422,2),)</f>
        <v>0</v>
      </c>
      <c r="J422" s="308"/>
      <c r="K422" s="186"/>
      <c r="L422" s="186"/>
      <c r="M422" s="174">
        <f t="shared" ref="M422" si="745">IFERROR(ROUND(J422/$Y422,2),)</f>
        <v>0</v>
      </c>
      <c r="N422" s="308"/>
      <c r="O422" s="186"/>
      <c r="P422" s="186"/>
      <c r="Q422" s="174">
        <f t="shared" ref="Q422" si="746">IFERROR(ROUND(N422/$Y422,2),)</f>
        <v>0</v>
      </c>
      <c r="R422" s="308"/>
      <c r="S422" s="186"/>
      <c r="T422" s="186"/>
      <c r="U422" s="174">
        <f t="shared" ref="U422" si="747">IFERROR(ROUND(R422/$Y422,2),)</f>
        <v>0</v>
      </c>
      <c r="V422" s="98">
        <f t="shared" si="728"/>
        <v>0</v>
      </c>
      <c r="W422" s="99">
        <f t="shared" si="733"/>
        <v>0</v>
      </c>
      <c r="X422" s="68">
        <f t="shared" si="741"/>
        <v>0</v>
      </c>
      <c r="Y422" s="203" t="str">
        <f t="shared" si="737"/>
        <v/>
      </c>
      <c r="Z422" s="18">
        <f>(IF(I422&lt;30%,0,IF(I422&lt;35%,F422*G422*H422*F!$B$33,IF(I422&lt;40%,F422*G422*H422*F!$B$38,IF(I422&lt;45%,F422*G422*H422*F!$B$43,IF(I422&lt;50%,F422*G422*H422*F!$B$48,IF(I422=50%,F422*G422*H422*F!$B$50,IF(I422=51%,F422*G422*H422*F!$B$51,IF(I422=52%,F422*G422*H422*F!$B$52,IF(I422=53%,F422*G422*H422*F!$B$53,IF(I422=54%,F422*G422*H422*F!$B$54,IF(I422=55%,F422*G422*H422*F!$B$55,IF(I422=56%,F422*G422*H422*F!$B$56,IF(I422=57%,F422*G422*H422*F!$B$57,IF(I422=58%,F422*G422*H422*F!$B$58,IF(I422=59%,F422*G422*H422*F!$B$59,IF(I422=60%,F422*G422*H422*F!$B$60,IF(I422=61%,F422*G422*H422*F!$B$61,IF(I422=62%,F422*G422*H422*F!$B$62,IF(I422=63%,F422*G422*H422*F!$B$63,IF(I422=64%,F422*G422*H422*F!$B$64,IF(I422=65%,F422*G422*H422*F!$B$65,IF(I422=66%,F422*G422*H422*F!$B$66,IF(I422=67%,F422*G422*H422*F!$B$67,IF(I422=68%,F422*G422*H422*F!$B$68,IF(I422=69%,F422*G422*H422*F!$B$69,IF(I422=70%,F422*G422*H422*F!$B$70,IF(I422=71%,F422*G422*H422*F!$B$71,IF(I422=72%,F422*G422*H422*F!$B$72,IF(I422=73%,F422*G422*H422*F!$B$73,IF(I422=74%,F422*G422*H422*F!$B$74,IF(I422=75%,F422*G422*H422*F!$B$75,IF(I422=76%,F422*G422*H422*F!$B$76,IF(I422=77%,F422*G422*H422*F!$B$77,IF(I422=78%,F422*G422*H422*F!$B$78,IF(I422=79%,F422*G422*H422*F!$B$79,IF(I422=80%,F422*G422*H422*F!$B$80,IF(I422=81%,F422*G422*H422*F!$B$81,IF(I422=82%,F422*G422*H422*F!$B$82,IF(I422=83%,F422*G422*H422*F!$B$83,IF(I422=84%,F422*G422*H422*F!$B$84,IF(I422=85%,F422*G422*H422*F!$B$85,IF(I422=86%,F422*G422*H422*F!$B$86,IF(I422=87%,F422*G422*H422*F!$B$87,IF(I422=88%,F422*G422*H422*F!$B$88,IF(I422=89%,F422*G422*H422*F!$B$89,IF(I422=90%,F422*G422*H422*F!$B$90,IF(I422=91%,F422*G422*H422*F!$B$91,IF(I422=92%,F422*G422*H422*F!$B$92,IF(I422=93%,F422*G422*H422*F!$B$93,IF(I422=94%,F422*G422*H422*F!$B$94,IF(I422=95%,F422*G422*H422*F!$B$95,IF(I422=96%,F422*G422*H422*F!$B$96,IF(I422=97%,F422*G422*H422*F!$B$97,IF(I422=98%,F422*G422*H422*F!$B$98,IF(I422=99%,F422*G422*H422*F!$B$99,IF(I422&gt;99%,F422*G422*H422*F!$B$100,))))))))))))))))))))))))))))))))))))))))))))))))))))))))+IF(M422&lt;30%,0,IF(M422&lt;35%,J422*K422*L422*F!$B$33,IF(M422&lt;40%,J422*K422*L422*F!$B$38,IF(M422&lt;45%,J422*K422*L422*F!$B$43,IF(M422&lt;50%,J422*K422*L422*F!$B$48,IF(M422=50%,J422*K422*L422*F!$B$50,IF(M422=51%,J422*K422*L422*F!$B$51,IF(M422=52%,J422*K422*L422*F!$B$52,IF(M422=53%,J422*K422*L422*F!$B$53,IF(M422=54%,J422*K422*L422*F!$B$54,IF(M422=55%,J422*K422*L422*F!$B$55,IF(M422=56%,J422*K422*L422*F!$B$56,IF(M422=57%,J422*K422*L422*F!$B$57,IF(M422=58%,J422*K422*L422*F!$B$58,IF(M422=59%,J422*K422*L422*F!$B$59,IF(M422=60%,J422*K422*L422*F!$B$60,IF(M422=61%,J422*K422*L422*F!$B$61,IF(M422=62%,J422*K422*L422*F!$B$62,IF(M422=63%,J422*K422*L422*F!$B$63,IF(M422=64%,J422*K422*L422*F!$B$64,IF(M422=65%,J422*K422*L422*F!$B$65,IF(M422=66%,J422*K422*L422*F!$B$66,IF(M422=67%,J422*K422*L422*F!$B$67,IF(M422=68%,J422*K422*L422*F!$B$68,IF(M422=69%,J422*K422*L422*F!$B$69,IF(M422=70%,J422*K422*L422*F!$B$70,IF(M422=71%,J422*K422*L422*F!$B$71,IF(M422=72%,J422*K422*L422*F!$B$72,IF(M422=73%,J422*K422*L422*F!$B$73,IF(M422=74%,J422*K422*L422*F!$B$74,IF(M422=75%,J422*K422*L422*F!$B$75,IF(M422=76%,J422*K422*L422*F!$B$76,IF(M422=77%,J422*K422*L422*F!$B$77,IF(M422=78%,J422*K422*L422*F!$B$78,IF(M422=79%,J422*K422*L422*F!$B$79,IF(M422=80%,J422*K422*L422*F!$B$80,IF(M422=81%,J422*K422*L422*F!$B$81,IF(M422=82%,J422*K422*L422*F!$B$82,IF(M422=83%,J422*K422*L422*F!$B$83,IF(M422=84%,J422*K422*L422*F!$B$84,IF(M422=85%,J422*K422*L422*F!$B$85,IF(M422=86%,J422*K422*L422*F!$B$86,IF(M422=87%,J422*K422*L422*F!$B$87,IF(M422=88%,J422*K422*L422*F!$B$88,IF(M422=89%,J422*K422*L422*F!$B$89,IF(M422=90%,J422*K422*L422*F!$B$90,IF(M422=91%,J422*K422*L422*F!$B$91,IF(M422=92%,J422*K422*L422*F!$B$92,IF(M422=93%,J422*K422*L422*F!$B$93,IF(M422=94%,J422*K422*L422*F!$B$94,IF(M422=95%,J422*K422*L422*F!$B$95,IF(M422=96%,J422*K422*L422*F!$B$96,IF(M422=97%,J422*K422*L422*F!$B$97,IF(M422=98%,J422*K422*L422*F!$B$98,IF(M422=99%,J422*K422*L422*F!$B$99,IF(M422&gt;99%,J422*K422*L422*F!$B$100,))))))))))))))))))))))))))))))))))))))))))))))))))))))))+IF(Q422&lt;30%,0,IF(Q422&lt;35%,N422*O422*P422*F!$B$33,IF(Q422&lt;40%,N422*O422*P422*F!$B$38,IF(Q422&lt;45%,N422*O422*P422*F!$B$43,IF(Q422&lt;50%,N422*O422*P422*F!$B$48,IF(Q422=50%,N422*O422*P422*F!$B$50,IF(Q422=51%,N422*O422*P422*F!$B$51,IF(Q422=52%,N422*O422*P422*F!$B$52,IF(Q422=53%,N422*O422*P422*F!$B$53,IF(Q422=54%,N422*O422*P422*F!$B$54,IF(Q422=55%,N422*O422*P422*F!$B$55,IF(Q422=56%,N422*O422*P422*F!$B$56,IF(Q422=57%,N422*O422*P422*F!$B$57,IF(Q422=58%,N422*O422*P422*F!$B$58,IF(Q422=59%,N422*O422*P422*F!$B$59,IF(Q422=60%,N422*O422*P422*F!$B$60,IF(Q422=61%,N422*O422*P422*F!$B$61,IF(Q422=62%,N422*O422*P422*F!$B$62,IF(Q422=63%,N422*O422*P422*F!$B$63,IF(Q422=64%,N422*O422*P422*F!$B$64,IF(Q422=65%,N422*O422*P422*F!$B$65,IF(Q422=66%,N422*O422*P422*F!$B$66,IF(Q422=67%,N422*O422*P422*F!$B$67,IF(Q422=68%,N422*O422*P422*F!$B$68,IF(Q422=69%,N422*O422*P422*F!$B$69,IF(Q422=70%,N422*O422*P422*F!$B$70,IF(Q422=71%,N422*O422*P422*F!$B$71,IF(Q422=72%,N422*O422*P422*F!$B$72,IF(Q422=73%,N422*O422*P422*F!$B$73,IF(Q422=74%,N422*O422*P422*F!$B$74,IF(Q422=75%,N422*O422*P422*F!$B$75,IF(Q422=76%,N422*O422*P422*F!$B$76,IF(Q422=77%,N422*O422*P422*F!$B$77,IF(Q422=78%,N422*O422*P422*F!$B$78,IF(Q422=79%,N422*O422*P422*F!$B$79,IF(Q422=80%,N422*O422*P422*F!$B$80,IF(Q422=81%,N422*O422*P422*F!$B$81,IF(Q422=82%,N422*O422*P422*F!$B$82,IF(Q422=83%,N422*O422*P422*F!$B$83,IF(Q422=84%,N422*O422*P422*F!$B$84,IF(Q422=85%,N422*O422*P422*F!$B$85,IF(Q422=86%,N422*O422*P422*F!$B$86,IF(Q422=87%,N422*O422*P422*F!$B$87,IF(Q422=88%,N422*O422*P422*F!$B$88,IF(Q422=89%,N422*O422*P422*F!$B$89,IF(Q422=90%,N422*O422*P422*F!$B$90,IF(Q422=91%,N422*O422*P422*F!$B$91,IF(Q422=92%,N422*O422*P422*F!$B$92,IF(Q422=93%,N422*O422*P422*F!$B$93,IF(Q422=94%,N422*O422*P422*F!$B$94,IF(Q422=95%,N422*O422*P422*F!$B$95,IF(Q422=96%,N422*O422*P422*F!$B$96,IF(Q422=97%,N422*O422*P422*F!$B$97,IF(Q422=98%,N422*O422*P422*F!$B$98,IF(Q422=99%,N422*O422*P422*F!$B$99,IF(Q422&gt;99%,N422*O422*P422*F!$B$100,))))))))))))))))))))))))))))))))))))))))))))))))))))))))+IF(U422&lt;30%,0,IF(U422&lt;35%,R422*S422*T422*F!$B$33,IF(U422&lt;40%,R422*S422*T422*F!$B$38,IF(U422&lt;45%,R422*S422*T422*F!$B$43,IF(U422&lt;50%,R422*S422*T422*F!$B$48,IF(U422=50%,R422*S422*T422*F!$B$50,IF(U422=51%,R422*S422*T422*F!$B$51,IF(U422=52%,R422*S422*T422*F!$B$52,IF(U422=53%,R422*S422*T422*F!$B$53,IF(U422=54%,R422*S422*T422*F!$B$54,IF(U422=55%,R422*S422*T422*F!$B$55,IF(U422=56%,R422*S422*T422*F!$B$56,IF(U422=57%,R422*S422*T422*F!$B$57,IF(U422=58%,R422*S422*T422*F!$B$58,IF(U422=59%,R422*S422*T422*F!$B$59,IF(U422=60%,R422*S422*T422*F!$B$60,IF(U422=61%,R422*S422*T422*F!$B$61,IF(U422=62%,R422*S422*T422*F!$B$62,IF(U422=63%,R422*S422*T422*F!$B$63,IF(U422=64%,R422*S422*T422*F!$B$64,IF(U422=65%,R422*S422*T422*F!$B$65,IF(U422=66%,R422*S422*T422*F!$B$66,IF(U422=67%,R422*S422*T422*F!$B$67,IF(U422=68%,R422*S422*T422*F!$B$68,IF(U422=69%,R422*S422*T422*F!$B$69,IF(U422=70%,R422*S422*T422*F!$B$70,IF(U422=71%,R422*S422*T422*F!$B$71,IF(U422=72%,R422*S422*T422*F!$B$72,IF(U422=73%,R422*S422*T422*F!$B$73,IF(U422=74%,R422*S422*T422*F!$B$74,IF(U422=75%,R422*S422*T422*F!$B$75,IF(U422=76%,R422*S422*T422*F!$B$76,IF(U422=77%,R422*S422*T422*F!$B$77,IF(U422=78%,R422*S422*T422*F!$B$78,IF(U422=79%,R422*S422*T422*F!$B$79,IF(U422=80%,R422*S422*T422*F!$B$80,IF(U422=81%,R422*S422*T422*F!$B$81,IF(U422=82%,R422*S422*T422*F!$B$82,IF(U422=83%,R422*S422*T422*F!$B$83,IF(U422=84%,R422*S422*T422*F!$B$84,IF(U422=85%,R422*S422*T422*F!$B$85,IF(U422=86%,R422*S422*T422*F!$B$86,IF(U422=87%,R422*S422*T422*F!$B$87,IF(U422=88%,R422*S422*T422*F!$B$88,IF(U422=89%,R422*S422*T422*F!$B$89,IF(U422=90%,R422*S422*T422*F!$B$90,IF(U422=91%,R422*S422*T422*F!$B$91,IF(U422=92%,R422*S422*T422*F!$B$92,IF(U422=93%,R422*S422*T422*F!$B$93,IF(U422=94%,R422*S422*T422*F!$B$94,IF(U422=95%,R422*S422*T422*F!$B$95,IF(U422=96%,R422*S422*T422*F!$B$96,IF(U422=97%,R422*S422*T422*F!$B$97,IF(U422=98%,R422*S422*T422*F!$B$98,IF(U422=99%,R422*S422*T422*F!$B$99,IF(U422&gt;99%,R422*S422*T422*F!$B$100)))))))))))))))))))))))))))))))))))))))))))))))))))))))))*IF(ISNUMBER(E422),E422,1)*IF(ISNUMBER(D422),D422,1)</f>
        <v>0</v>
      </c>
      <c r="AA422" s="69">
        <f t="shared" si="729"/>
        <v>0</v>
      </c>
      <c r="AB422" s="70">
        <f t="shared" si="730"/>
        <v>0</v>
      </c>
    </row>
    <row r="423" spans="1:28" ht="15.75" thickBot="1" x14ac:dyDescent="0.3">
      <c r="A423" s="326"/>
      <c r="B423" s="219" t="str">
        <f t="shared" ref="B423:C423" si="748">IF(B386="","",B386)</f>
        <v/>
      </c>
      <c r="C423" s="228" t="str">
        <f t="shared" si="748"/>
        <v/>
      </c>
      <c r="D423" s="299">
        <f>ROUND(IFERROR((D417*(G417*H417+K417*L417+O417*P417+S417*T417)+D418*(G418*H418+K418*L418+O418*P418+S418*T418)+D419*(G419*H419+K419*L419+O419*P419+S419*T419)+D420*(G420*H420+K420*L420+O420*P420+S420*T420)+D421*(G421*H421+K421*L421+O421*P421+S421*T421)+D422*(G422*H422+K422*L422+O422*P422+S422*T422))/((G417*H417+K417*L417+O417*P417+S417*T417)+(G418*H418+K418*L418+O418*P418+S418*T418)+(G419*H419+K419*L419+O419*P419+S419*T419)+(G420*H420+K420*L420+O420*P420+S420*T420)+(G421*H421+K421*L421+O421*P421+S421*T421)+(G422*H422+K422*L422+O422*P422+S422*T422)),0),2)</f>
        <v>1.04</v>
      </c>
      <c r="E423" s="222" t="str">
        <f t="shared" ref="E423" si="749">IF(E386="","",E386)</f>
        <v/>
      </c>
      <c r="F423" s="311"/>
      <c r="G423" s="229"/>
      <c r="H423" s="229"/>
      <c r="I423" s="225"/>
      <c r="J423" s="311"/>
      <c r="K423" s="229"/>
      <c r="L423" s="229"/>
      <c r="M423" s="225"/>
      <c r="N423" s="311"/>
      <c r="O423" s="229"/>
      <c r="P423" s="229"/>
      <c r="Q423" s="225"/>
      <c r="R423" s="311"/>
      <c r="S423" s="229"/>
      <c r="T423" s="229"/>
      <c r="U423" s="225"/>
      <c r="V423" s="324">
        <f>SUM(V417:V422)</f>
        <v>5642.5</v>
      </c>
      <c r="W423" s="21">
        <f>IFERROR(V423/AA423,0)</f>
        <v>76.25</v>
      </c>
      <c r="X423" s="80">
        <f>ROUND(IFERROR(((I417*G417*H417+M417*K417*L417+Q417*O417*P417+U417*S417*T417)+(I418*G418*H418+M418*K418*L418+Q418*O418*P418+U418*S418*T418)+(I419*G419*H419+M419*K419*L419+Q419*O419*P419+U419*S419*T419)+(I420*G420*H420+M420*K420*L420+Q420*O420*P420+U420*S420*T420)+(I421*G421*H421+M421*K421*L421+Q421*O421*P421+U421*S421*T421)+(I422*G422*H422+M422*K422*L422+Q422*O422*P422+U422*S422*T422))/((G417*H417+K417*L417+O417*P417+S417*T417)+(G418*H418+K418*L418+O418*P418+S418*T418)+(G419*H419+K419*L419+O419*P419+S419*T419)+(G420*H420+K420*L420+O420*P420+S420*T420)+(G421*H421+K421*L421+O421*P421+S421*T421)+(G422*H422+K422*L422+O422*P422+S422*T422)),0),3)</f>
        <v>0.35599999999999998</v>
      </c>
      <c r="Y423" s="81"/>
      <c r="Z423" s="21">
        <f>SUM(Z417:Z422)</f>
        <v>1840.25</v>
      </c>
      <c r="AA423" s="82">
        <f>SUM(AA417:AA422)</f>
        <v>74</v>
      </c>
      <c r="AB423" s="83">
        <f>IF(SUM(AB417:AB422)=0,TIME(,0,),TIME(,SUM(AB417:AB422)+30,))</f>
        <v>6.1805555555555558E-2</v>
      </c>
    </row>
    <row r="424" spans="1:28" hidden="1" x14ac:dyDescent="0.25">
      <c r="A424" s="318">
        <f>A425</f>
        <v>42286</v>
      </c>
      <c r="B424" s="192" t="s">
        <v>71</v>
      </c>
      <c r="C424" s="193" t="s">
        <v>67</v>
      </c>
      <c r="D424" s="160">
        <f>D387</f>
        <v>1.3</v>
      </c>
      <c r="E424" s="194" t="str">
        <f t="shared" ref="E424" si="750">IF(E387="","",E387)</f>
        <v/>
      </c>
      <c r="F424" s="302" t="str">
        <f>IF(I424&lt;&gt;0,(IFERROR(IF($Y424&gt;50,MROUND($Y424*I424,2.5),IF($Y424&lt;15,MROUND($Y424*I424,0.1),MROUND($Y424*I424,1))),)),"")</f>
        <v/>
      </c>
      <c r="G424" s="162"/>
      <c r="H424" s="162"/>
      <c r="I424" s="163">
        <v>0</v>
      </c>
      <c r="J424" s="302" t="str">
        <f>IF(M424&lt;&gt;0,(IFERROR(IF($Y424&gt;50,MROUND($Y424*M424,2.5),IF($Y424&lt;15,MROUND($Y424*M424,0.1),MROUND($Y424*M424,1))),)),"")</f>
        <v/>
      </c>
      <c r="K424" s="162"/>
      <c r="L424" s="162"/>
      <c r="M424" s="163">
        <v>0</v>
      </c>
      <c r="N424" s="302" t="str">
        <f>IF(Q424&lt;&gt;0,(IFERROR(IF($Y424&gt;50,MROUND($Y424*Q424,2.5),IF($Y424&lt;15,MROUND($Y424*Q424,0.1),MROUND($Y424*Q424,1))),)),"")</f>
        <v/>
      </c>
      <c r="O424" s="162"/>
      <c r="P424" s="162"/>
      <c r="Q424" s="163">
        <v>0</v>
      </c>
      <c r="R424" s="302" t="str">
        <f>IF(U424&lt;&gt;0,(IFERROR(IF($Y424&gt;50,MROUND($Y424*U424,2.5),IF($Y424&lt;15,MROUND($Y424*U424,0.1),MROUND($Y424*U424,1))),)),"")</f>
        <v/>
      </c>
      <c r="S424" s="162"/>
      <c r="T424" s="162"/>
      <c r="U424" s="164">
        <v>0</v>
      </c>
      <c r="V424" s="120">
        <f t="shared" ref="V424:V429" si="751">(IF(ISNUMBER(F424),F424,1)*G424*H424+IF(ISNUMBER(J424),J424,1)*K424*L424+IF(ISNUMBER(N424),N424,1)*O424*P424+IF(ISNUMBER(R424),R424,1)*S424*T424)*IF(ISNUMBER(E424),E424,1)</f>
        <v>0</v>
      </c>
      <c r="W424" s="48">
        <f>IFERROR((IF(ISNUMBER(F424),F424,1)*G424*H424+IF(ISNUMBER(J424),J424,1)*K424*L424+IF(ISNUMBER(N424),N424,1)*O424*P424+IF(ISNUMBER(R424),R424,1)*S424*T424)*IF(ISNUMBER(E424),E424,1)/(G424*H424+K424*L424+O424*P424+S424*T424),0)</f>
        <v>0</v>
      </c>
      <c r="X424" s="49">
        <f>ROUND(IFERROR((W424/(Y424*IF(ISNUMBER(E424),E424,1))),0),2)</f>
        <v>0</v>
      </c>
      <c r="Y424" s="202">
        <f>IF(ISNUMBER(Y387), Y387+(Y387*$Y$408),"")</f>
        <v>253.53499984823867</v>
      </c>
      <c r="Z424" s="16">
        <f>(IF(I424&lt;30%,0,IF(I424&lt;35%,F424*G424*H424*F!$B$33,IF(I424&lt;40%,F424*G424*H424*F!$B$38,IF(I424&lt;45%,F424*G424*H424*F!$B$43,IF(I424&lt;50%,F424*G424*H424*F!$B$48,IF(I424=50%,F424*G424*H424*F!$B$50,IF(I424=51%,F424*G424*H424*F!$B$51,IF(I424=52%,F424*G424*H424*F!$B$52,IF(I424=53%,F424*G424*H424*F!$B$53,IF(I424=54%,F424*G424*H424*F!$B$54,IF(I424=55%,F424*G424*H424*F!$B$55,IF(I424=56%,F424*G424*H424*F!$B$56,IF(I424=57%,F424*G424*H424*F!$B$57,IF(I424=58%,F424*G424*H424*F!$B$58,IF(I424=59%,F424*G424*H424*F!$B$59,IF(I424=60%,F424*G424*H424*F!$B$60,IF(I424=61%,F424*G424*H424*F!$B$61,IF(I424=62%,F424*G424*H424*F!$B$62,IF(I424=63%,F424*G424*H424*F!$B$63,IF(I424=64%,F424*G424*H424*F!$B$64,IF(I424=65%,F424*G424*H424*F!$B$65,IF(I424=66%,F424*G424*H424*F!$B$66,IF(I424=67%,F424*G424*H424*F!$B$67,IF(I424=68%,F424*G424*H424*F!$B$68,IF(I424=69%,F424*G424*H424*F!$B$69,IF(I424=70%,F424*G424*H424*F!$B$70,IF(I424=71%,F424*G424*H424*F!$B$71,IF(I424=72%,F424*G424*H424*F!$B$72,IF(I424=73%,F424*G424*H424*F!$B$73,IF(I424=74%,F424*G424*H424*F!$B$74,IF(I424=75%,F424*G424*H424*F!$B$75,IF(I424=76%,F424*G424*H424*F!$B$76,IF(I424=77%,F424*G424*H424*F!$B$77,IF(I424=78%,F424*G424*H424*F!$B$78,IF(I424=79%,F424*G424*H424*F!$B$79,IF(I424=80%,F424*G424*H424*F!$B$80,IF(I424=81%,F424*G424*H424*F!$B$81,IF(I424=82%,F424*G424*H424*F!$B$82,IF(I424=83%,F424*G424*H424*F!$B$83,IF(I424=84%,F424*G424*H424*F!$B$84,IF(I424=85%,F424*G424*H424*F!$B$85,IF(I424=86%,F424*G424*H424*F!$B$86,IF(I424=87%,F424*G424*H424*F!$B$87,IF(I424=88%,F424*G424*H424*F!$B$88,IF(I424=89%,F424*G424*H424*F!$B$89,IF(I424=90%,F424*G424*H424*F!$B$90,IF(I424=91%,F424*G424*H424*F!$B$91,IF(I424=92%,F424*G424*H424*F!$B$92,IF(I424=93%,F424*G424*H424*F!$B$93,IF(I424=94%,F424*G424*H424*F!$B$94,IF(I424=95%,F424*G424*H424*F!$B$95,IF(I424=96%,F424*G424*H424*F!$B$96,IF(I424=97%,F424*G424*H424*F!$B$97,IF(I424=98%,F424*G424*H424*F!$B$98,IF(I424=99%,F424*G424*H424*F!$B$99,IF(I424&gt;99%,F424*G424*H424*F!$B$100,))))))))))))))))))))))))))))))))))))))))))))))))))))))))+IF(M424&lt;30%,0,IF(M424&lt;35%,J424*K424*L424*F!$B$33,IF(M424&lt;40%,J424*K424*L424*F!$B$38,IF(M424&lt;45%,J424*K424*L424*F!$B$43,IF(M424&lt;50%,J424*K424*L424*F!$B$48,IF(M424=50%,J424*K424*L424*F!$B$50,IF(M424=51%,J424*K424*L424*F!$B$51,IF(M424=52%,J424*K424*L424*F!$B$52,IF(M424=53%,J424*K424*L424*F!$B$53,IF(M424=54%,J424*K424*L424*F!$B$54,IF(M424=55%,J424*K424*L424*F!$B$55,IF(M424=56%,J424*K424*L424*F!$B$56,IF(M424=57%,J424*K424*L424*F!$B$57,IF(M424=58%,J424*K424*L424*F!$B$58,IF(M424=59%,J424*K424*L424*F!$B$59,IF(M424=60%,J424*K424*L424*F!$B$60,IF(M424=61%,J424*K424*L424*F!$B$61,IF(M424=62%,J424*K424*L424*F!$B$62,IF(M424=63%,J424*K424*L424*F!$B$63,IF(M424=64%,J424*K424*L424*F!$B$64,IF(M424=65%,J424*K424*L424*F!$B$65,IF(M424=66%,J424*K424*L424*F!$B$66,IF(M424=67%,J424*K424*L424*F!$B$67,IF(M424=68%,J424*K424*L424*F!$B$68,IF(M424=69%,J424*K424*L424*F!$B$69,IF(M424=70%,J424*K424*L424*F!$B$70,IF(M424=71%,J424*K424*L424*F!$B$71,IF(M424=72%,J424*K424*L424*F!$B$72,IF(M424=73%,J424*K424*L424*F!$B$73,IF(M424=74%,J424*K424*L424*F!$B$74,IF(M424=75%,J424*K424*L424*F!$B$75,IF(M424=76%,J424*K424*L424*F!$B$76,IF(M424=77%,J424*K424*L424*F!$B$77,IF(M424=78%,J424*K424*L424*F!$B$78,IF(M424=79%,J424*K424*L424*F!$B$79,IF(M424=80%,J424*K424*L424*F!$B$80,IF(M424=81%,J424*K424*L424*F!$B$81,IF(M424=82%,J424*K424*L424*F!$B$82,IF(M424=83%,J424*K424*L424*F!$B$83,IF(M424=84%,J424*K424*L424*F!$B$84,IF(M424=85%,J424*K424*L424*F!$B$85,IF(M424=86%,J424*K424*L424*F!$B$86,IF(M424=87%,J424*K424*L424*F!$B$87,IF(M424=88%,J424*K424*L424*F!$B$88,IF(M424=89%,J424*K424*L424*F!$B$89,IF(M424=90%,J424*K424*L424*F!$B$90,IF(M424=91%,J424*K424*L424*F!$B$91,IF(M424=92%,J424*K424*L424*F!$B$92,IF(M424=93%,J424*K424*L424*F!$B$93,IF(M424=94%,J424*K424*L424*F!$B$94,IF(M424=95%,J424*K424*L424*F!$B$95,IF(M424=96%,J424*K424*L424*F!$B$96,IF(M424=97%,J424*K424*L424*F!$B$97,IF(M424=98%,J424*K424*L424*F!$B$98,IF(M424=99%,J424*K424*L424*F!$B$99,IF(M424&gt;99%,J424*K424*L424*F!$B$100,))))))))))))))))))))))))))))))))))))))))))))))))))))))))+IF(Q424&lt;30%,0,IF(Q424&lt;35%,N424*O424*P424*F!$B$33,IF(Q424&lt;40%,N424*O424*P424*F!$B$38,IF(Q424&lt;45%,N424*O424*P424*F!$B$43,IF(Q424&lt;50%,N424*O424*P424*F!$B$48,IF(Q424=50%,N424*O424*P424*F!$B$50,IF(Q424=51%,N424*O424*P424*F!$B$51,IF(Q424=52%,N424*O424*P424*F!$B$52,IF(Q424=53%,N424*O424*P424*F!$B$53,IF(Q424=54%,N424*O424*P424*F!$B$54,IF(Q424=55%,N424*O424*P424*F!$B$55,IF(Q424=56%,N424*O424*P424*F!$B$56,IF(Q424=57%,N424*O424*P424*F!$B$57,IF(Q424=58%,N424*O424*P424*F!$B$58,IF(Q424=59%,N424*O424*P424*F!$B$59,IF(Q424=60%,N424*O424*P424*F!$B$60,IF(Q424=61%,N424*O424*P424*F!$B$61,IF(Q424=62%,N424*O424*P424*F!$B$62,IF(Q424=63%,N424*O424*P424*F!$B$63,IF(Q424=64%,N424*O424*P424*F!$B$64,IF(Q424=65%,N424*O424*P424*F!$B$65,IF(Q424=66%,N424*O424*P424*F!$B$66,IF(Q424=67%,N424*O424*P424*F!$B$67,IF(Q424=68%,N424*O424*P424*F!$B$68,IF(Q424=69%,N424*O424*P424*F!$B$69,IF(Q424=70%,N424*O424*P424*F!$B$70,IF(Q424=71%,N424*O424*P424*F!$B$71,IF(Q424=72%,N424*O424*P424*F!$B$72,IF(Q424=73%,N424*O424*P424*F!$B$73,IF(Q424=74%,N424*O424*P424*F!$B$74,IF(Q424=75%,N424*O424*P424*F!$B$75,IF(Q424=76%,N424*O424*P424*F!$B$76,IF(Q424=77%,N424*O424*P424*F!$B$77,IF(Q424=78%,N424*O424*P424*F!$B$78,IF(Q424=79%,N424*O424*P424*F!$B$79,IF(Q424=80%,N424*O424*P424*F!$B$80,IF(Q424=81%,N424*O424*P424*F!$B$81,IF(Q424=82%,N424*O424*P424*F!$B$82,IF(Q424=83%,N424*O424*P424*F!$B$83,IF(Q424=84%,N424*O424*P424*F!$B$84,IF(Q424=85%,N424*O424*P424*F!$B$85,IF(Q424=86%,N424*O424*P424*F!$B$86,IF(Q424=87%,N424*O424*P424*F!$B$87,IF(Q424=88%,N424*O424*P424*F!$B$88,IF(Q424=89%,N424*O424*P424*F!$B$89,IF(Q424=90%,N424*O424*P424*F!$B$90,IF(Q424=91%,N424*O424*P424*F!$B$91,IF(Q424=92%,N424*O424*P424*F!$B$92,IF(Q424=93%,N424*O424*P424*F!$B$93,IF(Q424=94%,N424*O424*P424*F!$B$94,IF(Q424=95%,N424*O424*P424*F!$B$95,IF(Q424=96%,N424*O424*P424*F!$B$96,IF(Q424=97%,N424*O424*P424*F!$B$97,IF(Q424=98%,N424*O424*P424*F!$B$98,IF(Q424=99%,N424*O424*P424*F!$B$99,IF(Q424&gt;99%,N424*O424*P424*F!$B$100,))))))))))))))))))))))))))))))))))))))))))))))))))))))))+IF(U424&lt;30%,0,IF(U424&lt;35%,R424*S424*T424*F!$B$33,IF(U424&lt;40%,R424*S424*T424*F!$B$38,IF(U424&lt;45%,R424*S424*T424*F!$B$43,IF(U424&lt;50%,R424*S424*T424*F!$B$48,IF(U424=50%,R424*S424*T424*F!$B$50,IF(U424=51%,R424*S424*T424*F!$B$51,IF(U424=52%,R424*S424*T424*F!$B$52,IF(U424=53%,R424*S424*T424*F!$B$53,IF(U424=54%,R424*S424*T424*F!$B$54,IF(U424=55%,R424*S424*T424*F!$B$55,IF(U424=56%,R424*S424*T424*F!$B$56,IF(U424=57%,R424*S424*T424*F!$B$57,IF(U424=58%,R424*S424*T424*F!$B$58,IF(U424=59%,R424*S424*T424*F!$B$59,IF(U424=60%,R424*S424*T424*F!$B$60,IF(U424=61%,R424*S424*T424*F!$B$61,IF(U424=62%,R424*S424*T424*F!$B$62,IF(U424=63%,R424*S424*T424*F!$B$63,IF(U424=64%,R424*S424*T424*F!$B$64,IF(U424=65%,R424*S424*T424*F!$B$65,IF(U424=66%,R424*S424*T424*F!$B$66,IF(U424=67%,R424*S424*T424*F!$B$67,IF(U424=68%,R424*S424*T424*F!$B$68,IF(U424=69%,R424*S424*T424*F!$B$69,IF(U424=70%,R424*S424*T424*F!$B$70,IF(U424=71%,R424*S424*T424*F!$B$71,IF(U424=72%,R424*S424*T424*F!$B$72,IF(U424=73%,R424*S424*T424*F!$B$73,IF(U424=74%,R424*S424*T424*F!$B$74,IF(U424=75%,R424*S424*T424*F!$B$75,IF(U424=76%,R424*S424*T424*F!$B$76,IF(U424=77%,R424*S424*T424*F!$B$77,IF(U424=78%,R424*S424*T424*F!$B$78,IF(U424=79%,R424*S424*T424*F!$B$79,IF(U424=80%,R424*S424*T424*F!$B$80,IF(U424=81%,R424*S424*T424*F!$B$81,IF(U424=82%,R424*S424*T424*F!$B$82,IF(U424=83%,R424*S424*T424*F!$B$83,IF(U424=84%,R424*S424*T424*F!$B$84,IF(U424=85%,R424*S424*T424*F!$B$85,IF(U424=86%,R424*S424*T424*F!$B$86,IF(U424=87%,R424*S424*T424*F!$B$87,IF(U424=88%,R424*S424*T424*F!$B$88,IF(U424=89%,R424*S424*T424*F!$B$89,IF(U424=90%,R424*S424*T424*F!$B$90,IF(U424=91%,R424*S424*T424*F!$B$91,IF(U424=92%,R424*S424*T424*F!$B$92,IF(U424=93%,R424*S424*T424*F!$B$93,IF(U424=94%,R424*S424*T424*F!$B$94,IF(U424=95%,R424*S424*T424*F!$B$95,IF(U424=96%,R424*S424*T424*F!$B$96,IF(U424=97%,R424*S424*T424*F!$B$97,IF(U424=98%,R424*S424*T424*F!$B$98,IF(U424=99%,R424*S424*T424*F!$B$99,IF(U424&gt;99%,R424*S424*T424*F!$B$100)))))))))))))))))))))))))))))))))))))))))))))))))))))))))*IF(ISNUMBER(E424),E424,1)*IF(ISNUMBER(D424),D424,1)</f>
        <v>0</v>
      </c>
      <c r="AA424" s="50">
        <f t="shared" ref="AA424:AA429" si="752">G424*H424+K424*L424+O424*P424+S424*T424</f>
        <v>0</v>
      </c>
      <c r="AB424" s="51">
        <f t="shared" ref="AB424:AB429" si="753">(H424*(IF(I424&lt;45%,0.5,IF(I424&lt;55%,0.8,IF(I424&lt;65%,0.9,IF(I424&lt;75%,1,IF(I424&lt;85%,1.1,1.2))))))+L424*(IF(M424&lt;45%,0.5,IF(M424&lt;55%,0.8,IF(M424&lt;65%,0.9,IF(M424&lt;75%,1,IF(M424&lt;85%,1.1,1.2))))))+P424*(IF(Q424&lt;45%,0.5,IF(Q424&lt;55%,0.8,IF(Q424&lt;65%,0.9,IF(Q424&lt;75%,1,IF(Q424&lt;85%,1.1,1.2))))))+T424*(IF(U424&lt;45%,0.5,IF(U424&lt;55%,0.8,IF(U424&lt;65%,0.9,IF(U424&lt;75%,1,IF(U424&lt;85%,1.1,1.2)))))))*IF(D424&gt;=0.8,6,IF(D424&lt;=0.4,1.5,3))</f>
        <v>0</v>
      </c>
    </row>
    <row r="425" spans="1:28" ht="15" hidden="1" customHeight="1" x14ac:dyDescent="0.25">
      <c r="A425" s="325">
        <f>A418+2</f>
        <v>42286</v>
      </c>
      <c r="B425" s="195" t="str">
        <f t="shared" ref="B425:C425" si="754">IF(B388="","",B388)</f>
        <v>Легкая</v>
      </c>
      <c r="C425" s="196" t="str">
        <f t="shared" si="754"/>
        <v>Тяга на прямых ногах</v>
      </c>
      <c r="D425" s="167">
        <f t="shared" ref="D425:D429" si="755">D388</f>
        <v>1.3</v>
      </c>
      <c r="E425" s="197" t="str">
        <f t="shared" ref="E425" si="756">IF(E388="","",E388)</f>
        <v/>
      </c>
      <c r="F425" s="303" t="str">
        <f>IF(I425&lt;&gt;0,(IFERROR(IF($Y425&gt;50,MROUND($Y425*I425,2.5),IF($Y425&lt;15,MROUND($Y425*I425,0.1),MROUND($Y425*I425,1))),)),"")</f>
        <v/>
      </c>
      <c r="G425" s="170"/>
      <c r="H425" s="170"/>
      <c r="I425" s="171">
        <v>0</v>
      </c>
      <c r="J425" s="303" t="str">
        <f>IF(M425&lt;&gt;0,(IFERROR(IF($Y425&gt;50,MROUND($Y425*M425,2.5),IF($Y425&lt;15,MROUND($Y425*M425,0.1),MROUND($Y425*M425,1))),)),"")</f>
        <v/>
      </c>
      <c r="K425" s="170"/>
      <c r="L425" s="170"/>
      <c r="M425" s="171">
        <v>0</v>
      </c>
      <c r="N425" s="303" t="str">
        <f>IF(Q425&lt;&gt;0,(IFERROR(IF($Y425&gt;50,MROUND($Y425*Q425,2.5),IF($Y425&lt;15,MROUND($Y425*Q425,0.1),MROUND($Y425*Q425,1))),)),"")</f>
        <v/>
      </c>
      <c r="O425" s="170"/>
      <c r="P425" s="170"/>
      <c r="Q425" s="171">
        <v>0</v>
      </c>
      <c r="R425" s="303" t="str">
        <f>IF(U425&lt;&gt;0,(IFERROR(IF($Y425&gt;50,MROUND($Y425*U425,2.5),IF($Y425&lt;15,MROUND($Y425*U425,0.1),MROUND($Y425*U425,1))),)),"")</f>
        <v/>
      </c>
      <c r="S425" s="170"/>
      <c r="T425" s="170"/>
      <c r="U425" s="172">
        <v>0</v>
      </c>
      <c r="V425" s="121">
        <f t="shared" si="751"/>
        <v>0</v>
      </c>
      <c r="W425" s="60">
        <f t="shared" ref="W425:W429" si="757">IFERROR((IF(ISNUMBER(F425),F425,1)*G425*H425+IF(ISNUMBER(J425),J425,1)*K425*L425+IF(ISNUMBER(N425),N425,1)*O425*P425+IF(ISNUMBER(R425),R425,1)*S425*T425)*IF(ISNUMBER(E425),E425,1)/(G425*H425+K425*L425+O425*P425+S425*T425),0)</f>
        <v>0</v>
      </c>
      <c r="X425" s="61">
        <f t="shared" ref="X425:X426" si="758">ROUND(IFERROR((W425/(Y425*IF(ISNUMBER(E425),E425,1))),0),2)</f>
        <v>0</v>
      </c>
      <c r="Y425" s="203">
        <f t="shared" ref="Y425:Y429" si="759">IF(ISNUMBER(Y388), Y388+(Y388*$Y$408),"")</f>
        <v>202.82799987859093</v>
      </c>
      <c r="Z425" s="17">
        <f>(IF(I425&lt;30%,0,IF(I425&lt;35%,F425*G425*H425*F!$B$33,IF(I425&lt;40%,F425*G425*H425*F!$B$38,IF(I425&lt;45%,F425*G425*H425*F!$B$43,IF(I425&lt;50%,F425*G425*H425*F!$B$48,IF(I425=50%,F425*G425*H425*F!$B$50,IF(I425=51%,F425*G425*H425*F!$B$51,IF(I425=52%,F425*G425*H425*F!$B$52,IF(I425=53%,F425*G425*H425*F!$B$53,IF(I425=54%,F425*G425*H425*F!$B$54,IF(I425=55%,F425*G425*H425*F!$B$55,IF(I425=56%,F425*G425*H425*F!$B$56,IF(I425=57%,F425*G425*H425*F!$B$57,IF(I425=58%,F425*G425*H425*F!$B$58,IF(I425=59%,F425*G425*H425*F!$B$59,IF(I425=60%,F425*G425*H425*F!$B$60,IF(I425=61%,F425*G425*H425*F!$B$61,IF(I425=62%,F425*G425*H425*F!$B$62,IF(I425=63%,F425*G425*H425*F!$B$63,IF(I425=64%,F425*G425*H425*F!$B$64,IF(I425=65%,F425*G425*H425*F!$B$65,IF(I425=66%,F425*G425*H425*F!$B$66,IF(I425=67%,F425*G425*H425*F!$B$67,IF(I425=68%,F425*G425*H425*F!$B$68,IF(I425=69%,F425*G425*H425*F!$B$69,IF(I425=70%,F425*G425*H425*F!$B$70,IF(I425=71%,F425*G425*H425*F!$B$71,IF(I425=72%,F425*G425*H425*F!$B$72,IF(I425=73%,F425*G425*H425*F!$B$73,IF(I425=74%,F425*G425*H425*F!$B$74,IF(I425=75%,F425*G425*H425*F!$B$75,IF(I425=76%,F425*G425*H425*F!$B$76,IF(I425=77%,F425*G425*H425*F!$B$77,IF(I425=78%,F425*G425*H425*F!$B$78,IF(I425=79%,F425*G425*H425*F!$B$79,IF(I425=80%,F425*G425*H425*F!$B$80,IF(I425=81%,F425*G425*H425*F!$B$81,IF(I425=82%,F425*G425*H425*F!$B$82,IF(I425=83%,F425*G425*H425*F!$B$83,IF(I425=84%,F425*G425*H425*F!$B$84,IF(I425=85%,F425*G425*H425*F!$B$85,IF(I425=86%,F425*G425*H425*F!$B$86,IF(I425=87%,F425*G425*H425*F!$B$87,IF(I425=88%,F425*G425*H425*F!$B$88,IF(I425=89%,F425*G425*H425*F!$B$89,IF(I425=90%,F425*G425*H425*F!$B$90,IF(I425=91%,F425*G425*H425*F!$B$91,IF(I425=92%,F425*G425*H425*F!$B$92,IF(I425=93%,F425*G425*H425*F!$B$93,IF(I425=94%,F425*G425*H425*F!$B$94,IF(I425=95%,F425*G425*H425*F!$B$95,IF(I425=96%,F425*G425*H425*F!$B$96,IF(I425=97%,F425*G425*H425*F!$B$97,IF(I425=98%,F425*G425*H425*F!$B$98,IF(I425=99%,F425*G425*H425*F!$B$99,IF(I425&gt;99%,F425*G425*H425*F!$B$100,))))))))))))))))))))))))))))))))))))))))))))))))))))))))+IF(M425&lt;30%,0,IF(M425&lt;35%,J425*K425*L425*F!$B$33,IF(M425&lt;40%,J425*K425*L425*F!$B$38,IF(M425&lt;45%,J425*K425*L425*F!$B$43,IF(M425&lt;50%,J425*K425*L425*F!$B$48,IF(M425=50%,J425*K425*L425*F!$B$50,IF(M425=51%,J425*K425*L425*F!$B$51,IF(M425=52%,J425*K425*L425*F!$B$52,IF(M425=53%,J425*K425*L425*F!$B$53,IF(M425=54%,J425*K425*L425*F!$B$54,IF(M425=55%,J425*K425*L425*F!$B$55,IF(M425=56%,J425*K425*L425*F!$B$56,IF(M425=57%,J425*K425*L425*F!$B$57,IF(M425=58%,J425*K425*L425*F!$B$58,IF(M425=59%,J425*K425*L425*F!$B$59,IF(M425=60%,J425*K425*L425*F!$B$60,IF(M425=61%,J425*K425*L425*F!$B$61,IF(M425=62%,J425*K425*L425*F!$B$62,IF(M425=63%,J425*K425*L425*F!$B$63,IF(M425=64%,J425*K425*L425*F!$B$64,IF(M425=65%,J425*K425*L425*F!$B$65,IF(M425=66%,J425*K425*L425*F!$B$66,IF(M425=67%,J425*K425*L425*F!$B$67,IF(M425=68%,J425*K425*L425*F!$B$68,IF(M425=69%,J425*K425*L425*F!$B$69,IF(M425=70%,J425*K425*L425*F!$B$70,IF(M425=71%,J425*K425*L425*F!$B$71,IF(M425=72%,J425*K425*L425*F!$B$72,IF(M425=73%,J425*K425*L425*F!$B$73,IF(M425=74%,J425*K425*L425*F!$B$74,IF(M425=75%,J425*K425*L425*F!$B$75,IF(M425=76%,J425*K425*L425*F!$B$76,IF(M425=77%,J425*K425*L425*F!$B$77,IF(M425=78%,J425*K425*L425*F!$B$78,IF(M425=79%,J425*K425*L425*F!$B$79,IF(M425=80%,J425*K425*L425*F!$B$80,IF(M425=81%,J425*K425*L425*F!$B$81,IF(M425=82%,J425*K425*L425*F!$B$82,IF(M425=83%,J425*K425*L425*F!$B$83,IF(M425=84%,J425*K425*L425*F!$B$84,IF(M425=85%,J425*K425*L425*F!$B$85,IF(M425=86%,J425*K425*L425*F!$B$86,IF(M425=87%,J425*K425*L425*F!$B$87,IF(M425=88%,J425*K425*L425*F!$B$88,IF(M425=89%,J425*K425*L425*F!$B$89,IF(M425=90%,J425*K425*L425*F!$B$90,IF(M425=91%,J425*K425*L425*F!$B$91,IF(M425=92%,J425*K425*L425*F!$B$92,IF(M425=93%,J425*K425*L425*F!$B$93,IF(M425=94%,J425*K425*L425*F!$B$94,IF(M425=95%,J425*K425*L425*F!$B$95,IF(M425=96%,J425*K425*L425*F!$B$96,IF(M425=97%,J425*K425*L425*F!$B$97,IF(M425=98%,J425*K425*L425*F!$B$98,IF(M425=99%,J425*K425*L425*F!$B$99,IF(M425&gt;99%,J425*K425*L425*F!$B$100,))))))))))))))))))))))))))))))))))))))))))))))))))))))))+IF(Q425&lt;30%,0,IF(Q425&lt;35%,N425*O425*P425*F!$B$33,IF(Q425&lt;40%,N425*O425*P425*F!$B$38,IF(Q425&lt;45%,N425*O425*P425*F!$B$43,IF(Q425&lt;50%,N425*O425*P425*F!$B$48,IF(Q425=50%,N425*O425*P425*F!$B$50,IF(Q425=51%,N425*O425*P425*F!$B$51,IF(Q425=52%,N425*O425*P425*F!$B$52,IF(Q425=53%,N425*O425*P425*F!$B$53,IF(Q425=54%,N425*O425*P425*F!$B$54,IF(Q425=55%,N425*O425*P425*F!$B$55,IF(Q425=56%,N425*O425*P425*F!$B$56,IF(Q425=57%,N425*O425*P425*F!$B$57,IF(Q425=58%,N425*O425*P425*F!$B$58,IF(Q425=59%,N425*O425*P425*F!$B$59,IF(Q425=60%,N425*O425*P425*F!$B$60,IF(Q425=61%,N425*O425*P425*F!$B$61,IF(Q425=62%,N425*O425*P425*F!$B$62,IF(Q425=63%,N425*O425*P425*F!$B$63,IF(Q425=64%,N425*O425*P425*F!$B$64,IF(Q425=65%,N425*O425*P425*F!$B$65,IF(Q425=66%,N425*O425*P425*F!$B$66,IF(Q425=67%,N425*O425*P425*F!$B$67,IF(Q425=68%,N425*O425*P425*F!$B$68,IF(Q425=69%,N425*O425*P425*F!$B$69,IF(Q425=70%,N425*O425*P425*F!$B$70,IF(Q425=71%,N425*O425*P425*F!$B$71,IF(Q425=72%,N425*O425*P425*F!$B$72,IF(Q425=73%,N425*O425*P425*F!$B$73,IF(Q425=74%,N425*O425*P425*F!$B$74,IF(Q425=75%,N425*O425*P425*F!$B$75,IF(Q425=76%,N425*O425*P425*F!$B$76,IF(Q425=77%,N425*O425*P425*F!$B$77,IF(Q425=78%,N425*O425*P425*F!$B$78,IF(Q425=79%,N425*O425*P425*F!$B$79,IF(Q425=80%,N425*O425*P425*F!$B$80,IF(Q425=81%,N425*O425*P425*F!$B$81,IF(Q425=82%,N425*O425*P425*F!$B$82,IF(Q425=83%,N425*O425*P425*F!$B$83,IF(Q425=84%,N425*O425*P425*F!$B$84,IF(Q425=85%,N425*O425*P425*F!$B$85,IF(Q425=86%,N425*O425*P425*F!$B$86,IF(Q425=87%,N425*O425*P425*F!$B$87,IF(Q425=88%,N425*O425*P425*F!$B$88,IF(Q425=89%,N425*O425*P425*F!$B$89,IF(Q425=90%,N425*O425*P425*F!$B$90,IF(Q425=91%,N425*O425*P425*F!$B$91,IF(Q425=92%,N425*O425*P425*F!$B$92,IF(Q425=93%,N425*O425*P425*F!$B$93,IF(Q425=94%,N425*O425*P425*F!$B$94,IF(Q425=95%,N425*O425*P425*F!$B$95,IF(Q425=96%,N425*O425*P425*F!$B$96,IF(Q425=97%,N425*O425*P425*F!$B$97,IF(Q425=98%,N425*O425*P425*F!$B$98,IF(Q425=99%,N425*O425*P425*F!$B$99,IF(Q425&gt;99%,N425*O425*P425*F!$B$100,))))))))))))))))))))))))))))))))))))))))))))))))))))))))+IF(U425&lt;30%,0,IF(U425&lt;35%,R425*S425*T425*F!$B$33,IF(U425&lt;40%,R425*S425*T425*F!$B$38,IF(U425&lt;45%,R425*S425*T425*F!$B$43,IF(U425&lt;50%,R425*S425*T425*F!$B$48,IF(U425=50%,R425*S425*T425*F!$B$50,IF(U425=51%,R425*S425*T425*F!$B$51,IF(U425=52%,R425*S425*T425*F!$B$52,IF(U425=53%,R425*S425*T425*F!$B$53,IF(U425=54%,R425*S425*T425*F!$B$54,IF(U425=55%,R425*S425*T425*F!$B$55,IF(U425=56%,R425*S425*T425*F!$B$56,IF(U425=57%,R425*S425*T425*F!$B$57,IF(U425=58%,R425*S425*T425*F!$B$58,IF(U425=59%,R425*S425*T425*F!$B$59,IF(U425=60%,R425*S425*T425*F!$B$60,IF(U425=61%,R425*S425*T425*F!$B$61,IF(U425=62%,R425*S425*T425*F!$B$62,IF(U425=63%,R425*S425*T425*F!$B$63,IF(U425=64%,R425*S425*T425*F!$B$64,IF(U425=65%,R425*S425*T425*F!$B$65,IF(U425=66%,R425*S425*T425*F!$B$66,IF(U425=67%,R425*S425*T425*F!$B$67,IF(U425=68%,R425*S425*T425*F!$B$68,IF(U425=69%,R425*S425*T425*F!$B$69,IF(U425=70%,R425*S425*T425*F!$B$70,IF(U425=71%,R425*S425*T425*F!$B$71,IF(U425=72%,R425*S425*T425*F!$B$72,IF(U425=73%,R425*S425*T425*F!$B$73,IF(U425=74%,R425*S425*T425*F!$B$74,IF(U425=75%,R425*S425*T425*F!$B$75,IF(U425=76%,R425*S425*T425*F!$B$76,IF(U425=77%,R425*S425*T425*F!$B$77,IF(U425=78%,R425*S425*T425*F!$B$78,IF(U425=79%,R425*S425*T425*F!$B$79,IF(U425=80%,R425*S425*T425*F!$B$80,IF(U425=81%,R425*S425*T425*F!$B$81,IF(U425=82%,R425*S425*T425*F!$B$82,IF(U425=83%,R425*S425*T425*F!$B$83,IF(U425=84%,R425*S425*T425*F!$B$84,IF(U425=85%,R425*S425*T425*F!$B$85,IF(U425=86%,R425*S425*T425*F!$B$86,IF(U425=87%,R425*S425*T425*F!$B$87,IF(U425=88%,R425*S425*T425*F!$B$88,IF(U425=89%,R425*S425*T425*F!$B$89,IF(U425=90%,R425*S425*T425*F!$B$90,IF(U425=91%,R425*S425*T425*F!$B$91,IF(U425=92%,R425*S425*T425*F!$B$92,IF(U425=93%,R425*S425*T425*F!$B$93,IF(U425=94%,R425*S425*T425*F!$B$94,IF(U425=95%,R425*S425*T425*F!$B$95,IF(U425=96%,R425*S425*T425*F!$B$96,IF(U425=97%,R425*S425*T425*F!$B$97,IF(U425=98%,R425*S425*T425*F!$B$98,IF(U425=99%,R425*S425*T425*F!$B$99,IF(U425&gt;99%,R425*S425*T425*F!$B$100)))))))))))))))))))))))))))))))))))))))))))))))))))))))))*IF(ISNUMBER(E425),E425,1)*IF(ISNUMBER(D425),D425,1)</f>
        <v>0</v>
      </c>
      <c r="AA425" s="62">
        <f t="shared" si="752"/>
        <v>0</v>
      </c>
      <c r="AB425" s="63">
        <f t="shared" si="753"/>
        <v>0</v>
      </c>
    </row>
    <row r="426" spans="1:28" hidden="1" x14ac:dyDescent="0.25">
      <c r="A426" s="325"/>
      <c r="B426" s="198" t="str">
        <f t="shared" ref="B426:C426" si="760">IF(B389="","",B389)</f>
        <v>Легкая</v>
      </c>
      <c r="C426" s="196" t="str">
        <f t="shared" si="760"/>
        <v>Присед в широкой постановке</v>
      </c>
      <c r="D426" s="167">
        <f t="shared" si="755"/>
        <v>1.2</v>
      </c>
      <c r="E426" s="197" t="str">
        <f t="shared" ref="E426" si="761">IF(E389="","",E389)</f>
        <v/>
      </c>
      <c r="F426" s="304" t="str">
        <f>IF(I426&lt;&gt;0,(IFERROR(IF($Y426&gt;50,MROUND($Y426*I426,2.5),IF($Y426&lt;15,MROUND($Y426*I426,0.1),MROUND($Y426*I426,1))),)),"")</f>
        <v/>
      </c>
      <c r="G426" s="173"/>
      <c r="H426" s="173"/>
      <c r="I426" s="174">
        <v>0</v>
      </c>
      <c r="J426" s="304" t="str">
        <f>IF(M426&lt;&gt;0,(IFERROR(IF($Y426&gt;50,MROUND($Y426*M426,2.5),IF($Y426&lt;15,MROUND($Y426*M426,0.1),MROUND($Y426*M426,1))),)),"")</f>
        <v/>
      </c>
      <c r="K426" s="173"/>
      <c r="L426" s="173"/>
      <c r="M426" s="174">
        <v>0</v>
      </c>
      <c r="N426" s="304" t="str">
        <f>IF(Q426&lt;&gt;0,(IFERROR(IF($Y426&gt;50,MROUND($Y426*Q426,2.5),IF($Y426&lt;15,MROUND($Y426*Q426,0.1),MROUND($Y426*Q426,1))),)),"")</f>
        <v/>
      </c>
      <c r="O426" s="173"/>
      <c r="P426" s="173"/>
      <c r="Q426" s="174">
        <v>0</v>
      </c>
      <c r="R426" s="304" t="str">
        <f>IF(U426&lt;&gt;0,(IFERROR(IF($Y426&gt;50,MROUND($Y426*U426,2.5),IF($Y426&lt;15,MROUND($Y426*U426,0.1),MROUND($Y426*U426,1))),)),"")</f>
        <v/>
      </c>
      <c r="S426" s="173"/>
      <c r="T426" s="173"/>
      <c r="U426" s="175">
        <v>0</v>
      </c>
      <c r="V426" s="98">
        <f t="shared" si="751"/>
        <v>0</v>
      </c>
      <c r="W426" s="67">
        <f t="shared" si="757"/>
        <v>0</v>
      </c>
      <c r="X426" s="68">
        <f t="shared" si="758"/>
        <v>0</v>
      </c>
      <c r="Y426" s="203">
        <f t="shared" si="759"/>
        <v>219.73033320180681</v>
      </c>
      <c r="Z426" s="18">
        <f>(IF(I426&lt;30%,0,IF(I426&lt;35%,F426*G426*H426*F!$B$33,IF(I426&lt;40%,F426*G426*H426*F!$B$38,IF(I426&lt;45%,F426*G426*H426*F!$B$43,IF(I426&lt;50%,F426*G426*H426*F!$B$48,IF(I426=50%,F426*G426*H426*F!$B$50,IF(I426=51%,F426*G426*H426*F!$B$51,IF(I426=52%,F426*G426*H426*F!$B$52,IF(I426=53%,F426*G426*H426*F!$B$53,IF(I426=54%,F426*G426*H426*F!$B$54,IF(I426=55%,F426*G426*H426*F!$B$55,IF(I426=56%,F426*G426*H426*F!$B$56,IF(I426=57%,F426*G426*H426*F!$B$57,IF(I426=58%,F426*G426*H426*F!$B$58,IF(I426=59%,F426*G426*H426*F!$B$59,IF(I426=60%,F426*G426*H426*F!$B$60,IF(I426=61%,F426*G426*H426*F!$B$61,IF(I426=62%,F426*G426*H426*F!$B$62,IF(I426=63%,F426*G426*H426*F!$B$63,IF(I426=64%,F426*G426*H426*F!$B$64,IF(I426=65%,F426*G426*H426*F!$B$65,IF(I426=66%,F426*G426*H426*F!$B$66,IF(I426=67%,F426*G426*H426*F!$B$67,IF(I426=68%,F426*G426*H426*F!$B$68,IF(I426=69%,F426*G426*H426*F!$B$69,IF(I426=70%,F426*G426*H426*F!$B$70,IF(I426=71%,F426*G426*H426*F!$B$71,IF(I426=72%,F426*G426*H426*F!$B$72,IF(I426=73%,F426*G426*H426*F!$B$73,IF(I426=74%,F426*G426*H426*F!$B$74,IF(I426=75%,F426*G426*H426*F!$B$75,IF(I426=76%,F426*G426*H426*F!$B$76,IF(I426=77%,F426*G426*H426*F!$B$77,IF(I426=78%,F426*G426*H426*F!$B$78,IF(I426=79%,F426*G426*H426*F!$B$79,IF(I426=80%,F426*G426*H426*F!$B$80,IF(I426=81%,F426*G426*H426*F!$B$81,IF(I426=82%,F426*G426*H426*F!$B$82,IF(I426=83%,F426*G426*H426*F!$B$83,IF(I426=84%,F426*G426*H426*F!$B$84,IF(I426=85%,F426*G426*H426*F!$B$85,IF(I426=86%,F426*G426*H426*F!$B$86,IF(I426=87%,F426*G426*H426*F!$B$87,IF(I426=88%,F426*G426*H426*F!$B$88,IF(I426=89%,F426*G426*H426*F!$B$89,IF(I426=90%,F426*G426*H426*F!$B$90,IF(I426=91%,F426*G426*H426*F!$B$91,IF(I426=92%,F426*G426*H426*F!$B$92,IF(I426=93%,F426*G426*H426*F!$B$93,IF(I426=94%,F426*G426*H426*F!$B$94,IF(I426=95%,F426*G426*H426*F!$B$95,IF(I426=96%,F426*G426*H426*F!$B$96,IF(I426=97%,F426*G426*H426*F!$B$97,IF(I426=98%,F426*G426*H426*F!$B$98,IF(I426=99%,F426*G426*H426*F!$B$99,IF(I426&gt;99%,F426*G426*H426*F!$B$100,))))))))))))))))))))))))))))))))))))))))))))))))))))))))+IF(M426&lt;30%,0,IF(M426&lt;35%,J426*K426*L426*F!$B$33,IF(M426&lt;40%,J426*K426*L426*F!$B$38,IF(M426&lt;45%,J426*K426*L426*F!$B$43,IF(M426&lt;50%,J426*K426*L426*F!$B$48,IF(M426=50%,J426*K426*L426*F!$B$50,IF(M426=51%,J426*K426*L426*F!$B$51,IF(M426=52%,J426*K426*L426*F!$B$52,IF(M426=53%,J426*K426*L426*F!$B$53,IF(M426=54%,J426*K426*L426*F!$B$54,IF(M426=55%,J426*K426*L426*F!$B$55,IF(M426=56%,J426*K426*L426*F!$B$56,IF(M426=57%,J426*K426*L426*F!$B$57,IF(M426=58%,J426*K426*L426*F!$B$58,IF(M426=59%,J426*K426*L426*F!$B$59,IF(M426=60%,J426*K426*L426*F!$B$60,IF(M426=61%,J426*K426*L426*F!$B$61,IF(M426=62%,J426*K426*L426*F!$B$62,IF(M426=63%,J426*K426*L426*F!$B$63,IF(M426=64%,J426*K426*L426*F!$B$64,IF(M426=65%,J426*K426*L426*F!$B$65,IF(M426=66%,J426*K426*L426*F!$B$66,IF(M426=67%,J426*K426*L426*F!$B$67,IF(M426=68%,J426*K426*L426*F!$B$68,IF(M426=69%,J426*K426*L426*F!$B$69,IF(M426=70%,J426*K426*L426*F!$B$70,IF(M426=71%,J426*K426*L426*F!$B$71,IF(M426=72%,J426*K426*L426*F!$B$72,IF(M426=73%,J426*K426*L426*F!$B$73,IF(M426=74%,J426*K426*L426*F!$B$74,IF(M426=75%,J426*K426*L426*F!$B$75,IF(M426=76%,J426*K426*L426*F!$B$76,IF(M426=77%,J426*K426*L426*F!$B$77,IF(M426=78%,J426*K426*L426*F!$B$78,IF(M426=79%,J426*K426*L426*F!$B$79,IF(M426=80%,J426*K426*L426*F!$B$80,IF(M426=81%,J426*K426*L426*F!$B$81,IF(M426=82%,J426*K426*L426*F!$B$82,IF(M426=83%,J426*K426*L426*F!$B$83,IF(M426=84%,J426*K426*L426*F!$B$84,IF(M426=85%,J426*K426*L426*F!$B$85,IF(M426=86%,J426*K426*L426*F!$B$86,IF(M426=87%,J426*K426*L426*F!$B$87,IF(M426=88%,J426*K426*L426*F!$B$88,IF(M426=89%,J426*K426*L426*F!$B$89,IF(M426=90%,J426*K426*L426*F!$B$90,IF(M426=91%,J426*K426*L426*F!$B$91,IF(M426=92%,J426*K426*L426*F!$B$92,IF(M426=93%,J426*K426*L426*F!$B$93,IF(M426=94%,J426*K426*L426*F!$B$94,IF(M426=95%,J426*K426*L426*F!$B$95,IF(M426=96%,J426*K426*L426*F!$B$96,IF(M426=97%,J426*K426*L426*F!$B$97,IF(M426=98%,J426*K426*L426*F!$B$98,IF(M426=99%,J426*K426*L426*F!$B$99,IF(M426&gt;99%,J426*K426*L426*F!$B$100,))))))))))))))))))))))))))))))))))))))))))))))))))))))))+IF(Q426&lt;30%,0,IF(Q426&lt;35%,N426*O426*P426*F!$B$33,IF(Q426&lt;40%,N426*O426*P426*F!$B$38,IF(Q426&lt;45%,N426*O426*P426*F!$B$43,IF(Q426&lt;50%,N426*O426*P426*F!$B$48,IF(Q426=50%,N426*O426*P426*F!$B$50,IF(Q426=51%,N426*O426*P426*F!$B$51,IF(Q426=52%,N426*O426*P426*F!$B$52,IF(Q426=53%,N426*O426*P426*F!$B$53,IF(Q426=54%,N426*O426*P426*F!$B$54,IF(Q426=55%,N426*O426*P426*F!$B$55,IF(Q426=56%,N426*O426*P426*F!$B$56,IF(Q426=57%,N426*O426*P426*F!$B$57,IF(Q426=58%,N426*O426*P426*F!$B$58,IF(Q426=59%,N426*O426*P426*F!$B$59,IF(Q426=60%,N426*O426*P426*F!$B$60,IF(Q426=61%,N426*O426*P426*F!$B$61,IF(Q426=62%,N426*O426*P426*F!$B$62,IF(Q426=63%,N426*O426*P426*F!$B$63,IF(Q426=64%,N426*O426*P426*F!$B$64,IF(Q426=65%,N426*O426*P426*F!$B$65,IF(Q426=66%,N426*O426*P426*F!$B$66,IF(Q426=67%,N426*O426*P426*F!$B$67,IF(Q426=68%,N426*O426*P426*F!$B$68,IF(Q426=69%,N426*O426*P426*F!$B$69,IF(Q426=70%,N426*O426*P426*F!$B$70,IF(Q426=71%,N426*O426*P426*F!$B$71,IF(Q426=72%,N426*O426*P426*F!$B$72,IF(Q426=73%,N426*O426*P426*F!$B$73,IF(Q426=74%,N426*O426*P426*F!$B$74,IF(Q426=75%,N426*O426*P426*F!$B$75,IF(Q426=76%,N426*O426*P426*F!$B$76,IF(Q426=77%,N426*O426*P426*F!$B$77,IF(Q426=78%,N426*O426*P426*F!$B$78,IF(Q426=79%,N426*O426*P426*F!$B$79,IF(Q426=80%,N426*O426*P426*F!$B$80,IF(Q426=81%,N426*O426*P426*F!$B$81,IF(Q426=82%,N426*O426*P426*F!$B$82,IF(Q426=83%,N426*O426*P426*F!$B$83,IF(Q426=84%,N426*O426*P426*F!$B$84,IF(Q426=85%,N426*O426*P426*F!$B$85,IF(Q426=86%,N426*O426*P426*F!$B$86,IF(Q426=87%,N426*O426*P426*F!$B$87,IF(Q426=88%,N426*O426*P426*F!$B$88,IF(Q426=89%,N426*O426*P426*F!$B$89,IF(Q426=90%,N426*O426*P426*F!$B$90,IF(Q426=91%,N426*O426*P426*F!$B$91,IF(Q426=92%,N426*O426*P426*F!$B$92,IF(Q426=93%,N426*O426*P426*F!$B$93,IF(Q426=94%,N426*O426*P426*F!$B$94,IF(Q426=95%,N426*O426*P426*F!$B$95,IF(Q426=96%,N426*O426*P426*F!$B$96,IF(Q426=97%,N426*O426*P426*F!$B$97,IF(Q426=98%,N426*O426*P426*F!$B$98,IF(Q426=99%,N426*O426*P426*F!$B$99,IF(Q426&gt;99%,N426*O426*P426*F!$B$100,))))))))))))))))))))))))))))))))))))))))))))))))))))))))+IF(U426&lt;30%,0,IF(U426&lt;35%,R426*S426*T426*F!$B$33,IF(U426&lt;40%,R426*S426*T426*F!$B$38,IF(U426&lt;45%,R426*S426*T426*F!$B$43,IF(U426&lt;50%,R426*S426*T426*F!$B$48,IF(U426=50%,R426*S426*T426*F!$B$50,IF(U426=51%,R426*S426*T426*F!$B$51,IF(U426=52%,R426*S426*T426*F!$B$52,IF(U426=53%,R426*S426*T426*F!$B$53,IF(U426=54%,R426*S426*T426*F!$B$54,IF(U426=55%,R426*S426*T426*F!$B$55,IF(U426=56%,R426*S426*T426*F!$B$56,IF(U426=57%,R426*S426*T426*F!$B$57,IF(U426=58%,R426*S426*T426*F!$B$58,IF(U426=59%,R426*S426*T426*F!$B$59,IF(U426=60%,R426*S426*T426*F!$B$60,IF(U426=61%,R426*S426*T426*F!$B$61,IF(U426=62%,R426*S426*T426*F!$B$62,IF(U426=63%,R426*S426*T426*F!$B$63,IF(U426=64%,R426*S426*T426*F!$B$64,IF(U426=65%,R426*S426*T426*F!$B$65,IF(U426=66%,R426*S426*T426*F!$B$66,IF(U426=67%,R426*S426*T426*F!$B$67,IF(U426=68%,R426*S426*T426*F!$B$68,IF(U426=69%,R426*S426*T426*F!$B$69,IF(U426=70%,R426*S426*T426*F!$B$70,IF(U426=71%,R426*S426*T426*F!$B$71,IF(U426=72%,R426*S426*T426*F!$B$72,IF(U426=73%,R426*S426*T426*F!$B$73,IF(U426=74%,R426*S426*T426*F!$B$74,IF(U426=75%,R426*S426*T426*F!$B$75,IF(U426=76%,R426*S426*T426*F!$B$76,IF(U426=77%,R426*S426*T426*F!$B$77,IF(U426=78%,R426*S426*T426*F!$B$78,IF(U426=79%,R426*S426*T426*F!$B$79,IF(U426=80%,R426*S426*T426*F!$B$80,IF(U426=81%,R426*S426*T426*F!$B$81,IF(U426=82%,R426*S426*T426*F!$B$82,IF(U426=83%,R426*S426*T426*F!$B$83,IF(U426=84%,R426*S426*T426*F!$B$84,IF(U426=85%,R426*S426*T426*F!$B$85,IF(U426=86%,R426*S426*T426*F!$B$86,IF(U426=87%,R426*S426*T426*F!$B$87,IF(U426=88%,R426*S426*T426*F!$B$88,IF(U426=89%,R426*S426*T426*F!$B$89,IF(U426=90%,R426*S426*T426*F!$B$90,IF(U426=91%,R426*S426*T426*F!$B$91,IF(U426=92%,R426*S426*T426*F!$B$92,IF(U426=93%,R426*S426*T426*F!$B$93,IF(U426=94%,R426*S426*T426*F!$B$94,IF(U426=95%,R426*S426*T426*F!$B$95,IF(U426=96%,R426*S426*T426*F!$B$96,IF(U426=97%,R426*S426*T426*F!$B$97,IF(U426=98%,R426*S426*T426*F!$B$98,IF(U426=99%,R426*S426*T426*F!$B$99,IF(U426&gt;99%,R426*S426*T426*F!$B$100)))))))))))))))))))))))))))))))))))))))))))))))))))))))))*IF(ISNUMBER(E426),E426,1)*IF(ISNUMBER(D426),D426,1)</f>
        <v>0</v>
      </c>
      <c r="AA426" s="69">
        <f t="shared" si="752"/>
        <v>0</v>
      </c>
      <c r="AB426" s="70">
        <f t="shared" si="753"/>
        <v>0</v>
      </c>
    </row>
    <row r="427" spans="1:28" hidden="1" x14ac:dyDescent="0.25">
      <c r="A427" s="325"/>
      <c r="B427" s="198" t="str">
        <f t="shared" ref="B427:C427" si="762">IF(B390="","",B390)</f>
        <v>Легкая</v>
      </c>
      <c r="C427" s="196" t="str">
        <f t="shared" si="762"/>
        <v>Наклоны</v>
      </c>
      <c r="D427" s="167">
        <f t="shared" si="755"/>
        <v>1</v>
      </c>
      <c r="E427" s="197" t="str">
        <f t="shared" ref="E427" si="763">IF(E390="","",E390)</f>
        <v/>
      </c>
      <c r="F427" s="305" t="str">
        <f>IF(I427&lt;&gt;0,(IFERROR(IF($Y427&gt;50,MROUND($Y427*I427,2.5),IF($Y427&lt;15,MROUND($Y427*I427,0.1),MROUND($Y427*I427,1))),)),"")</f>
        <v/>
      </c>
      <c r="G427" s="170"/>
      <c r="H427" s="170"/>
      <c r="I427" s="171">
        <v>0</v>
      </c>
      <c r="J427" s="305" t="str">
        <f>IF(M427&lt;&gt;0,(IFERROR(IF($Y427&gt;50,MROUND($Y427*M427,2.5),IF($Y427&lt;15,MROUND($Y427*M427,0.1),MROUND($Y427*M427,1))),)),"")</f>
        <v/>
      </c>
      <c r="K427" s="170"/>
      <c r="L427" s="170"/>
      <c r="M427" s="171">
        <v>0</v>
      </c>
      <c r="N427" s="305" t="str">
        <f>IF(Q427&lt;&gt;0,(IFERROR(IF($Y427&gt;50,MROUND($Y427*Q427,2.5),IF($Y427&lt;15,MROUND($Y427*Q427,0.1),MROUND($Y427*Q427,1))),)),"")</f>
        <v/>
      </c>
      <c r="O427" s="170"/>
      <c r="P427" s="170"/>
      <c r="Q427" s="171">
        <v>0</v>
      </c>
      <c r="R427" s="305" t="str">
        <f>IF(U427&lt;&gt;0,(IFERROR(IF($Y427&gt;50,MROUND($Y427*U427,2.5),IF($Y427&lt;15,MROUND($Y427*U427,0.1),MROUND($Y427*U427,1))),)),"")</f>
        <v/>
      </c>
      <c r="S427" s="170"/>
      <c r="T427" s="170"/>
      <c r="U427" s="172">
        <v>0</v>
      </c>
      <c r="V427" s="121">
        <f t="shared" si="751"/>
        <v>0</v>
      </c>
      <c r="W427" s="60">
        <f t="shared" si="757"/>
        <v>0</v>
      </c>
      <c r="X427" s="61">
        <f>ROUND(IFERROR((W427/(Y427*IF(ISNUMBER(E427),E427,1))),0),2)</f>
        <v>0</v>
      </c>
      <c r="Y427" s="203">
        <f t="shared" si="759"/>
        <v>139.44424991653131</v>
      </c>
      <c r="Z427" s="17">
        <f>(IF(I427&lt;30%,0,IF(I427&lt;35%,F427*G427*H427*F!$B$33,IF(I427&lt;40%,F427*G427*H427*F!$B$38,IF(I427&lt;45%,F427*G427*H427*F!$B$43,IF(I427&lt;50%,F427*G427*H427*F!$B$48,IF(I427=50%,F427*G427*H427*F!$B$50,IF(I427=51%,F427*G427*H427*F!$B$51,IF(I427=52%,F427*G427*H427*F!$B$52,IF(I427=53%,F427*G427*H427*F!$B$53,IF(I427=54%,F427*G427*H427*F!$B$54,IF(I427=55%,F427*G427*H427*F!$B$55,IF(I427=56%,F427*G427*H427*F!$B$56,IF(I427=57%,F427*G427*H427*F!$B$57,IF(I427=58%,F427*G427*H427*F!$B$58,IF(I427=59%,F427*G427*H427*F!$B$59,IF(I427=60%,F427*G427*H427*F!$B$60,IF(I427=61%,F427*G427*H427*F!$B$61,IF(I427=62%,F427*G427*H427*F!$B$62,IF(I427=63%,F427*G427*H427*F!$B$63,IF(I427=64%,F427*G427*H427*F!$B$64,IF(I427=65%,F427*G427*H427*F!$B$65,IF(I427=66%,F427*G427*H427*F!$B$66,IF(I427=67%,F427*G427*H427*F!$B$67,IF(I427=68%,F427*G427*H427*F!$B$68,IF(I427=69%,F427*G427*H427*F!$B$69,IF(I427=70%,F427*G427*H427*F!$B$70,IF(I427=71%,F427*G427*H427*F!$B$71,IF(I427=72%,F427*G427*H427*F!$B$72,IF(I427=73%,F427*G427*H427*F!$B$73,IF(I427=74%,F427*G427*H427*F!$B$74,IF(I427=75%,F427*G427*H427*F!$B$75,IF(I427=76%,F427*G427*H427*F!$B$76,IF(I427=77%,F427*G427*H427*F!$B$77,IF(I427=78%,F427*G427*H427*F!$B$78,IF(I427=79%,F427*G427*H427*F!$B$79,IF(I427=80%,F427*G427*H427*F!$B$80,IF(I427=81%,F427*G427*H427*F!$B$81,IF(I427=82%,F427*G427*H427*F!$B$82,IF(I427=83%,F427*G427*H427*F!$B$83,IF(I427=84%,F427*G427*H427*F!$B$84,IF(I427=85%,F427*G427*H427*F!$B$85,IF(I427=86%,F427*G427*H427*F!$B$86,IF(I427=87%,F427*G427*H427*F!$B$87,IF(I427=88%,F427*G427*H427*F!$B$88,IF(I427=89%,F427*G427*H427*F!$B$89,IF(I427=90%,F427*G427*H427*F!$B$90,IF(I427=91%,F427*G427*H427*F!$B$91,IF(I427=92%,F427*G427*H427*F!$B$92,IF(I427=93%,F427*G427*H427*F!$B$93,IF(I427=94%,F427*G427*H427*F!$B$94,IF(I427=95%,F427*G427*H427*F!$B$95,IF(I427=96%,F427*G427*H427*F!$B$96,IF(I427=97%,F427*G427*H427*F!$B$97,IF(I427=98%,F427*G427*H427*F!$B$98,IF(I427=99%,F427*G427*H427*F!$B$99,IF(I427&gt;99%,F427*G427*H427*F!$B$100,))))))))))))))))))))))))))))))))))))))))))))))))))))))))+IF(M427&lt;30%,0,IF(M427&lt;35%,J427*K427*L427*F!$B$33,IF(M427&lt;40%,J427*K427*L427*F!$B$38,IF(M427&lt;45%,J427*K427*L427*F!$B$43,IF(M427&lt;50%,J427*K427*L427*F!$B$48,IF(M427=50%,J427*K427*L427*F!$B$50,IF(M427=51%,J427*K427*L427*F!$B$51,IF(M427=52%,J427*K427*L427*F!$B$52,IF(M427=53%,J427*K427*L427*F!$B$53,IF(M427=54%,J427*K427*L427*F!$B$54,IF(M427=55%,J427*K427*L427*F!$B$55,IF(M427=56%,J427*K427*L427*F!$B$56,IF(M427=57%,J427*K427*L427*F!$B$57,IF(M427=58%,J427*K427*L427*F!$B$58,IF(M427=59%,J427*K427*L427*F!$B$59,IF(M427=60%,J427*K427*L427*F!$B$60,IF(M427=61%,J427*K427*L427*F!$B$61,IF(M427=62%,J427*K427*L427*F!$B$62,IF(M427=63%,J427*K427*L427*F!$B$63,IF(M427=64%,J427*K427*L427*F!$B$64,IF(M427=65%,J427*K427*L427*F!$B$65,IF(M427=66%,J427*K427*L427*F!$B$66,IF(M427=67%,J427*K427*L427*F!$B$67,IF(M427=68%,J427*K427*L427*F!$B$68,IF(M427=69%,J427*K427*L427*F!$B$69,IF(M427=70%,J427*K427*L427*F!$B$70,IF(M427=71%,J427*K427*L427*F!$B$71,IF(M427=72%,J427*K427*L427*F!$B$72,IF(M427=73%,J427*K427*L427*F!$B$73,IF(M427=74%,J427*K427*L427*F!$B$74,IF(M427=75%,J427*K427*L427*F!$B$75,IF(M427=76%,J427*K427*L427*F!$B$76,IF(M427=77%,J427*K427*L427*F!$B$77,IF(M427=78%,J427*K427*L427*F!$B$78,IF(M427=79%,J427*K427*L427*F!$B$79,IF(M427=80%,J427*K427*L427*F!$B$80,IF(M427=81%,J427*K427*L427*F!$B$81,IF(M427=82%,J427*K427*L427*F!$B$82,IF(M427=83%,J427*K427*L427*F!$B$83,IF(M427=84%,J427*K427*L427*F!$B$84,IF(M427=85%,J427*K427*L427*F!$B$85,IF(M427=86%,J427*K427*L427*F!$B$86,IF(M427=87%,J427*K427*L427*F!$B$87,IF(M427=88%,J427*K427*L427*F!$B$88,IF(M427=89%,J427*K427*L427*F!$B$89,IF(M427=90%,J427*K427*L427*F!$B$90,IF(M427=91%,J427*K427*L427*F!$B$91,IF(M427=92%,J427*K427*L427*F!$B$92,IF(M427=93%,J427*K427*L427*F!$B$93,IF(M427=94%,J427*K427*L427*F!$B$94,IF(M427=95%,J427*K427*L427*F!$B$95,IF(M427=96%,J427*K427*L427*F!$B$96,IF(M427=97%,J427*K427*L427*F!$B$97,IF(M427=98%,J427*K427*L427*F!$B$98,IF(M427=99%,J427*K427*L427*F!$B$99,IF(M427&gt;99%,J427*K427*L427*F!$B$100,))))))))))))))))))))))))))))))))))))))))))))))))))))))))+IF(Q427&lt;30%,0,IF(Q427&lt;35%,N427*O427*P427*F!$B$33,IF(Q427&lt;40%,N427*O427*P427*F!$B$38,IF(Q427&lt;45%,N427*O427*P427*F!$B$43,IF(Q427&lt;50%,N427*O427*P427*F!$B$48,IF(Q427=50%,N427*O427*P427*F!$B$50,IF(Q427=51%,N427*O427*P427*F!$B$51,IF(Q427=52%,N427*O427*P427*F!$B$52,IF(Q427=53%,N427*O427*P427*F!$B$53,IF(Q427=54%,N427*O427*P427*F!$B$54,IF(Q427=55%,N427*O427*P427*F!$B$55,IF(Q427=56%,N427*O427*P427*F!$B$56,IF(Q427=57%,N427*O427*P427*F!$B$57,IF(Q427=58%,N427*O427*P427*F!$B$58,IF(Q427=59%,N427*O427*P427*F!$B$59,IF(Q427=60%,N427*O427*P427*F!$B$60,IF(Q427=61%,N427*O427*P427*F!$B$61,IF(Q427=62%,N427*O427*P427*F!$B$62,IF(Q427=63%,N427*O427*P427*F!$B$63,IF(Q427=64%,N427*O427*P427*F!$B$64,IF(Q427=65%,N427*O427*P427*F!$B$65,IF(Q427=66%,N427*O427*P427*F!$B$66,IF(Q427=67%,N427*O427*P427*F!$B$67,IF(Q427=68%,N427*O427*P427*F!$B$68,IF(Q427=69%,N427*O427*P427*F!$B$69,IF(Q427=70%,N427*O427*P427*F!$B$70,IF(Q427=71%,N427*O427*P427*F!$B$71,IF(Q427=72%,N427*O427*P427*F!$B$72,IF(Q427=73%,N427*O427*P427*F!$B$73,IF(Q427=74%,N427*O427*P427*F!$B$74,IF(Q427=75%,N427*O427*P427*F!$B$75,IF(Q427=76%,N427*O427*P427*F!$B$76,IF(Q427=77%,N427*O427*P427*F!$B$77,IF(Q427=78%,N427*O427*P427*F!$B$78,IF(Q427=79%,N427*O427*P427*F!$B$79,IF(Q427=80%,N427*O427*P427*F!$B$80,IF(Q427=81%,N427*O427*P427*F!$B$81,IF(Q427=82%,N427*O427*P427*F!$B$82,IF(Q427=83%,N427*O427*P427*F!$B$83,IF(Q427=84%,N427*O427*P427*F!$B$84,IF(Q427=85%,N427*O427*P427*F!$B$85,IF(Q427=86%,N427*O427*P427*F!$B$86,IF(Q427=87%,N427*O427*P427*F!$B$87,IF(Q427=88%,N427*O427*P427*F!$B$88,IF(Q427=89%,N427*O427*P427*F!$B$89,IF(Q427=90%,N427*O427*P427*F!$B$90,IF(Q427=91%,N427*O427*P427*F!$B$91,IF(Q427=92%,N427*O427*P427*F!$B$92,IF(Q427=93%,N427*O427*P427*F!$B$93,IF(Q427=94%,N427*O427*P427*F!$B$94,IF(Q427=95%,N427*O427*P427*F!$B$95,IF(Q427=96%,N427*O427*P427*F!$B$96,IF(Q427=97%,N427*O427*P427*F!$B$97,IF(Q427=98%,N427*O427*P427*F!$B$98,IF(Q427=99%,N427*O427*P427*F!$B$99,IF(Q427&gt;99%,N427*O427*P427*F!$B$100,))))))))))))))))))))))))))))))))))))))))))))))))))))))))+IF(U427&lt;30%,0,IF(U427&lt;35%,R427*S427*T427*F!$B$33,IF(U427&lt;40%,R427*S427*T427*F!$B$38,IF(U427&lt;45%,R427*S427*T427*F!$B$43,IF(U427&lt;50%,R427*S427*T427*F!$B$48,IF(U427=50%,R427*S427*T427*F!$B$50,IF(U427=51%,R427*S427*T427*F!$B$51,IF(U427=52%,R427*S427*T427*F!$B$52,IF(U427=53%,R427*S427*T427*F!$B$53,IF(U427=54%,R427*S427*T427*F!$B$54,IF(U427=55%,R427*S427*T427*F!$B$55,IF(U427=56%,R427*S427*T427*F!$B$56,IF(U427=57%,R427*S427*T427*F!$B$57,IF(U427=58%,R427*S427*T427*F!$B$58,IF(U427=59%,R427*S427*T427*F!$B$59,IF(U427=60%,R427*S427*T427*F!$B$60,IF(U427=61%,R427*S427*T427*F!$B$61,IF(U427=62%,R427*S427*T427*F!$B$62,IF(U427=63%,R427*S427*T427*F!$B$63,IF(U427=64%,R427*S427*T427*F!$B$64,IF(U427=65%,R427*S427*T427*F!$B$65,IF(U427=66%,R427*S427*T427*F!$B$66,IF(U427=67%,R427*S427*T427*F!$B$67,IF(U427=68%,R427*S427*T427*F!$B$68,IF(U427=69%,R427*S427*T427*F!$B$69,IF(U427=70%,R427*S427*T427*F!$B$70,IF(U427=71%,R427*S427*T427*F!$B$71,IF(U427=72%,R427*S427*T427*F!$B$72,IF(U427=73%,R427*S427*T427*F!$B$73,IF(U427=74%,R427*S427*T427*F!$B$74,IF(U427=75%,R427*S427*T427*F!$B$75,IF(U427=76%,R427*S427*T427*F!$B$76,IF(U427=77%,R427*S427*T427*F!$B$77,IF(U427=78%,R427*S427*T427*F!$B$78,IF(U427=79%,R427*S427*T427*F!$B$79,IF(U427=80%,R427*S427*T427*F!$B$80,IF(U427=81%,R427*S427*T427*F!$B$81,IF(U427=82%,R427*S427*T427*F!$B$82,IF(U427=83%,R427*S427*T427*F!$B$83,IF(U427=84%,R427*S427*T427*F!$B$84,IF(U427=85%,R427*S427*T427*F!$B$85,IF(U427=86%,R427*S427*T427*F!$B$86,IF(U427=87%,R427*S427*T427*F!$B$87,IF(U427=88%,R427*S427*T427*F!$B$88,IF(U427=89%,R427*S427*T427*F!$B$89,IF(U427=90%,R427*S427*T427*F!$B$90,IF(U427=91%,R427*S427*T427*F!$B$91,IF(U427=92%,R427*S427*T427*F!$B$92,IF(U427=93%,R427*S427*T427*F!$B$93,IF(U427=94%,R427*S427*T427*F!$B$94,IF(U427=95%,R427*S427*T427*F!$B$95,IF(U427=96%,R427*S427*T427*F!$B$96,IF(U427=97%,R427*S427*T427*F!$B$97,IF(U427=98%,R427*S427*T427*F!$B$98,IF(U427=99%,R427*S427*T427*F!$B$99,IF(U427&gt;99%,R427*S427*T427*F!$B$100)))))))))))))))))))))))))))))))))))))))))))))))))))))))))*IF(ISNUMBER(E427),E427,1)*IF(ISNUMBER(D427),D427,1)</f>
        <v>0</v>
      </c>
      <c r="AA427" s="62">
        <f t="shared" si="752"/>
        <v>0</v>
      </c>
      <c r="AB427" s="63">
        <f t="shared" si="753"/>
        <v>0</v>
      </c>
    </row>
    <row r="428" spans="1:28" hidden="1" x14ac:dyDescent="0.25">
      <c r="A428" s="325"/>
      <c r="B428" s="198" t="str">
        <f t="shared" ref="B428:C428" si="764">IF(B391="","",B391)</f>
        <v/>
      </c>
      <c r="C428" s="196" t="str">
        <f t="shared" si="764"/>
        <v/>
      </c>
      <c r="D428" s="167">
        <f t="shared" si="755"/>
        <v>0</v>
      </c>
      <c r="E428" s="199" t="str">
        <f t="shared" ref="E428" si="765">IF(E391="","",E391)</f>
        <v/>
      </c>
      <c r="F428" s="304" t="str">
        <f>IF(I428&lt;&gt;0,(IFERROR(IF($Y428&gt;50,MROUND($Y428*I428,2.5),IF($Y428&lt;15,MROUND($Y428*I428,0.1),MROUND($Y428*I428,1))),)),"")</f>
        <v/>
      </c>
      <c r="G428" s="173"/>
      <c r="H428" s="173"/>
      <c r="I428" s="174">
        <v>0</v>
      </c>
      <c r="J428" s="304" t="str">
        <f>IF(M428&lt;&gt;0,(IFERROR(IF($Y428&gt;50,MROUND($Y428*M428,2.5),IF($Y428&lt;15,MROUND($Y428*M428,0.1),MROUND($Y428*M428,1))),)),"")</f>
        <v/>
      </c>
      <c r="K428" s="173"/>
      <c r="L428" s="173"/>
      <c r="M428" s="174">
        <v>0</v>
      </c>
      <c r="N428" s="304" t="str">
        <f>IF(Q428&lt;&gt;0,(IFERROR(IF($Y428&gt;50,MROUND($Y428*Q428,2.5),IF($Y428&lt;15,MROUND($Y428*Q428,0.1),MROUND($Y428*Q428,1))),)),"")</f>
        <v/>
      </c>
      <c r="O428" s="173"/>
      <c r="P428" s="173"/>
      <c r="Q428" s="174">
        <v>0</v>
      </c>
      <c r="R428" s="304" t="str">
        <f>IF(U428&lt;&gt;0,(IFERROR(IF($Y428&gt;50,MROUND($Y428*U428,2.5),IF($Y428&lt;15,MROUND($Y428*U428,0.1),MROUND($Y428*U428,1))),)),"")</f>
        <v/>
      </c>
      <c r="S428" s="173"/>
      <c r="T428" s="173"/>
      <c r="U428" s="175">
        <v>0</v>
      </c>
      <c r="V428" s="98">
        <f t="shared" si="751"/>
        <v>0</v>
      </c>
      <c r="W428" s="67">
        <f t="shared" si="757"/>
        <v>0</v>
      </c>
      <c r="X428" s="72">
        <f t="shared" ref="X428:X429" si="766">ROUND(IFERROR((W428/(Y428*IF(ISNUMBER(E428),E428,1))),0),2)</f>
        <v>0</v>
      </c>
      <c r="Y428" s="203" t="str">
        <f t="shared" si="759"/>
        <v/>
      </c>
      <c r="Z428" s="18">
        <f>(IF(I428&lt;30%,0,IF(I428&lt;35%,F428*G428*H428*F!$B$33,IF(I428&lt;40%,F428*G428*H428*F!$B$38,IF(I428&lt;45%,F428*G428*H428*F!$B$43,IF(I428&lt;50%,F428*G428*H428*F!$B$48,IF(I428=50%,F428*G428*H428*F!$B$50,IF(I428=51%,F428*G428*H428*F!$B$51,IF(I428=52%,F428*G428*H428*F!$B$52,IF(I428=53%,F428*G428*H428*F!$B$53,IF(I428=54%,F428*G428*H428*F!$B$54,IF(I428=55%,F428*G428*H428*F!$B$55,IF(I428=56%,F428*G428*H428*F!$B$56,IF(I428=57%,F428*G428*H428*F!$B$57,IF(I428=58%,F428*G428*H428*F!$B$58,IF(I428=59%,F428*G428*H428*F!$B$59,IF(I428=60%,F428*G428*H428*F!$B$60,IF(I428=61%,F428*G428*H428*F!$B$61,IF(I428=62%,F428*G428*H428*F!$B$62,IF(I428=63%,F428*G428*H428*F!$B$63,IF(I428=64%,F428*G428*H428*F!$B$64,IF(I428=65%,F428*G428*H428*F!$B$65,IF(I428=66%,F428*G428*H428*F!$B$66,IF(I428=67%,F428*G428*H428*F!$B$67,IF(I428=68%,F428*G428*H428*F!$B$68,IF(I428=69%,F428*G428*H428*F!$B$69,IF(I428=70%,F428*G428*H428*F!$B$70,IF(I428=71%,F428*G428*H428*F!$B$71,IF(I428=72%,F428*G428*H428*F!$B$72,IF(I428=73%,F428*G428*H428*F!$B$73,IF(I428=74%,F428*G428*H428*F!$B$74,IF(I428=75%,F428*G428*H428*F!$B$75,IF(I428=76%,F428*G428*H428*F!$B$76,IF(I428=77%,F428*G428*H428*F!$B$77,IF(I428=78%,F428*G428*H428*F!$B$78,IF(I428=79%,F428*G428*H428*F!$B$79,IF(I428=80%,F428*G428*H428*F!$B$80,IF(I428=81%,F428*G428*H428*F!$B$81,IF(I428=82%,F428*G428*H428*F!$B$82,IF(I428=83%,F428*G428*H428*F!$B$83,IF(I428=84%,F428*G428*H428*F!$B$84,IF(I428=85%,F428*G428*H428*F!$B$85,IF(I428=86%,F428*G428*H428*F!$B$86,IF(I428=87%,F428*G428*H428*F!$B$87,IF(I428=88%,F428*G428*H428*F!$B$88,IF(I428=89%,F428*G428*H428*F!$B$89,IF(I428=90%,F428*G428*H428*F!$B$90,IF(I428=91%,F428*G428*H428*F!$B$91,IF(I428=92%,F428*G428*H428*F!$B$92,IF(I428=93%,F428*G428*H428*F!$B$93,IF(I428=94%,F428*G428*H428*F!$B$94,IF(I428=95%,F428*G428*H428*F!$B$95,IF(I428=96%,F428*G428*H428*F!$B$96,IF(I428=97%,F428*G428*H428*F!$B$97,IF(I428=98%,F428*G428*H428*F!$B$98,IF(I428=99%,F428*G428*H428*F!$B$99,IF(I428&gt;99%,F428*G428*H428*F!$B$100,))))))))))))))))))))))))))))))))))))))))))))))))))))))))+IF(M428&lt;30%,0,IF(M428&lt;35%,J428*K428*L428*F!$B$33,IF(M428&lt;40%,J428*K428*L428*F!$B$38,IF(M428&lt;45%,J428*K428*L428*F!$B$43,IF(M428&lt;50%,J428*K428*L428*F!$B$48,IF(M428=50%,J428*K428*L428*F!$B$50,IF(M428=51%,J428*K428*L428*F!$B$51,IF(M428=52%,J428*K428*L428*F!$B$52,IF(M428=53%,J428*K428*L428*F!$B$53,IF(M428=54%,J428*K428*L428*F!$B$54,IF(M428=55%,J428*K428*L428*F!$B$55,IF(M428=56%,J428*K428*L428*F!$B$56,IF(M428=57%,J428*K428*L428*F!$B$57,IF(M428=58%,J428*K428*L428*F!$B$58,IF(M428=59%,J428*K428*L428*F!$B$59,IF(M428=60%,J428*K428*L428*F!$B$60,IF(M428=61%,J428*K428*L428*F!$B$61,IF(M428=62%,J428*K428*L428*F!$B$62,IF(M428=63%,J428*K428*L428*F!$B$63,IF(M428=64%,J428*K428*L428*F!$B$64,IF(M428=65%,J428*K428*L428*F!$B$65,IF(M428=66%,J428*K428*L428*F!$B$66,IF(M428=67%,J428*K428*L428*F!$B$67,IF(M428=68%,J428*K428*L428*F!$B$68,IF(M428=69%,J428*K428*L428*F!$B$69,IF(M428=70%,J428*K428*L428*F!$B$70,IF(M428=71%,J428*K428*L428*F!$B$71,IF(M428=72%,J428*K428*L428*F!$B$72,IF(M428=73%,J428*K428*L428*F!$B$73,IF(M428=74%,J428*K428*L428*F!$B$74,IF(M428=75%,J428*K428*L428*F!$B$75,IF(M428=76%,J428*K428*L428*F!$B$76,IF(M428=77%,J428*K428*L428*F!$B$77,IF(M428=78%,J428*K428*L428*F!$B$78,IF(M428=79%,J428*K428*L428*F!$B$79,IF(M428=80%,J428*K428*L428*F!$B$80,IF(M428=81%,J428*K428*L428*F!$B$81,IF(M428=82%,J428*K428*L428*F!$B$82,IF(M428=83%,J428*K428*L428*F!$B$83,IF(M428=84%,J428*K428*L428*F!$B$84,IF(M428=85%,J428*K428*L428*F!$B$85,IF(M428=86%,J428*K428*L428*F!$B$86,IF(M428=87%,J428*K428*L428*F!$B$87,IF(M428=88%,J428*K428*L428*F!$B$88,IF(M428=89%,J428*K428*L428*F!$B$89,IF(M428=90%,J428*K428*L428*F!$B$90,IF(M428=91%,J428*K428*L428*F!$B$91,IF(M428=92%,J428*K428*L428*F!$B$92,IF(M428=93%,J428*K428*L428*F!$B$93,IF(M428=94%,J428*K428*L428*F!$B$94,IF(M428=95%,J428*K428*L428*F!$B$95,IF(M428=96%,J428*K428*L428*F!$B$96,IF(M428=97%,J428*K428*L428*F!$B$97,IF(M428=98%,J428*K428*L428*F!$B$98,IF(M428=99%,J428*K428*L428*F!$B$99,IF(M428&gt;99%,J428*K428*L428*F!$B$100,))))))))))))))))))))))))))))))))))))))))))))))))))))))))+IF(Q428&lt;30%,0,IF(Q428&lt;35%,N428*O428*P428*F!$B$33,IF(Q428&lt;40%,N428*O428*P428*F!$B$38,IF(Q428&lt;45%,N428*O428*P428*F!$B$43,IF(Q428&lt;50%,N428*O428*P428*F!$B$48,IF(Q428=50%,N428*O428*P428*F!$B$50,IF(Q428=51%,N428*O428*P428*F!$B$51,IF(Q428=52%,N428*O428*P428*F!$B$52,IF(Q428=53%,N428*O428*P428*F!$B$53,IF(Q428=54%,N428*O428*P428*F!$B$54,IF(Q428=55%,N428*O428*P428*F!$B$55,IF(Q428=56%,N428*O428*P428*F!$B$56,IF(Q428=57%,N428*O428*P428*F!$B$57,IF(Q428=58%,N428*O428*P428*F!$B$58,IF(Q428=59%,N428*O428*P428*F!$B$59,IF(Q428=60%,N428*O428*P428*F!$B$60,IF(Q428=61%,N428*O428*P428*F!$B$61,IF(Q428=62%,N428*O428*P428*F!$B$62,IF(Q428=63%,N428*O428*P428*F!$B$63,IF(Q428=64%,N428*O428*P428*F!$B$64,IF(Q428=65%,N428*O428*P428*F!$B$65,IF(Q428=66%,N428*O428*P428*F!$B$66,IF(Q428=67%,N428*O428*P428*F!$B$67,IF(Q428=68%,N428*O428*P428*F!$B$68,IF(Q428=69%,N428*O428*P428*F!$B$69,IF(Q428=70%,N428*O428*P428*F!$B$70,IF(Q428=71%,N428*O428*P428*F!$B$71,IF(Q428=72%,N428*O428*P428*F!$B$72,IF(Q428=73%,N428*O428*P428*F!$B$73,IF(Q428=74%,N428*O428*P428*F!$B$74,IF(Q428=75%,N428*O428*P428*F!$B$75,IF(Q428=76%,N428*O428*P428*F!$B$76,IF(Q428=77%,N428*O428*P428*F!$B$77,IF(Q428=78%,N428*O428*P428*F!$B$78,IF(Q428=79%,N428*O428*P428*F!$B$79,IF(Q428=80%,N428*O428*P428*F!$B$80,IF(Q428=81%,N428*O428*P428*F!$B$81,IF(Q428=82%,N428*O428*P428*F!$B$82,IF(Q428=83%,N428*O428*P428*F!$B$83,IF(Q428=84%,N428*O428*P428*F!$B$84,IF(Q428=85%,N428*O428*P428*F!$B$85,IF(Q428=86%,N428*O428*P428*F!$B$86,IF(Q428=87%,N428*O428*P428*F!$B$87,IF(Q428=88%,N428*O428*P428*F!$B$88,IF(Q428=89%,N428*O428*P428*F!$B$89,IF(Q428=90%,N428*O428*P428*F!$B$90,IF(Q428=91%,N428*O428*P428*F!$B$91,IF(Q428=92%,N428*O428*P428*F!$B$92,IF(Q428=93%,N428*O428*P428*F!$B$93,IF(Q428=94%,N428*O428*P428*F!$B$94,IF(Q428=95%,N428*O428*P428*F!$B$95,IF(Q428=96%,N428*O428*P428*F!$B$96,IF(Q428=97%,N428*O428*P428*F!$B$97,IF(Q428=98%,N428*O428*P428*F!$B$98,IF(Q428=99%,N428*O428*P428*F!$B$99,IF(Q428&gt;99%,N428*O428*P428*F!$B$100,))))))))))))))))))))))))))))))))))))))))))))))))))))))))+IF(U428&lt;30%,0,IF(U428&lt;35%,R428*S428*T428*F!$B$33,IF(U428&lt;40%,R428*S428*T428*F!$B$38,IF(U428&lt;45%,R428*S428*T428*F!$B$43,IF(U428&lt;50%,R428*S428*T428*F!$B$48,IF(U428=50%,R428*S428*T428*F!$B$50,IF(U428=51%,R428*S428*T428*F!$B$51,IF(U428=52%,R428*S428*T428*F!$B$52,IF(U428=53%,R428*S428*T428*F!$B$53,IF(U428=54%,R428*S428*T428*F!$B$54,IF(U428=55%,R428*S428*T428*F!$B$55,IF(U428=56%,R428*S428*T428*F!$B$56,IF(U428=57%,R428*S428*T428*F!$B$57,IF(U428=58%,R428*S428*T428*F!$B$58,IF(U428=59%,R428*S428*T428*F!$B$59,IF(U428=60%,R428*S428*T428*F!$B$60,IF(U428=61%,R428*S428*T428*F!$B$61,IF(U428=62%,R428*S428*T428*F!$B$62,IF(U428=63%,R428*S428*T428*F!$B$63,IF(U428=64%,R428*S428*T428*F!$B$64,IF(U428=65%,R428*S428*T428*F!$B$65,IF(U428=66%,R428*S428*T428*F!$B$66,IF(U428=67%,R428*S428*T428*F!$B$67,IF(U428=68%,R428*S428*T428*F!$B$68,IF(U428=69%,R428*S428*T428*F!$B$69,IF(U428=70%,R428*S428*T428*F!$B$70,IF(U428=71%,R428*S428*T428*F!$B$71,IF(U428=72%,R428*S428*T428*F!$B$72,IF(U428=73%,R428*S428*T428*F!$B$73,IF(U428=74%,R428*S428*T428*F!$B$74,IF(U428=75%,R428*S428*T428*F!$B$75,IF(U428=76%,R428*S428*T428*F!$B$76,IF(U428=77%,R428*S428*T428*F!$B$77,IF(U428=78%,R428*S428*T428*F!$B$78,IF(U428=79%,R428*S428*T428*F!$B$79,IF(U428=80%,R428*S428*T428*F!$B$80,IF(U428=81%,R428*S428*T428*F!$B$81,IF(U428=82%,R428*S428*T428*F!$B$82,IF(U428=83%,R428*S428*T428*F!$B$83,IF(U428=84%,R428*S428*T428*F!$B$84,IF(U428=85%,R428*S428*T428*F!$B$85,IF(U428=86%,R428*S428*T428*F!$B$86,IF(U428=87%,R428*S428*T428*F!$B$87,IF(U428=88%,R428*S428*T428*F!$B$88,IF(U428=89%,R428*S428*T428*F!$B$89,IF(U428=90%,R428*S428*T428*F!$B$90,IF(U428=91%,R428*S428*T428*F!$B$91,IF(U428=92%,R428*S428*T428*F!$B$92,IF(U428=93%,R428*S428*T428*F!$B$93,IF(U428=94%,R428*S428*T428*F!$B$94,IF(U428=95%,R428*S428*T428*F!$B$95,IF(U428=96%,R428*S428*T428*F!$B$96,IF(U428=97%,R428*S428*T428*F!$B$97,IF(U428=98%,R428*S428*T428*F!$B$98,IF(U428=99%,R428*S428*T428*F!$B$99,IF(U428&gt;99%,R428*S428*T428*F!$B$100)))))))))))))))))))))))))))))))))))))))))))))))))))))))))*IF(ISNUMBER(E428),E428,1)*IF(ISNUMBER(D428),D428,1)</f>
        <v>0</v>
      </c>
      <c r="AA428" s="69">
        <f t="shared" si="752"/>
        <v>0</v>
      </c>
      <c r="AB428" s="70">
        <f t="shared" si="753"/>
        <v>0</v>
      </c>
    </row>
    <row r="429" spans="1:28" hidden="1" x14ac:dyDescent="0.25">
      <c r="A429" s="325"/>
      <c r="B429" s="198" t="str">
        <f t="shared" ref="B429:C429" si="767">IF(B392="","",B392)</f>
        <v/>
      </c>
      <c r="C429" s="200" t="str">
        <f t="shared" si="767"/>
        <v/>
      </c>
      <c r="D429" s="167">
        <f t="shared" si="755"/>
        <v>0</v>
      </c>
      <c r="E429" s="199" t="str">
        <f t="shared" ref="E429" si="768">IF(E392="","",E392)</f>
        <v/>
      </c>
      <c r="F429" s="303"/>
      <c r="G429" s="170"/>
      <c r="H429" s="170"/>
      <c r="I429" s="171">
        <f t="shared" ref="I429" si="769">IFERROR(ROUND(F429/$Y429,2),)</f>
        <v>0</v>
      </c>
      <c r="J429" s="303"/>
      <c r="K429" s="170"/>
      <c r="L429" s="170"/>
      <c r="M429" s="171">
        <f t="shared" ref="M429" si="770">IFERROR(ROUND(J429/$Y429,2),)</f>
        <v>0</v>
      </c>
      <c r="N429" s="303"/>
      <c r="O429" s="170"/>
      <c r="P429" s="170"/>
      <c r="Q429" s="171">
        <f t="shared" ref="Q429" si="771">IFERROR(ROUND(N429/$Y429,2),)</f>
        <v>0</v>
      </c>
      <c r="R429" s="303"/>
      <c r="S429" s="170"/>
      <c r="T429" s="170"/>
      <c r="U429" s="171">
        <f t="shared" ref="U429" si="772">IFERROR(ROUND(R429/$Y429,2),)</f>
        <v>0</v>
      </c>
      <c r="V429" s="121">
        <f t="shared" si="751"/>
        <v>0</v>
      </c>
      <c r="W429" s="60">
        <f t="shared" si="757"/>
        <v>0</v>
      </c>
      <c r="X429" s="61">
        <f t="shared" si="766"/>
        <v>0</v>
      </c>
      <c r="Y429" s="203" t="str">
        <f t="shared" si="759"/>
        <v/>
      </c>
      <c r="Z429" s="17">
        <f>(IF(I429&lt;30%,0,IF(I429&lt;35%,F429*G429*H429*F!$B$33,IF(I429&lt;40%,F429*G429*H429*F!$B$38,IF(I429&lt;45%,F429*G429*H429*F!$B$43,IF(I429&lt;50%,F429*G429*H429*F!$B$48,IF(I429=50%,F429*G429*H429*F!$B$50,IF(I429=51%,F429*G429*H429*F!$B$51,IF(I429=52%,F429*G429*H429*F!$B$52,IF(I429=53%,F429*G429*H429*F!$B$53,IF(I429=54%,F429*G429*H429*F!$B$54,IF(I429=55%,F429*G429*H429*F!$B$55,IF(I429=56%,F429*G429*H429*F!$B$56,IF(I429=57%,F429*G429*H429*F!$B$57,IF(I429=58%,F429*G429*H429*F!$B$58,IF(I429=59%,F429*G429*H429*F!$B$59,IF(I429=60%,F429*G429*H429*F!$B$60,IF(I429=61%,F429*G429*H429*F!$B$61,IF(I429=62%,F429*G429*H429*F!$B$62,IF(I429=63%,F429*G429*H429*F!$B$63,IF(I429=64%,F429*G429*H429*F!$B$64,IF(I429=65%,F429*G429*H429*F!$B$65,IF(I429=66%,F429*G429*H429*F!$B$66,IF(I429=67%,F429*G429*H429*F!$B$67,IF(I429=68%,F429*G429*H429*F!$B$68,IF(I429=69%,F429*G429*H429*F!$B$69,IF(I429=70%,F429*G429*H429*F!$B$70,IF(I429=71%,F429*G429*H429*F!$B$71,IF(I429=72%,F429*G429*H429*F!$B$72,IF(I429=73%,F429*G429*H429*F!$B$73,IF(I429=74%,F429*G429*H429*F!$B$74,IF(I429=75%,F429*G429*H429*F!$B$75,IF(I429=76%,F429*G429*H429*F!$B$76,IF(I429=77%,F429*G429*H429*F!$B$77,IF(I429=78%,F429*G429*H429*F!$B$78,IF(I429=79%,F429*G429*H429*F!$B$79,IF(I429=80%,F429*G429*H429*F!$B$80,IF(I429=81%,F429*G429*H429*F!$B$81,IF(I429=82%,F429*G429*H429*F!$B$82,IF(I429=83%,F429*G429*H429*F!$B$83,IF(I429=84%,F429*G429*H429*F!$B$84,IF(I429=85%,F429*G429*H429*F!$B$85,IF(I429=86%,F429*G429*H429*F!$B$86,IF(I429=87%,F429*G429*H429*F!$B$87,IF(I429=88%,F429*G429*H429*F!$B$88,IF(I429=89%,F429*G429*H429*F!$B$89,IF(I429=90%,F429*G429*H429*F!$B$90,IF(I429=91%,F429*G429*H429*F!$B$91,IF(I429=92%,F429*G429*H429*F!$B$92,IF(I429=93%,F429*G429*H429*F!$B$93,IF(I429=94%,F429*G429*H429*F!$B$94,IF(I429=95%,F429*G429*H429*F!$B$95,IF(I429=96%,F429*G429*H429*F!$B$96,IF(I429=97%,F429*G429*H429*F!$B$97,IF(I429=98%,F429*G429*H429*F!$B$98,IF(I429=99%,F429*G429*H429*F!$B$99,IF(I429&gt;99%,F429*G429*H429*F!$B$100,))))))))))))))))))))))))))))))))))))))))))))))))))))))))+IF(M429&lt;30%,0,IF(M429&lt;35%,J429*K429*L429*F!$B$33,IF(M429&lt;40%,J429*K429*L429*F!$B$38,IF(M429&lt;45%,J429*K429*L429*F!$B$43,IF(M429&lt;50%,J429*K429*L429*F!$B$48,IF(M429=50%,J429*K429*L429*F!$B$50,IF(M429=51%,J429*K429*L429*F!$B$51,IF(M429=52%,J429*K429*L429*F!$B$52,IF(M429=53%,J429*K429*L429*F!$B$53,IF(M429=54%,J429*K429*L429*F!$B$54,IF(M429=55%,J429*K429*L429*F!$B$55,IF(M429=56%,J429*K429*L429*F!$B$56,IF(M429=57%,J429*K429*L429*F!$B$57,IF(M429=58%,J429*K429*L429*F!$B$58,IF(M429=59%,J429*K429*L429*F!$B$59,IF(M429=60%,J429*K429*L429*F!$B$60,IF(M429=61%,J429*K429*L429*F!$B$61,IF(M429=62%,J429*K429*L429*F!$B$62,IF(M429=63%,J429*K429*L429*F!$B$63,IF(M429=64%,J429*K429*L429*F!$B$64,IF(M429=65%,J429*K429*L429*F!$B$65,IF(M429=66%,J429*K429*L429*F!$B$66,IF(M429=67%,J429*K429*L429*F!$B$67,IF(M429=68%,J429*K429*L429*F!$B$68,IF(M429=69%,J429*K429*L429*F!$B$69,IF(M429=70%,J429*K429*L429*F!$B$70,IF(M429=71%,J429*K429*L429*F!$B$71,IF(M429=72%,J429*K429*L429*F!$B$72,IF(M429=73%,J429*K429*L429*F!$B$73,IF(M429=74%,J429*K429*L429*F!$B$74,IF(M429=75%,J429*K429*L429*F!$B$75,IF(M429=76%,J429*K429*L429*F!$B$76,IF(M429=77%,J429*K429*L429*F!$B$77,IF(M429=78%,J429*K429*L429*F!$B$78,IF(M429=79%,J429*K429*L429*F!$B$79,IF(M429=80%,J429*K429*L429*F!$B$80,IF(M429=81%,J429*K429*L429*F!$B$81,IF(M429=82%,J429*K429*L429*F!$B$82,IF(M429=83%,J429*K429*L429*F!$B$83,IF(M429=84%,J429*K429*L429*F!$B$84,IF(M429=85%,J429*K429*L429*F!$B$85,IF(M429=86%,J429*K429*L429*F!$B$86,IF(M429=87%,J429*K429*L429*F!$B$87,IF(M429=88%,J429*K429*L429*F!$B$88,IF(M429=89%,J429*K429*L429*F!$B$89,IF(M429=90%,J429*K429*L429*F!$B$90,IF(M429=91%,J429*K429*L429*F!$B$91,IF(M429=92%,J429*K429*L429*F!$B$92,IF(M429=93%,J429*K429*L429*F!$B$93,IF(M429=94%,J429*K429*L429*F!$B$94,IF(M429=95%,J429*K429*L429*F!$B$95,IF(M429=96%,J429*K429*L429*F!$B$96,IF(M429=97%,J429*K429*L429*F!$B$97,IF(M429=98%,J429*K429*L429*F!$B$98,IF(M429=99%,J429*K429*L429*F!$B$99,IF(M429&gt;99%,J429*K429*L429*F!$B$100,))))))))))))))))))))))))))))))))))))))))))))))))))))))))+IF(Q429&lt;30%,0,IF(Q429&lt;35%,N429*O429*P429*F!$B$33,IF(Q429&lt;40%,N429*O429*P429*F!$B$38,IF(Q429&lt;45%,N429*O429*P429*F!$B$43,IF(Q429&lt;50%,N429*O429*P429*F!$B$48,IF(Q429=50%,N429*O429*P429*F!$B$50,IF(Q429=51%,N429*O429*P429*F!$B$51,IF(Q429=52%,N429*O429*P429*F!$B$52,IF(Q429=53%,N429*O429*P429*F!$B$53,IF(Q429=54%,N429*O429*P429*F!$B$54,IF(Q429=55%,N429*O429*P429*F!$B$55,IF(Q429=56%,N429*O429*P429*F!$B$56,IF(Q429=57%,N429*O429*P429*F!$B$57,IF(Q429=58%,N429*O429*P429*F!$B$58,IF(Q429=59%,N429*O429*P429*F!$B$59,IF(Q429=60%,N429*O429*P429*F!$B$60,IF(Q429=61%,N429*O429*P429*F!$B$61,IF(Q429=62%,N429*O429*P429*F!$B$62,IF(Q429=63%,N429*O429*P429*F!$B$63,IF(Q429=64%,N429*O429*P429*F!$B$64,IF(Q429=65%,N429*O429*P429*F!$B$65,IF(Q429=66%,N429*O429*P429*F!$B$66,IF(Q429=67%,N429*O429*P429*F!$B$67,IF(Q429=68%,N429*O429*P429*F!$B$68,IF(Q429=69%,N429*O429*P429*F!$B$69,IF(Q429=70%,N429*O429*P429*F!$B$70,IF(Q429=71%,N429*O429*P429*F!$B$71,IF(Q429=72%,N429*O429*P429*F!$B$72,IF(Q429=73%,N429*O429*P429*F!$B$73,IF(Q429=74%,N429*O429*P429*F!$B$74,IF(Q429=75%,N429*O429*P429*F!$B$75,IF(Q429=76%,N429*O429*P429*F!$B$76,IF(Q429=77%,N429*O429*P429*F!$B$77,IF(Q429=78%,N429*O429*P429*F!$B$78,IF(Q429=79%,N429*O429*P429*F!$B$79,IF(Q429=80%,N429*O429*P429*F!$B$80,IF(Q429=81%,N429*O429*P429*F!$B$81,IF(Q429=82%,N429*O429*P429*F!$B$82,IF(Q429=83%,N429*O429*P429*F!$B$83,IF(Q429=84%,N429*O429*P429*F!$B$84,IF(Q429=85%,N429*O429*P429*F!$B$85,IF(Q429=86%,N429*O429*P429*F!$B$86,IF(Q429=87%,N429*O429*P429*F!$B$87,IF(Q429=88%,N429*O429*P429*F!$B$88,IF(Q429=89%,N429*O429*P429*F!$B$89,IF(Q429=90%,N429*O429*P429*F!$B$90,IF(Q429=91%,N429*O429*P429*F!$B$91,IF(Q429=92%,N429*O429*P429*F!$B$92,IF(Q429=93%,N429*O429*P429*F!$B$93,IF(Q429=94%,N429*O429*P429*F!$B$94,IF(Q429=95%,N429*O429*P429*F!$B$95,IF(Q429=96%,N429*O429*P429*F!$B$96,IF(Q429=97%,N429*O429*P429*F!$B$97,IF(Q429=98%,N429*O429*P429*F!$B$98,IF(Q429=99%,N429*O429*P429*F!$B$99,IF(Q429&gt;99%,N429*O429*P429*F!$B$100,))))))))))))))))))))))))))))))))))))))))))))))))))))))))+IF(U429&lt;30%,0,IF(U429&lt;35%,R429*S429*T429*F!$B$33,IF(U429&lt;40%,R429*S429*T429*F!$B$38,IF(U429&lt;45%,R429*S429*T429*F!$B$43,IF(U429&lt;50%,R429*S429*T429*F!$B$48,IF(U429=50%,R429*S429*T429*F!$B$50,IF(U429=51%,R429*S429*T429*F!$B$51,IF(U429=52%,R429*S429*T429*F!$B$52,IF(U429=53%,R429*S429*T429*F!$B$53,IF(U429=54%,R429*S429*T429*F!$B$54,IF(U429=55%,R429*S429*T429*F!$B$55,IF(U429=56%,R429*S429*T429*F!$B$56,IF(U429=57%,R429*S429*T429*F!$B$57,IF(U429=58%,R429*S429*T429*F!$B$58,IF(U429=59%,R429*S429*T429*F!$B$59,IF(U429=60%,R429*S429*T429*F!$B$60,IF(U429=61%,R429*S429*T429*F!$B$61,IF(U429=62%,R429*S429*T429*F!$B$62,IF(U429=63%,R429*S429*T429*F!$B$63,IF(U429=64%,R429*S429*T429*F!$B$64,IF(U429=65%,R429*S429*T429*F!$B$65,IF(U429=66%,R429*S429*T429*F!$B$66,IF(U429=67%,R429*S429*T429*F!$B$67,IF(U429=68%,R429*S429*T429*F!$B$68,IF(U429=69%,R429*S429*T429*F!$B$69,IF(U429=70%,R429*S429*T429*F!$B$70,IF(U429=71%,R429*S429*T429*F!$B$71,IF(U429=72%,R429*S429*T429*F!$B$72,IF(U429=73%,R429*S429*T429*F!$B$73,IF(U429=74%,R429*S429*T429*F!$B$74,IF(U429=75%,R429*S429*T429*F!$B$75,IF(U429=76%,R429*S429*T429*F!$B$76,IF(U429=77%,R429*S429*T429*F!$B$77,IF(U429=78%,R429*S429*T429*F!$B$78,IF(U429=79%,R429*S429*T429*F!$B$79,IF(U429=80%,R429*S429*T429*F!$B$80,IF(U429=81%,R429*S429*T429*F!$B$81,IF(U429=82%,R429*S429*T429*F!$B$82,IF(U429=83%,R429*S429*T429*F!$B$83,IF(U429=84%,R429*S429*T429*F!$B$84,IF(U429=85%,R429*S429*T429*F!$B$85,IF(U429=86%,R429*S429*T429*F!$B$86,IF(U429=87%,R429*S429*T429*F!$B$87,IF(U429=88%,R429*S429*T429*F!$B$88,IF(U429=89%,R429*S429*T429*F!$B$89,IF(U429=90%,R429*S429*T429*F!$B$90,IF(U429=91%,R429*S429*T429*F!$B$91,IF(U429=92%,R429*S429*T429*F!$B$92,IF(U429=93%,R429*S429*T429*F!$B$93,IF(U429=94%,R429*S429*T429*F!$B$94,IF(U429=95%,R429*S429*T429*F!$B$95,IF(U429=96%,R429*S429*T429*F!$B$96,IF(U429=97%,R429*S429*T429*F!$B$97,IF(U429=98%,R429*S429*T429*F!$B$98,IF(U429=99%,R429*S429*T429*F!$B$99,IF(U429&gt;99%,R429*S429*T429*F!$B$100)))))))))))))))))))))))))))))))))))))))))))))))))))))))))*IF(ISNUMBER(E429),E429,1)*IF(ISNUMBER(D429),D429,1)</f>
        <v>0</v>
      </c>
      <c r="AA429" s="62">
        <f t="shared" si="752"/>
        <v>0</v>
      </c>
      <c r="AB429" s="63">
        <f t="shared" si="753"/>
        <v>0</v>
      </c>
    </row>
    <row r="430" spans="1:28" ht="15.75" hidden="1" thickBot="1" x14ac:dyDescent="0.3">
      <c r="A430" s="326"/>
      <c r="B430" s="217" t="str">
        <f t="shared" ref="B430:C430" si="773">IF(B393="","",B393)</f>
        <v/>
      </c>
      <c r="C430" s="218" t="str">
        <f t="shared" si="773"/>
        <v/>
      </c>
      <c r="D430" s="299">
        <f>ROUND(IFERROR((D424*(G424*H424+K424*L424+O424*P424+S424*T424)+D425*(G425*H425+K425*L425+O425*P425+S425*T425)+D426*(G426*H426+K426*L426+O426*P426+S426*T426)+D427*(G427*H427+K427*L427+O427*P427+S427*T427)+D428*(G428*H428+K428*L428+O428*P428+S428*T428)+D429*(G429*H429+K429*L429+O429*P429+S429*T429))/((G424*H424+K424*L424+O424*P424+S424*T424)+(G425*H425+K425*L425+O425*P425+S425*T425)+(G426*H426+K426*L426+O426*P426+S426*T426)+(G427*H427+K427*L427+O427*P427+S427*T427)+(G428*H428+K428*L428+O428*P428+S428*T428)+(G429*H429+K429*L429+O429*P429+S429*T429)),0),2)</f>
        <v>0</v>
      </c>
      <c r="E430" s="223" t="str">
        <f t="shared" ref="E430" si="774">IF(E393="","",E393)</f>
        <v/>
      </c>
      <c r="F430" s="306"/>
      <c r="G430" s="227"/>
      <c r="H430" s="227"/>
      <c r="I430" s="221"/>
      <c r="J430" s="306"/>
      <c r="K430" s="227"/>
      <c r="L430" s="227"/>
      <c r="M430" s="221"/>
      <c r="N430" s="306"/>
      <c r="O430" s="227"/>
      <c r="P430" s="227"/>
      <c r="Q430" s="221"/>
      <c r="R430" s="306"/>
      <c r="S430" s="227"/>
      <c r="T430" s="227"/>
      <c r="U430" s="221"/>
      <c r="V430" s="79">
        <f>SUM(V424:V429)</f>
        <v>0</v>
      </c>
      <c r="W430" s="21">
        <f>IFERROR(V430/AA430,0)</f>
        <v>0</v>
      </c>
      <c r="X430" s="80">
        <f>ROUND(IFERROR(((I424*G424*H424+M424*K424*L424+Q424*O424*P424+U424*S424*T424)+(I425*G425*H425+M425*K425*L425+Q425*O425*P425+U425*S425*T425)+(I426*G426*H426+M426*K426*L426+Q426*O426*P426+U426*S426*T426)+(I427*G427*H427+M427*K427*L427+Q427*O427*P427+U427*S427*T427)+(I428*G428*H428+M428*K428*L428+Q428*O428*P428+U428*S428*T428)+(I429*G429*H429+M429*K429*L429+Q429*O429*P429+U429*S429*T429))/((G424*H424+K424*L424+O424*P424+S424*T424)+(G425*H425+K425*L425+O425*P425+S425*T425)+(G426*H426+K426*L426+O426*P426+S426*T426)+(G427*H427+K427*L427+O427*P427+S427*T427)+(G428*H428+K428*L428+O428*P428+S428*T428)+(G429*H429+K429*L429+O429*P429+S429*T429)),0),3)</f>
        <v>0</v>
      </c>
      <c r="Y430" s="81"/>
      <c r="Z430" s="21">
        <f>SUM(Z424:Z429)</f>
        <v>0</v>
      </c>
      <c r="AA430" s="82">
        <f>SUM(AA424:AA429)</f>
        <v>0</v>
      </c>
      <c r="AB430" s="83">
        <f>IF(SUM(AB424:AB429)=0,TIME(,0,),TIME(,SUM(AB424:AB429)+30,))</f>
        <v>0</v>
      </c>
    </row>
    <row r="431" spans="1:28" hidden="1" x14ac:dyDescent="0.25">
      <c r="A431" s="319">
        <f>A432</f>
        <v>42287</v>
      </c>
      <c r="B431" s="178"/>
      <c r="C431" s="179"/>
      <c r="D431" s="160">
        <v>0</v>
      </c>
      <c r="E431" s="321" t="str">
        <f t="shared" ref="E431" si="775">IF(E394="","",E394)</f>
        <v/>
      </c>
      <c r="F431" s="307" t="str">
        <f>IF(I431&lt;&gt;0,(IFERROR(IF($Y431&gt;50,MROUND($Y431*I431,2.5),IF($Y431&lt;15,MROUND($Y431*I431,0.1),MROUND($Y431*I431,1))),)),"")</f>
        <v/>
      </c>
      <c r="G431" s="181"/>
      <c r="H431" s="181"/>
      <c r="I431" s="182">
        <v>0</v>
      </c>
      <c r="J431" s="307" t="str">
        <f>IF(M431&lt;&gt;0,(IFERROR(IF($Y431&gt;50,MROUND($Y431*M431,2.5),IF($Y431&lt;15,MROUND($Y431*M431,0.1),MROUND($Y431*M431,1))),)),"")</f>
        <v/>
      </c>
      <c r="K431" s="181"/>
      <c r="L431" s="181"/>
      <c r="M431" s="182">
        <v>0</v>
      </c>
      <c r="N431" s="307" t="str">
        <f>IF(Q431&lt;&gt;0,(IFERROR(IF($Y431&gt;50,MROUND($Y431*Q431,2.5),IF($Y431&lt;15,MROUND($Y431*Q431,0.1),MROUND($Y431*Q431,1))),)),"")</f>
        <v/>
      </c>
      <c r="O431" s="181"/>
      <c r="P431" s="181"/>
      <c r="Q431" s="182">
        <v>0</v>
      </c>
      <c r="R431" s="307" t="str">
        <f>IF(U431&lt;&gt;0,(IFERROR(IF($Y431&gt;50,MROUND($Y431*U431,2.5),IF($Y431&lt;15,MROUND($Y431*U431,0.1),MROUND($Y431*U431,1))),)),"")</f>
        <v/>
      </c>
      <c r="S431" s="181"/>
      <c r="T431" s="181"/>
      <c r="U431" s="182">
        <v>0</v>
      </c>
      <c r="V431" s="90">
        <f t="shared" ref="V431:V436" si="776">(IF(ISNUMBER(F431),F431,1)*G431*H431+IF(ISNUMBER(J431),J431,1)*K431*L431+IF(ISNUMBER(N431),N431,1)*O431*P431+IF(ISNUMBER(R431),R431,1)*S431*T431)*IF(ISNUMBER(E431),E431,1)</f>
        <v>0</v>
      </c>
      <c r="W431" s="91">
        <f>IFERROR((IF(ISNUMBER(F431),F431,1)*G431*H431+IF(ISNUMBER(J431),J431,1)*K431*L431+IF(ISNUMBER(N431),N431,1)*O431*P431+IF(ISNUMBER(R431),R431,1)*S431*T431)*IF(ISNUMBER(E431),E431,1)/(G431*H431+K431*L431+O431*P431+S431*T431),0)</f>
        <v>0</v>
      </c>
      <c r="X431" s="92">
        <f>ROUND(IFERROR((W431/(Y431*IF(ISNUMBER(E431),E431,1))),0),2)</f>
        <v>0</v>
      </c>
      <c r="Y431" s="202">
        <f>IF(ISNUMBER(Y394), Y394+(Y394*$Y$408),"")</f>
        <v>274.66291650225867</v>
      </c>
      <c r="Z431" s="19">
        <f>(IF(I431&lt;30%,0,IF(I431&lt;35%,F431*G431*H431*F!$B$33,IF(I431&lt;40%,F431*G431*H431*F!$B$38,IF(I431&lt;45%,F431*G431*H431*F!$B$43,IF(I431&lt;50%,F431*G431*H431*F!$B$48,IF(I431=50%,F431*G431*H431*F!$B$50,IF(I431=51%,F431*G431*H431*F!$B$51,IF(I431=52%,F431*G431*H431*F!$B$52,IF(I431=53%,F431*G431*H431*F!$B$53,IF(I431=54%,F431*G431*H431*F!$B$54,IF(I431=55%,F431*G431*H431*F!$B$55,IF(I431=56%,F431*G431*H431*F!$B$56,IF(I431=57%,F431*G431*H431*F!$B$57,IF(I431=58%,F431*G431*H431*F!$B$58,IF(I431=59%,F431*G431*H431*F!$B$59,IF(I431=60%,F431*G431*H431*F!$B$60,IF(I431=61%,F431*G431*H431*F!$B$61,IF(I431=62%,F431*G431*H431*F!$B$62,IF(I431=63%,F431*G431*H431*F!$B$63,IF(I431=64%,F431*G431*H431*F!$B$64,IF(I431=65%,F431*G431*H431*F!$B$65,IF(I431=66%,F431*G431*H431*F!$B$66,IF(I431=67%,F431*G431*H431*F!$B$67,IF(I431=68%,F431*G431*H431*F!$B$68,IF(I431=69%,F431*G431*H431*F!$B$69,IF(I431=70%,F431*G431*H431*F!$B$70,IF(I431=71%,F431*G431*H431*F!$B$71,IF(I431=72%,F431*G431*H431*F!$B$72,IF(I431=73%,F431*G431*H431*F!$B$73,IF(I431=74%,F431*G431*H431*F!$B$74,IF(I431=75%,F431*G431*H431*F!$B$75,IF(I431=76%,F431*G431*H431*F!$B$76,IF(I431=77%,F431*G431*H431*F!$B$77,IF(I431=78%,F431*G431*H431*F!$B$78,IF(I431=79%,F431*G431*H431*F!$B$79,IF(I431=80%,F431*G431*H431*F!$B$80,IF(I431=81%,F431*G431*H431*F!$B$81,IF(I431=82%,F431*G431*H431*F!$B$82,IF(I431=83%,F431*G431*H431*F!$B$83,IF(I431=84%,F431*G431*H431*F!$B$84,IF(I431=85%,F431*G431*H431*F!$B$85,IF(I431=86%,F431*G431*H431*F!$B$86,IF(I431=87%,F431*G431*H431*F!$B$87,IF(I431=88%,F431*G431*H431*F!$B$88,IF(I431=89%,F431*G431*H431*F!$B$89,IF(I431=90%,F431*G431*H431*F!$B$90,IF(I431=91%,F431*G431*H431*F!$B$91,IF(I431=92%,F431*G431*H431*F!$B$92,IF(I431=93%,F431*G431*H431*F!$B$93,IF(I431=94%,F431*G431*H431*F!$B$94,IF(I431=95%,F431*G431*H431*F!$B$95,IF(I431=96%,F431*G431*H431*F!$B$96,IF(I431=97%,F431*G431*H431*F!$B$97,IF(I431=98%,F431*G431*H431*F!$B$98,IF(I431=99%,F431*G431*H431*F!$B$99,IF(I431&gt;99%,F431*G431*H431*F!$B$100,))))))))))))))))))))))))))))))))))))))))))))))))))))))))+IF(M431&lt;30%,0,IF(M431&lt;35%,J431*K431*L431*F!$B$33,IF(M431&lt;40%,J431*K431*L431*F!$B$38,IF(M431&lt;45%,J431*K431*L431*F!$B$43,IF(M431&lt;50%,J431*K431*L431*F!$B$48,IF(M431=50%,J431*K431*L431*F!$B$50,IF(M431=51%,J431*K431*L431*F!$B$51,IF(M431=52%,J431*K431*L431*F!$B$52,IF(M431=53%,J431*K431*L431*F!$B$53,IF(M431=54%,J431*K431*L431*F!$B$54,IF(M431=55%,J431*K431*L431*F!$B$55,IF(M431=56%,J431*K431*L431*F!$B$56,IF(M431=57%,J431*K431*L431*F!$B$57,IF(M431=58%,J431*K431*L431*F!$B$58,IF(M431=59%,J431*K431*L431*F!$B$59,IF(M431=60%,J431*K431*L431*F!$B$60,IF(M431=61%,J431*K431*L431*F!$B$61,IF(M431=62%,J431*K431*L431*F!$B$62,IF(M431=63%,J431*K431*L431*F!$B$63,IF(M431=64%,J431*K431*L431*F!$B$64,IF(M431=65%,J431*K431*L431*F!$B$65,IF(M431=66%,J431*K431*L431*F!$B$66,IF(M431=67%,J431*K431*L431*F!$B$67,IF(M431=68%,J431*K431*L431*F!$B$68,IF(M431=69%,J431*K431*L431*F!$B$69,IF(M431=70%,J431*K431*L431*F!$B$70,IF(M431=71%,J431*K431*L431*F!$B$71,IF(M431=72%,J431*K431*L431*F!$B$72,IF(M431=73%,J431*K431*L431*F!$B$73,IF(M431=74%,J431*K431*L431*F!$B$74,IF(M431=75%,J431*K431*L431*F!$B$75,IF(M431=76%,J431*K431*L431*F!$B$76,IF(M431=77%,J431*K431*L431*F!$B$77,IF(M431=78%,J431*K431*L431*F!$B$78,IF(M431=79%,J431*K431*L431*F!$B$79,IF(M431=80%,J431*K431*L431*F!$B$80,IF(M431=81%,J431*K431*L431*F!$B$81,IF(M431=82%,J431*K431*L431*F!$B$82,IF(M431=83%,J431*K431*L431*F!$B$83,IF(M431=84%,J431*K431*L431*F!$B$84,IF(M431=85%,J431*K431*L431*F!$B$85,IF(M431=86%,J431*K431*L431*F!$B$86,IF(M431=87%,J431*K431*L431*F!$B$87,IF(M431=88%,J431*K431*L431*F!$B$88,IF(M431=89%,J431*K431*L431*F!$B$89,IF(M431=90%,J431*K431*L431*F!$B$90,IF(M431=91%,J431*K431*L431*F!$B$91,IF(M431=92%,J431*K431*L431*F!$B$92,IF(M431=93%,J431*K431*L431*F!$B$93,IF(M431=94%,J431*K431*L431*F!$B$94,IF(M431=95%,J431*K431*L431*F!$B$95,IF(M431=96%,J431*K431*L431*F!$B$96,IF(M431=97%,J431*K431*L431*F!$B$97,IF(M431=98%,J431*K431*L431*F!$B$98,IF(M431=99%,J431*K431*L431*F!$B$99,IF(M431&gt;99%,J431*K431*L431*F!$B$100,))))))))))))))))))))))))))))))))))))))))))))))))))))))))+IF(Q431&lt;30%,0,IF(Q431&lt;35%,N431*O431*P431*F!$B$33,IF(Q431&lt;40%,N431*O431*P431*F!$B$38,IF(Q431&lt;45%,N431*O431*P431*F!$B$43,IF(Q431&lt;50%,N431*O431*P431*F!$B$48,IF(Q431=50%,N431*O431*P431*F!$B$50,IF(Q431=51%,N431*O431*P431*F!$B$51,IF(Q431=52%,N431*O431*P431*F!$B$52,IF(Q431=53%,N431*O431*P431*F!$B$53,IF(Q431=54%,N431*O431*P431*F!$B$54,IF(Q431=55%,N431*O431*P431*F!$B$55,IF(Q431=56%,N431*O431*P431*F!$B$56,IF(Q431=57%,N431*O431*P431*F!$B$57,IF(Q431=58%,N431*O431*P431*F!$B$58,IF(Q431=59%,N431*O431*P431*F!$B$59,IF(Q431=60%,N431*O431*P431*F!$B$60,IF(Q431=61%,N431*O431*P431*F!$B$61,IF(Q431=62%,N431*O431*P431*F!$B$62,IF(Q431=63%,N431*O431*P431*F!$B$63,IF(Q431=64%,N431*O431*P431*F!$B$64,IF(Q431=65%,N431*O431*P431*F!$B$65,IF(Q431=66%,N431*O431*P431*F!$B$66,IF(Q431=67%,N431*O431*P431*F!$B$67,IF(Q431=68%,N431*O431*P431*F!$B$68,IF(Q431=69%,N431*O431*P431*F!$B$69,IF(Q431=70%,N431*O431*P431*F!$B$70,IF(Q431=71%,N431*O431*P431*F!$B$71,IF(Q431=72%,N431*O431*P431*F!$B$72,IF(Q431=73%,N431*O431*P431*F!$B$73,IF(Q431=74%,N431*O431*P431*F!$B$74,IF(Q431=75%,N431*O431*P431*F!$B$75,IF(Q431=76%,N431*O431*P431*F!$B$76,IF(Q431=77%,N431*O431*P431*F!$B$77,IF(Q431=78%,N431*O431*P431*F!$B$78,IF(Q431=79%,N431*O431*P431*F!$B$79,IF(Q431=80%,N431*O431*P431*F!$B$80,IF(Q431=81%,N431*O431*P431*F!$B$81,IF(Q431=82%,N431*O431*P431*F!$B$82,IF(Q431=83%,N431*O431*P431*F!$B$83,IF(Q431=84%,N431*O431*P431*F!$B$84,IF(Q431=85%,N431*O431*P431*F!$B$85,IF(Q431=86%,N431*O431*P431*F!$B$86,IF(Q431=87%,N431*O431*P431*F!$B$87,IF(Q431=88%,N431*O431*P431*F!$B$88,IF(Q431=89%,N431*O431*P431*F!$B$89,IF(Q431=90%,N431*O431*P431*F!$B$90,IF(Q431=91%,N431*O431*P431*F!$B$91,IF(Q431=92%,N431*O431*P431*F!$B$92,IF(Q431=93%,N431*O431*P431*F!$B$93,IF(Q431=94%,N431*O431*P431*F!$B$94,IF(Q431=95%,N431*O431*P431*F!$B$95,IF(Q431=96%,N431*O431*P431*F!$B$96,IF(Q431=97%,N431*O431*P431*F!$B$97,IF(Q431=98%,N431*O431*P431*F!$B$98,IF(Q431=99%,N431*O431*P431*F!$B$99,IF(Q431&gt;99%,N431*O431*P431*F!$B$100,))))))))))))))))))))))))))))))))))))))))))))))))))))))))+IF(U431&lt;30%,0,IF(U431&lt;35%,R431*S431*T431*F!$B$33,IF(U431&lt;40%,R431*S431*T431*F!$B$38,IF(U431&lt;45%,R431*S431*T431*F!$B$43,IF(U431&lt;50%,R431*S431*T431*F!$B$48,IF(U431=50%,R431*S431*T431*F!$B$50,IF(U431=51%,R431*S431*T431*F!$B$51,IF(U431=52%,R431*S431*T431*F!$B$52,IF(U431=53%,R431*S431*T431*F!$B$53,IF(U431=54%,R431*S431*T431*F!$B$54,IF(U431=55%,R431*S431*T431*F!$B$55,IF(U431=56%,R431*S431*T431*F!$B$56,IF(U431=57%,R431*S431*T431*F!$B$57,IF(U431=58%,R431*S431*T431*F!$B$58,IF(U431=59%,R431*S431*T431*F!$B$59,IF(U431=60%,R431*S431*T431*F!$B$60,IF(U431=61%,R431*S431*T431*F!$B$61,IF(U431=62%,R431*S431*T431*F!$B$62,IF(U431=63%,R431*S431*T431*F!$B$63,IF(U431=64%,R431*S431*T431*F!$B$64,IF(U431=65%,R431*S431*T431*F!$B$65,IF(U431=66%,R431*S431*T431*F!$B$66,IF(U431=67%,R431*S431*T431*F!$B$67,IF(U431=68%,R431*S431*T431*F!$B$68,IF(U431=69%,R431*S431*T431*F!$B$69,IF(U431=70%,R431*S431*T431*F!$B$70,IF(U431=71%,R431*S431*T431*F!$B$71,IF(U431=72%,R431*S431*T431*F!$B$72,IF(U431=73%,R431*S431*T431*F!$B$73,IF(U431=74%,R431*S431*T431*F!$B$74,IF(U431=75%,R431*S431*T431*F!$B$75,IF(U431=76%,R431*S431*T431*F!$B$76,IF(U431=77%,R431*S431*T431*F!$B$77,IF(U431=78%,R431*S431*T431*F!$B$78,IF(U431=79%,R431*S431*T431*F!$B$79,IF(U431=80%,R431*S431*T431*F!$B$80,IF(U431=81%,R431*S431*T431*F!$B$81,IF(U431=82%,R431*S431*T431*F!$B$82,IF(U431=83%,R431*S431*T431*F!$B$83,IF(U431=84%,R431*S431*T431*F!$B$84,IF(U431=85%,R431*S431*T431*F!$B$85,IF(U431=86%,R431*S431*T431*F!$B$86,IF(U431=87%,R431*S431*T431*F!$B$87,IF(U431=88%,R431*S431*T431*F!$B$88,IF(U431=89%,R431*S431*T431*F!$B$89,IF(U431=90%,R431*S431*T431*F!$B$90,IF(U431=91%,R431*S431*T431*F!$B$91,IF(U431=92%,R431*S431*T431*F!$B$92,IF(U431=93%,R431*S431*T431*F!$B$93,IF(U431=94%,R431*S431*T431*F!$B$94,IF(U431=95%,R431*S431*T431*F!$B$95,IF(U431=96%,R431*S431*T431*F!$B$96,IF(U431=97%,R431*S431*T431*F!$B$97,IF(U431=98%,R431*S431*T431*F!$B$98,IF(U431=99%,R431*S431*T431*F!$B$99,IF(U431&gt;99%,R431*S431*T431*F!$B$100)))))))))))))))))))))))))))))))))))))))))))))))))))))))))*IF(ISNUMBER(E431),E431,1)*IF(ISNUMBER(D431),D431,1)</f>
        <v>0</v>
      </c>
      <c r="AA431" s="93">
        <f t="shared" ref="AA431:AA436" si="777">G431*H431+K431*L431+O431*P431+S431*T431</f>
        <v>0</v>
      </c>
      <c r="AB431" s="94">
        <f t="shared" ref="AB431:AB436" si="778">(H431*(IF(I431&lt;45%,0.5,IF(I431&lt;55%,0.8,IF(I431&lt;65%,0.9,IF(I431&lt;75%,1,IF(I431&lt;85%,1.1,1.2))))))+L431*(IF(M431&lt;45%,0.5,IF(M431&lt;55%,0.8,IF(M431&lt;65%,0.9,IF(M431&lt;75%,1,IF(M431&lt;85%,1.1,1.2))))))+P431*(IF(Q431&lt;45%,0.5,IF(Q431&lt;55%,0.8,IF(Q431&lt;65%,0.9,IF(Q431&lt;75%,1,IF(Q431&lt;85%,1.1,1.2))))))+T431*(IF(U431&lt;45%,0.5,IF(U431&lt;55%,0.8,IF(U431&lt;65%,0.9,IF(U431&lt;75%,1,IF(U431&lt;85%,1.1,1.2)))))))*IF(D431&gt;=0.8,6,IF(D431&lt;=0.4,1.5,3))</f>
        <v>0</v>
      </c>
    </row>
    <row r="432" spans="1:28" ht="15" hidden="1" customHeight="1" x14ac:dyDescent="0.25">
      <c r="A432" s="325">
        <f>A425+1</f>
        <v>42287</v>
      </c>
      <c r="B432" s="183"/>
      <c r="C432" s="184"/>
      <c r="D432" s="167">
        <v>0</v>
      </c>
      <c r="E432" s="191" t="str">
        <f t="shared" ref="E432" si="779">IF(E395="","",E395)</f>
        <v/>
      </c>
      <c r="F432" s="308" t="str">
        <f>IF(I432&lt;&gt;0,(IFERROR(IF($Y432&gt;50,MROUND($Y432*I432,2.5),IF($Y432&lt;15,MROUND($Y432*I432,0.1),MROUND($Y432*I432,1))),)),"")</f>
        <v/>
      </c>
      <c r="G432" s="186"/>
      <c r="H432" s="186"/>
      <c r="I432" s="174">
        <v>0</v>
      </c>
      <c r="J432" s="308" t="str">
        <f>IF(M432&lt;&gt;0,(IFERROR(IF($Y432&gt;50,MROUND($Y432*M432,2.5),IF($Y432&lt;15,MROUND($Y432*M432,0.1),MROUND($Y432*M432,1))),)),"")</f>
        <v/>
      </c>
      <c r="K432" s="186"/>
      <c r="L432" s="186"/>
      <c r="M432" s="174">
        <v>0</v>
      </c>
      <c r="N432" s="308" t="str">
        <f>IF(Q432&lt;&gt;0,(IFERROR(IF($Y432&gt;50,MROUND($Y432*Q432,2.5),IF($Y432&lt;15,MROUND($Y432*Q432,0.1),MROUND($Y432*Q432,1))),)),"")</f>
        <v/>
      </c>
      <c r="O432" s="186"/>
      <c r="P432" s="186"/>
      <c r="Q432" s="174">
        <v>0</v>
      </c>
      <c r="R432" s="308" t="str">
        <f>IF(U432&lt;&gt;0,(IFERROR(IF($Y432&gt;50,MROUND($Y432*U432,2.5),IF($Y432&lt;15,MROUND($Y432*U432,0.1),MROUND($Y432*U432,1))),)),"")</f>
        <v/>
      </c>
      <c r="S432" s="186"/>
      <c r="T432" s="186"/>
      <c r="U432" s="174">
        <v>0</v>
      </c>
      <c r="V432" s="98">
        <f t="shared" si="776"/>
        <v>0</v>
      </c>
      <c r="W432" s="99">
        <f t="shared" ref="W432:W436" si="780">IFERROR((IF(ISNUMBER(F432),F432,1)*G432*H432+IF(ISNUMBER(J432),J432,1)*K432*L432+IF(ISNUMBER(N432),N432,1)*O432*P432+IF(ISNUMBER(R432),R432,1)*S432*T432)*IF(ISNUMBER(E432),E432,1)/(G432*H432+K432*L432+O432*P432+S432*T432),0)</f>
        <v>0</v>
      </c>
      <c r="X432" s="68">
        <f t="shared" ref="X432:X433" si="781">ROUND(IFERROR((W432/(Y432*IF(ISNUMBER(E432),E432,1))),0),2)</f>
        <v>0</v>
      </c>
      <c r="Y432" s="203">
        <f t="shared" ref="Y432:Y436" si="782">IF(ISNUMBER(Y395), Y395+(Y395*$Y$408),"")</f>
        <v>216.56114570370391</v>
      </c>
      <c r="Z432" s="18">
        <f>(IF(I432&lt;30%,0,IF(I432&lt;35%,F432*G432*H432*F!$B$33,IF(I432&lt;40%,F432*G432*H432*F!$B$38,IF(I432&lt;45%,F432*G432*H432*F!$B$43,IF(I432&lt;50%,F432*G432*H432*F!$B$48,IF(I432=50%,F432*G432*H432*F!$B$50,IF(I432=51%,F432*G432*H432*F!$B$51,IF(I432=52%,F432*G432*H432*F!$B$52,IF(I432=53%,F432*G432*H432*F!$B$53,IF(I432=54%,F432*G432*H432*F!$B$54,IF(I432=55%,F432*G432*H432*F!$B$55,IF(I432=56%,F432*G432*H432*F!$B$56,IF(I432=57%,F432*G432*H432*F!$B$57,IF(I432=58%,F432*G432*H432*F!$B$58,IF(I432=59%,F432*G432*H432*F!$B$59,IF(I432=60%,F432*G432*H432*F!$B$60,IF(I432=61%,F432*G432*H432*F!$B$61,IF(I432=62%,F432*G432*H432*F!$B$62,IF(I432=63%,F432*G432*H432*F!$B$63,IF(I432=64%,F432*G432*H432*F!$B$64,IF(I432=65%,F432*G432*H432*F!$B$65,IF(I432=66%,F432*G432*H432*F!$B$66,IF(I432=67%,F432*G432*H432*F!$B$67,IF(I432=68%,F432*G432*H432*F!$B$68,IF(I432=69%,F432*G432*H432*F!$B$69,IF(I432=70%,F432*G432*H432*F!$B$70,IF(I432=71%,F432*G432*H432*F!$B$71,IF(I432=72%,F432*G432*H432*F!$B$72,IF(I432=73%,F432*G432*H432*F!$B$73,IF(I432=74%,F432*G432*H432*F!$B$74,IF(I432=75%,F432*G432*H432*F!$B$75,IF(I432=76%,F432*G432*H432*F!$B$76,IF(I432=77%,F432*G432*H432*F!$B$77,IF(I432=78%,F432*G432*H432*F!$B$78,IF(I432=79%,F432*G432*H432*F!$B$79,IF(I432=80%,F432*G432*H432*F!$B$80,IF(I432=81%,F432*G432*H432*F!$B$81,IF(I432=82%,F432*G432*H432*F!$B$82,IF(I432=83%,F432*G432*H432*F!$B$83,IF(I432=84%,F432*G432*H432*F!$B$84,IF(I432=85%,F432*G432*H432*F!$B$85,IF(I432=86%,F432*G432*H432*F!$B$86,IF(I432=87%,F432*G432*H432*F!$B$87,IF(I432=88%,F432*G432*H432*F!$B$88,IF(I432=89%,F432*G432*H432*F!$B$89,IF(I432=90%,F432*G432*H432*F!$B$90,IF(I432=91%,F432*G432*H432*F!$B$91,IF(I432=92%,F432*G432*H432*F!$B$92,IF(I432=93%,F432*G432*H432*F!$B$93,IF(I432=94%,F432*G432*H432*F!$B$94,IF(I432=95%,F432*G432*H432*F!$B$95,IF(I432=96%,F432*G432*H432*F!$B$96,IF(I432=97%,F432*G432*H432*F!$B$97,IF(I432=98%,F432*G432*H432*F!$B$98,IF(I432=99%,F432*G432*H432*F!$B$99,IF(I432&gt;99%,F432*G432*H432*F!$B$100,))))))))))))))))))))))))))))))))))))))))))))))))))))))))+IF(M432&lt;30%,0,IF(M432&lt;35%,J432*K432*L432*F!$B$33,IF(M432&lt;40%,J432*K432*L432*F!$B$38,IF(M432&lt;45%,J432*K432*L432*F!$B$43,IF(M432&lt;50%,J432*K432*L432*F!$B$48,IF(M432=50%,J432*K432*L432*F!$B$50,IF(M432=51%,J432*K432*L432*F!$B$51,IF(M432=52%,J432*K432*L432*F!$B$52,IF(M432=53%,J432*K432*L432*F!$B$53,IF(M432=54%,J432*K432*L432*F!$B$54,IF(M432=55%,J432*K432*L432*F!$B$55,IF(M432=56%,J432*K432*L432*F!$B$56,IF(M432=57%,J432*K432*L432*F!$B$57,IF(M432=58%,J432*K432*L432*F!$B$58,IF(M432=59%,J432*K432*L432*F!$B$59,IF(M432=60%,J432*K432*L432*F!$B$60,IF(M432=61%,J432*K432*L432*F!$B$61,IF(M432=62%,J432*K432*L432*F!$B$62,IF(M432=63%,J432*K432*L432*F!$B$63,IF(M432=64%,J432*K432*L432*F!$B$64,IF(M432=65%,J432*K432*L432*F!$B$65,IF(M432=66%,J432*K432*L432*F!$B$66,IF(M432=67%,J432*K432*L432*F!$B$67,IF(M432=68%,J432*K432*L432*F!$B$68,IF(M432=69%,J432*K432*L432*F!$B$69,IF(M432=70%,J432*K432*L432*F!$B$70,IF(M432=71%,J432*K432*L432*F!$B$71,IF(M432=72%,J432*K432*L432*F!$B$72,IF(M432=73%,J432*K432*L432*F!$B$73,IF(M432=74%,J432*K432*L432*F!$B$74,IF(M432=75%,J432*K432*L432*F!$B$75,IF(M432=76%,J432*K432*L432*F!$B$76,IF(M432=77%,J432*K432*L432*F!$B$77,IF(M432=78%,J432*K432*L432*F!$B$78,IF(M432=79%,J432*K432*L432*F!$B$79,IF(M432=80%,J432*K432*L432*F!$B$80,IF(M432=81%,J432*K432*L432*F!$B$81,IF(M432=82%,J432*K432*L432*F!$B$82,IF(M432=83%,J432*K432*L432*F!$B$83,IF(M432=84%,J432*K432*L432*F!$B$84,IF(M432=85%,J432*K432*L432*F!$B$85,IF(M432=86%,J432*K432*L432*F!$B$86,IF(M432=87%,J432*K432*L432*F!$B$87,IF(M432=88%,J432*K432*L432*F!$B$88,IF(M432=89%,J432*K432*L432*F!$B$89,IF(M432=90%,J432*K432*L432*F!$B$90,IF(M432=91%,J432*K432*L432*F!$B$91,IF(M432=92%,J432*K432*L432*F!$B$92,IF(M432=93%,J432*K432*L432*F!$B$93,IF(M432=94%,J432*K432*L432*F!$B$94,IF(M432=95%,J432*K432*L432*F!$B$95,IF(M432=96%,J432*K432*L432*F!$B$96,IF(M432=97%,J432*K432*L432*F!$B$97,IF(M432=98%,J432*K432*L432*F!$B$98,IF(M432=99%,J432*K432*L432*F!$B$99,IF(M432&gt;99%,J432*K432*L432*F!$B$100,))))))))))))))))))))))))))))))))))))))))))))))))))))))))+IF(Q432&lt;30%,0,IF(Q432&lt;35%,N432*O432*P432*F!$B$33,IF(Q432&lt;40%,N432*O432*P432*F!$B$38,IF(Q432&lt;45%,N432*O432*P432*F!$B$43,IF(Q432&lt;50%,N432*O432*P432*F!$B$48,IF(Q432=50%,N432*O432*P432*F!$B$50,IF(Q432=51%,N432*O432*P432*F!$B$51,IF(Q432=52%,N432*O432*P432*F!$B$52,IF(Q432=53%,N432*O432*P432*F!$B$53,IF(Q432=54%,N432*O432*P432*F!$B$54,IF(Q432=55%,N432*O432*P432*F!$B$55,IF(Q432=56%,N432*O432*P432*F!$B$56,IF(Q432=57%,N432*O432*P432*F!$B$57,IF(Q432=58%,N432*O432*P432*F!$B$58,IF(Q432=59%,N432*O432*P432*F!$B$59,IF(Q432=60%,N432*O432*P432*F!$B$60,IF(Q432=61%,N432*O432*P432*F!$B$61,IF(Q432=62%,N432*O432*P432*F!$B$62,IF(Q432=63%,N432*O432*P432*F!$B$63,IF(Q432=64%,N432*O432*P432*F!$B$64,IF(Q432=65%,N432*O432*P432*F!$B$65,IF(Q432=66%,N432*O432*P432*F!$B$66,IF(Q432=67%,N432*O432*P432*F!$B$67,IF(Q432=68%,N432*O432*P432*F!$B$68,IF(Q432=69%,N432*O432*P432*F!$B$69,IF(Q432=70%,N432*O432*P432*F!$B$70,IF(Q432=71%,N432*O432*P432*F!$B$71,IF(Q432=72%,N432*O432*P432*F!$B$72,IF(Q432=73%,N432*O432*P432*F!$B$73,IF(Q432=74%,N432*O432*P432*F!$B$74,IF(Q432=75%,N432*O432*P432*F!$B$75,IF(Q432=76%,N432*O432*P432*F!$B$76,IF(Q432=77%,N432*O432*P432*F!$B$77,IF(Q432=78%,N432*O432*P432*F!$B$78,IF(Q432=79%,N432*O432*P432*F!$B$79,IF(Q432=80%,N432*O432*P432*F!$B$80,IF(Q432=81%,N432*O432*P432*F!$B$81,IF(Q432=82%,N432*O432*P432*F!$B$82,IF(Q432=83%,N432*O432*P432*F!$B$83,IF(Q432=84%,N432*O432*P432*F!$B$84,IF(Q432=85%,N432*O432*P432*F!$B$85,IF(Q432=86%,N432*O432*P432*F!$B$86,IF(Q432=87%,N432*O432*P432*F!$B$87,IF(Q432=88%,N432*O432*P432*F!$B$88,IF(Q432=89%,N432*O432*P432*F!$B$89,IF(Q432=90%,N432*O432*P432*F!$B$90,IF(Q432=91%,N432*O432*P432*F!$B$91,IF(Q432=92%,N432*O432*P432*F!$B$92,IF(Q432=93%,N432*O432*P432*F!$B$93,IF(Q432=94%,N432*O432*P432*F!$B$94,IF(Q432=95%,N432*O432*P432*F!$B$95,IF(Q432=96%,N432*O432*P432*F!$B$96,IF(Q432=97%,N432*O432*P432*F!$B$97,IF(Q432=98%,N432*O432*P432*F!$B$98,IF(Q432=99%,N432*O432*P432*F!$B$99,IF(Q432&gt;99%,N432*O432*P432*F!$B$100,))))))))))))))))))))))))))))))))))))))))))))))))))))))))+IF(U432&lt;30%,0,IF(U432&lt;35%,R432*S432*T432*F!$B$33,IF(U432&lt;40%,R432*S432*T432*F!$B$38,IF(U432&lt;45%,R432*S432*T432*F!$B$43,IF(U432&lt;50%,R432*S432*T432*F!$B$48,IF(U432=50%,R432*S432*T432*F!$B$50,IF(U432=51%,R432*S432*T432*F!$B$51,IF(U432=52%,R432*S432*T432*F!$B$52,IF(U432=53%,R432*S432*T432*F!$B$53,IF(U432=54%,R432*S432*T432*F!$B$54,IF(U432=55%,R432*S432*T432*F!$B$55,IF(U432=56%,R432*S432*T432*F!$B$56,IF(U432=57%,R432*S432*T432*F!$B$57,IF(U432=58%,R432*S432*T432*F!$B$58,IF(U432=59%,R432*S432*T432*F!$B$59,IF(U432=60%,R432*S432*T432*F!$B$60,IF(U432=61%,R432*S432*T432*F!$B$61,IF(U432=62%,R432*S432*T432*F!$B$62,IF(U432=63%,R432*S432*T432*F!$B$63,IF(U432=64%,R432*S432*T432*F!$B$64,IF(U432=65%,R432*S432*T432*F!$B$65,IF(U432=66%,R432*S432*T432*F!$B$66,IF(U432=67%,R432*S432*T432*F!$B$67,IF(U432=68%,R432*S432*T432*F!$B$68,IF(U432=69%,R432*S432*T432*F!$B$69,IF(U432=70%,R432*S432*T432*F!$B$70,IF(U432=71%,R432*S432*T432*F!$B$71,IF(U432=72%,R432*S432*T432*F!$B$72,IF(U432=73%,R432*S432*T432*F!$B$73,IF(U432=74%,R432*S432*T432*F!$B$74,IF(U432=75%,R432*S432*T432*F!$B$75,IF(U432=76%,R432*S432*T432*F!$B$76,IF(U432=77%,R432*S432*T432*F!$B$77,IF(U432=78%,R432*S432*T432*F!$B$78,IF(U432=79%,R432*S432*T432*F!$B$79,IF(U432=80%,R432*S432*T432*F!$B$80,IF(U432=81%,R432*S432*T432*F!$B$81,IF(U432=82%,R432*S432*T432*F!$B$82,IF(U432=83%,R432*S432*T432*F!$B$83,IF(U432=84%,R432*S432*T432*F!$B$84,IF(U432=85%,R432*S432*T432*F!$B$85,IF(U432=86%,R432*S432*T432*F!$B$86,IF(U432=87%,R432*S432*T432*F!$B$87,IF(U432=88%,R432*S432*T432*F!$B$88,IF(U432=89%,R432*S432*T432*F!$B$89,IF(U432=90%,R432*S432*T432*F!$B$90,IF(U432=91%,R432*S432*T432*F!$B$91,IF(U432=92%,R432*S432*T432*F!$B$92,IF(U432=93%,R432*S432*T432*F!$B$93,IF(U432=94%,R432*S432*T432*F!$B$94,IF(U432=95%,R432*S432*T432*F!$B$95,IF(U432=96%,R432*S432*T432*F!$B$96,IF(U432=97%,R432*S432*T432*F!$B$97,IF(U432=98%,R432*S432*T432*F!$B$98,IF(U432=99%,R432*S432*T432*F!$B$99,IF(U432&gt;99%,R432*S432*T432*F!$B$100)))))))))))))))))))))))))))))))))))))))))))))))))))))))))*IF(ISNUMBER(E432),E432,1)*IF(ISNUMBER(D432),D432,1)</f>
        <v>0</v>
      </c>
      <c r="AA432" s="69">
        <f t="shared" si="777"/>
        <v>0</v>
      </c>
      <c r="AB432" s="70">
        <f t="shared" si="778"/>
        <v>0</v>
      </c>
    </row>
    <row r="433" spans="1:28" hidden="1" x14ac:dyDescent="0.25">
      <c r="A433" s="325"/>
      <c r="B433" s="183"/>
      <c r="C433" s="184"/>
      <c r="D433" s="167">
        <v>0</v>
      </c>
      <c r="E433" s="191" t="str">
        <f t="shared" ref="E433" si="783">IF(E396="","",E396)</f>
        <v/>
      </c>
      <c r="F433" s="309" t="str">
        <f>IF(I433&lt;&gt;0,(IFERROR(IF($Y433&gt;50,MROUND($Y433*I433,2.5),IF($Y433&lt;15,MROUND($Y433*I433,0.1),MROUND($Y433*I433,1))),)),"")</f>
        <v/>
      </c>
      <c r="G433" s="188"/>
      <c r="H433" s="188"/>
      <c r="I433" s="189">
        <v>0</v>
      </c>
      <c r="J433" s="309" t="str">
        <f>IF(M433&lt;&gt;0,(IFERROR(IF($Y433&gt;50,MROUND($Y433*M433,2.5),IF($Y433&lt;15,MROUND($Y433*M433,0.1),MROUND($Y433*M433,1))),)),"")</f>
        <v/>
      </c>
      <c r="K433" s="188"/>
      <c r="L433" s="188"/>
      <c r="M433" s="189">
        <v>0</v>
      </c>
      <c r="N433" s="309" t="str">
        <f>IF(Q433&lt;&gt;0,(IFERROR(IF($Y433&gt;50,MROUND($Y433*Q433,2.5),IF($Y433&lt;15,MROUND($Y433*Q433,0.1),MROUND($Y433*Q433,1))),)),"")</f>
        <v/>
      </c>
      <c r="O433" s="188"/>
      <c r="P433" s="188"/>
      <c r="Q433" s="189">
        <v>0</v>
      </c>
      <c r="R433" s="309" t="str">
        <f>IF(U433&lt;&gt;0,(IFERROR(IF($Y433&gt;50,MROUND($Y433*U433,2.5),IF($Y433&lt;15,MROUND($Y433*U433,0.1),MROUND($Y433*U433,1))),)),"")</f>
        <v/>
      </c>
      <c r="S433" s="188"/>
      <c r="T433" s="188"/>
      <c r="U433" s="189">
        <v>0</v>
      </c>
      <c r="V433" s="101">
        <f t="shared" si="776"/>
        <v>0</v>
      </c>
      <c r="W433" s="102">
        <f t="shared" si="780"/>
        <v>0</v>
      </c>
      <c r="X433" s="103">
        <f t="shared" si="781"/>
        <v>0</v>
      </c>
      <c r="Y433" s="203">
        <f t="shared" si="782"/>
        <v>173.24891656296307</v>
      </c>
      <c r="Z433" s="20">
        <f>(IF(I433&lt;30%,0,IF(I433&lt;35%,F433*G433*H433*F!$B$33,IF(I433&lt;40%,F433*G433*H433*F!$B$38,IF(I433&lt;45%,F433*G433*H433*F!$B$43,IF(I433&lt;50%,F433*G433*H433*F!$B$48,IF(I433=50%,F433*G433*H433*F!$B$50,IF(I433=51%,F433*G433*H433*F!$B$51,IF(I433=52%,F433*G433*H433*F!$B$52,IF(I433=53%,F433*G433*H433*F!$B$53,IF(I433=54%,F433*G433*H433*F!$B$54,IF(I433=55%,F433*G433*H433*F!$B$55,IF(I433=56%,F433*G433*H433*F!$B$56,IF(I433=57%,F433*G433*H433*F!$B$57,IF(I433=58%,F433*G433*H433*F!$B$58,IF(I433=59%,F433*G433*H433*F!$B$59,IF(I433=60%,F433*G433*H433*F!$B$60,IF(I433=61%,F433*G433*H433*F!$B$61,IF(I433=62%,F433*G433*H433*F!$B$62,IF(I433=63%,F433*G433*H433*F!$B$63,IF(I433=64%,F433*G433*H433*F!$B$64,IF(I433=65%,F433*G433*H433*F!$B$65,IF(I433=66%,F433*G433*H433*F!$B$66,IF(I433=67%,F433*G433*H433*F!$B$67,IF(I433=68%,F433*G433*H433*F!$B$68,IF(I433=69%,F433*G433*H433*F!$B$69,IF(I433=70%,F433*G433*H433*F!$B$70,IF(I433=71%,F433*G433*H433*F!$B$71,IF(I433=72%,F433*G433*H433*F!$B$72,IF(I433=73%,F433*G433*H433*F!$B$73,IF(I433=74%,F433*G433*H433*F!$B$74,IF(I433=75%,F433*G433*H433*F!$B$75,IF(I433=76%,F433*G433*H433*F!$B$76,IF(I433=77%,F433*G433*H433*F!$B$77,IF(I433=78%,F433*G433*H433*F!$B$78,IF(I433=79%,F433*G433*H433*F!$B$79,IF(I433=80%,F433*G433*H433*F!$B$80,IF(I433=81%,F433*G433*H433*F!$B$81,IF(I433=82%,F433*G433*H433*F!$B$82,IF(I433=83%,F433*G433*H433*F!$B$83,IF(I433=84%,F433*G433*H433*F!$B$84,IF(I433=85%,F433*G433*H433*F!$B$85,IF(I433=86%,F433*G433*H433*F!$B$86,IF(I433=87%,F433*G433*H433*F!$B$87,IF(I433=88%,F433*G433*H433*F!$B$88,IF(I433=89%,F433*G433*H433*F!$B$89,IF(I433=90%,F433*G433*H433*F!$B$90,IF(I433=91%,F433*G433*H433*F!$B$91,IF(I433=92%,F433*G433*H433*F!$B$92,IF(I433=93%,F433*G433*H433*F!$B$93,IF(I433=94%,F433*G433*H433*F!$B$94,IF(I433=95%,F433*G433*H433*F!$B$95,IF(I433=96%,F433*G433*H433*F!$B$96,IF(I433=97%,F433*G433*H433*F!$B$97,IF(I433=98%,F433*G433*H433*F!$B$98,IF(I433=99%,F433*G433*H433*F!$B$99,IF(I433&gt;99%,F433*G433*H433*F!$B$100,))))))))))))))))))))))))))))))))))))))))))))))))))))))))+IF(M433&lt;30%,0,IF(M433&lt;35%,J433*K433*L433*F!$B$33,IF(M433&lt;40%,J433*K433*L433*F!$B$38,IF(M433&lt;45%,J433*K433*L433*F!$B$43,IF(M433&lt;50%,J433*K433*L433*F!$B$48,IF(M433=50%,J433*K433*L433*F!$B$50,IF(M433=51%,J433*K433*L433*F!$B$51,IF(M433=52%,J433*K433*L433*F!$B$52,IF(M433=53%,J433*K433*L433*F!$B$53,IF(M433=54%,J433*K433*L433*F!$B$54,IF(M433=55%,J433*K433*L433*F!$B$55,IF(M433=56%,J433*K433*L433*F!$B$56,IF(M433=57%,J433*K433*L433*F!$B$57,IF(M433=58%,J433*K433*L433*F!$B$58,IF(M433=59%,J433*K433*L433*F!$B$59,IF(M433=60%,J433*K433*L433*F!$B$60,IF(M433=61%,J433*K433*L433*F!$B$61,IF(M433=62%,J433*K433*L433*F!$B$62,IF(M433=63%,J433*K433*L433*F!$B$63,IF(M433=64%,J433*K433*L433*F!$B$64,IF(M433=65%,J433*K433*L433*F!$B$65,IF(M433=66%,J433*K433*L433*F!$B$66,IF(M433=67%,J433*K433*L433*F!$B$67,IF(M433=68%,J433*K433*L433*F!$B$68,IF(M433=69%,J433*K433*L433*F!$B$69,IF(M433=70%,J433*K433*L433*F!$B$70,IF(M433=71%,J433*K433*L433*F!$B$71,IF(M433=72%,J433*K433*L433*F!$B$72,IF(M433=73%,J433*K433*L433*F!$B$73,IF(M433=74%,J433*K433*L433*F!$B$74,IF(M433=75%,J433*K433*L433*F!$B$75,IF(M433=76%,J433*K433*L433*F!$B$76,IF(M433=77%,J433*K433*L433*F!$B$77,IF(M433=78%,J433*K433*L433*F!$B$78,IF(M433=79%,J433*K433*L433*F!$B$79,IF(M433=80%,J433*K433*L433*F!$B$80,IF(M433=81%,J433*K433*L433*F!$B$81,IF(M433=82%,J433*K433*L433*F!$B$82,IF(M433=83%,J433*K433*L433*F!$B$83,IF(M433=84%,J433*K433*L433*F!$B$84,IF(M433=85%,J433*K433*L433*F!$B$85,IF(M433=86%,J433*K433*L433*F!$B$86,IF(M433=87%,J433*K433*L433*F!$B$87,IF(M433=88%,J433*K433*L433*F!$B$88,IF(M433=89%,J433*K433*L433*F!$B$89,IF(M433=90%,J433*K433*L433*F!$B$90,IF(M433=91%,J433*K433*L433*F!$B$91,IF(M433=92%,J433*K433*L433*F!$B$92,IF(M433=93%,J433*K433*L433*F!$B$93,IF(M433=94%,J433*K433*L433*F!$B$94,IF(M433=95%,J433*K433*L433*F!$B$95,IF(M433=96%,J433*K433*L433*F!$B$96,IF(M433=97%,J433*K433*L433*F!$B$97,IF(M433=98%,J433*K433*L433*F!$B$98,IF(M433=99%,J433*K433*L433*F!$B$99,IF(M433&gt;99%,J433*K433*L433*F!$B$100,))))))))))))))))))))))))))))))))))))))))))))))))))))))))+IF(Q433&lt;30%,0,IF(Q433&lt;35%,N433*O433*P433*F!$B$33,IF(Q433&lt;40%,N433*O433*P433*F!$B$38,IF(Q433&lt;45%,N433*O433*P433*F!$B$43,IF(Q433&lt;50%,N433*O433*P433*F!$B$48,IF(Q433=50%,N433*O433*P433*F!$B$50,IF(Q433=51%,N433*O433*P433*F!$B$51,IF(Q433=52%,N433*O433*P433*F!$B$52,IF(Q433=53%,N433*O433*P433*F!$B$53,IF(Q433=54%,N433*O433*P433*F!$B$54,IF(Q433=55%,N433*O433*P433*F!$B$55,IF(Q433=56%,N433*O433*P433*F!$B$56,IF(Q433=57%,N433*O433*P433*F!$B$57,IF(Q433=58%,N433*O433*P433*F!$B$58,IF(Q433=59%,N433*O433*P433*F!$B$59,IF(Q433=60%,N433*O433*P433*F!$B$60,IF(Q433=61%,N433*O433*P433*F!$B$61,IF(Q433=62%,N433*O433*P433*F!$B$62,IF(Q433=63%,N433*O433*P433*F!$B$63,IF(Q433=64%,N433*O433*P433*F!$B$64,IF(Q433=65%,N433*O433*P433*F!$B$65,IF(Q433=66%,N433*O433*P433*F!$B$66,IF(Q433=67%,N433*O433*P433*F!$B$67,IF(Q433=68%,N433*O433*P433*F!$B$68,IF(Q433=69%,N433*O433*P433*F!$B$69,IF(Q433=70%,N433*O433*P433*F!$B$70,IF(Q433=71%,N433*O433*P433*F!$B$71,IF(Q433=72%,N433*O433*P433*F!$B$72,IF(Q433=73%,N433*O433*P433*F!$B$73,IF(Q433=74%,N433*O433*P433*F!$B$74,IF(Q433=75%,N433*O433*P433*F!$B$75,IF(Q433=76%,N433*O433*P433*F!$B$76,IF(Q433=77%,N433*O433*P433*F!$B$77,IF(Q433=78%,N433*O433*P433*F!$B$78,IF(Q433=79%,N433*O433*P433*F!$B$79,IF(Q433=80%,N433*O433*P433*F!$B$80,IF(Q433=81%,N433*O433*P433*F!$B$81,IF(Q433=82%,N433*O433*P433*F!$B$82,IF(Q433=83%,N433*O433*P433*F!$B$83,IF(Q433=84%,N433*O433*P433*F!$B$84,IF(Q433=85%,N433*O433*P433*F!$B$85,IF(Q433=86%,N433*O433*P433*F!$B$86,IF(Q433=87%,N433*O433*P433*F!$B$87,IF(Q433=88%,N433*O433*P433*F!$B$88,IF(Q433=89%,N433*O433*P433*F!$B$89,IF(Q433=90%,N433*O433*P433*F!$B$90,IF(Q433=91%,N433*O433*P433*F!$B$91,IF(Q433=92%,N433*O433*P433*F!$B$92,IF(Q433=93%,N433*O433*P433*F!$B$93,IF(Q433=94%,N433*O433*P433*F!$B$94,IF(Q433=95%,N433*O433*P433*F!$B$95,IF(Q433=96%,N433*O433*P433*F!$B$96,IF(Q433=97%,N433*O433*P433*F!$B$97,IF(Q433=98%,N433*O433*P433*F!$B$98,IF(Q433=99%,N433*O433*P433*F!$B$99,IF(Q433&gt;99%,N433*O433*P433*F!$B$100,))))))))))))))))))))))))))))))))))))))))))))))))))))))))+IF(U433&lt;30%,0,IF(U433&lt;35%,R433*S433*T433*F!$B$33,IF(U433&lt;40%,R433*S433*T433*F!$B$38,IF(U433&lt;45%,R433*S433*T433*F!$B$43,IF(U433&lt;50%,R433*S433*T433*F!$B$48,IF(U433=50%,R433*S433*T433*F!$B$50,IF(U433=51%,R433*S433*T433*F!$B$51,IF(U433=52%,R433*S433*T433*F!$B$52,IF(U433=53%,R433*S433*T433*F!$B$53,IF(U433=54%,R433*S433*T433*F!$B$54,IF(U433=55%,R433*S433*T433*F!$B$55,IF(U433=56%,R433*S433*T433*F!$B$56,IF(U433=57%,R433*S433*T433*F!$B$57,IF(U433=58%,R433*S433*T433*F!$B$58,IF(U433=59%,R433*S433*T433*F!$B$59,IF(U433=60%,R433*S433*T433*F!$B$60,IF(U433=61%,R433*S433*T433*F!$B$61,IF(U433=62%,R433*S433*T433*F!$B$62,IF(U433=63%,R433*S433*T433*F!$B$63,IF(U433=64%,R433*S433*T433*F!$B$64,IF(U433=65%,R433*S433*T433*F!$B$65,IF(U433=66%,R433*S433*T433*F!$B$66,IF(U433=67%,R433*S433*T433*F!$B$67,IF(U433=68%,R433*S433*T433*F!$B$68,IF(U433=69%,R433*S433*T433*F!$B$69,IF(U433=70%,R433*S433*T433*F!$B$70,IF(U433=71%,R433*S433*T433*F!$B$71,IF(U433=72%,R433*S433*T433*F!$B$72,IF(U433=73%,R433*S433*T433*F!$B$73,IF(U433=74%,R433*S433*T433*F!$B$74,IF(U433=75%,R433*S433*T433*F!$B$75,IF(U433=76%,R433*S433*T433*F!$B$76,IF(U433=77%,R433*S433*T433*F!$B$77,IF(U433=78%,R433*S433*T433*F!$B$78,IF(U433=79%,R433*S433*T433*F!$B$79,IF(U433=80%,R433*S433*T433*F!$B$80,IF(U433=81%,R433*S433*T433*F!$B$81,IF(U433=82%,R433*S433*T433*F!$B$82,IF(U433=83%,R433*S433*T433*F!$B$83,IF(U433=84%,R433*S433*T433*F!$B$84,IF(U433=85%,R433*S433*T433*F!$B$85,IF(U433=86%,R433*S433*T433*F!$B$86,IF(U433=87%,R433*S433*T433*F!$B$87,IF(U433=88%,R433*S433*T433*F!$B$88,IF(U433=89%,R433*S433*T433*F!$B$89,IF(U433=90%,R433*S433*T433*F!$B$90,IF(U433=91%,R433*S433*T433*F!$B$91,IF(U433=92%,R433*S433*T433*F!$B$92,IF(U433=93%,R433*S433*T433*F!$B$93,IF(U433=94%,R433*S433*T433*F!$B$94,IF(U433=95%,R433*S433*T433*F!$B$95,IF(U433=96%,R433*S433*T433*F!$B$96,IF(U433=97%,R433*S433*T433*F!$B$97,IF(U433=98%,R433*S433*T433*F!$B$98,IF(U433=99%,R433*S433*T433*F!$B$99,IF(U433&gt;99%,R433*S433*T433*F!$B$100)))))))))))))))))))))))))))))))))))))))))))))))))))))))))*IF(ISNUMBER(E433),E433,1)*IF(ISNUMBER(D433),D433,1)</f>
        <v>0</v>
      </c>
      <c r="AA433" s="104">
        <f t="shared" si="777"/>
        <v>0</v>
      </c>
      <c r="AB433" s="105">
        <f t="shared" si="778"/>
        <v>0</v>
      </c>
    </row>
    <row r="434" spans="1:28" hidden="1" x14ac:dyDescent="0.25">
      <c r="A434" s="325"/>
      <c r="B434" s="183"/>
      <c r="C434" s="184"/>
      <c r="D434" s="167">
        <v>0</v>
      </c>
      <c r="E434" s="191">
        <v>0</v>
      </c>
      <c r="F434" s="308" t="str">
        <f>IF(I434&lt;&gt;0,(IFERROR(IF($Y434&gt;50,MROUND($Y434*I434,2.5),IF($Y434&lt;15,MROUND($Y434*I434,0.1),MROUND($Y434*I434,1))),)),"")</f>
        <v/>
      </c>
      <c r="G434" s="186"/>
      <c r="H434" s="186"/>
      <c r="I434" s="174">
        <v>0</v>
      </c>
      <c r="J434" s="308" t="str">
        <f>IF(M434&lt;&gt;0,(IFERROR(IF($Y434&gt;50,MROUND($Y434*M434,2.5),IF($Y434&lt;15,MROUND($Y434*M434,0.1),MROUND($Y434*M434,1))),)),"")</f>
        <v/>
      </c>
      <c r="K434" s="186"/>
      <c r="L434" s="186"/>
      <c r="M434" s="174">
        <v>0</v>
      </c>
      <c r="N434" s="308" t="str">
        <f>IF(Q434&lt;&gt;0,(IFERROR(IF($Y434&gt;50,MROUND($Y434*Q434,2.5),IF($Y434&lt;15,MROUND($Y434*Q434,0.1),MROUND($Y434*Q434,1))),)),"")</f>
        <v/>
      </c>
      <c r="O434" s="186"/>
      <c r="P434" s="186"/>
      <c r="Q434" s="174">
        <v>0</v>
      </c>
      <c r="R434" s="308" t="str">
        <f>IF(U434&lt;&gt;0,(IFERROR(IF($Y434&gt;50,MROUND($Y434*U434,2.5),IF($Y434&lt;15,MROUND($Y434*U434,0.1),MROUND($Y434*U434,1))),)),"")</f>
        <v/>
      </c>
      <c r="S434" s="186"/>
      <c r="T434" s="186"/>
      <c r="U434" s="174">
        <v>0</v>
      </c>
      <c r="V434" s="98">
        <f t="shared" si="776"/>
        <v>0</v>
      </c>
      <c r="W434" s="99">
        <f t="shared" si="780"/>
        <v>0</v>
      </c>
      <c r="X434" s="68">
        <f>ROUND(IFERROR((W434/(Y434*IF(ISNUMBER(E434),E434,1))),0),2)</f>
        <v>0</v>
      </c>
      <c r="Y434" s="203">
        <f>IF(ISNUMBER(Y397), Y397+(Y397*$Y$408),"")</f>
        <v>58.471509340000047</v>
      </c>
      <c r="Z434" s="18">
        <f>(IF(I434&lt;30%,0,IF(I434&lt;35%,F434*G434*H434*F!$B$33,IF(I434&lt;40%,F434*G434*H434*F!$B$38,IF(I434&lt;45%,F434*G434*H434*F!$B$43,IF(I434&lt;50%,F434*G434*H434*F!$B$48,IF(I434=50%,F434*G434*H434*F!$B$50,IF(I434=51%,F434*G434*H434*F!$B$51,IF(I434=52%,F434*G434*H434*F!$B$52,IF(I434=53%,F434*G434*H434*F!$B$53,IF(I434=54%,F434*G434*H434*F!$B$54,IF(I434=55%,F434*G434*H434*F!$B$55,IF(I434=56%,F434*G434*H434*F!$B$56,IF(I434=57%,F434*G434*H434*F!$B$57,IF(I434=58%,F434*G434*H434*F!$B$58,IF(I434=59%,F434*G434*H434*F!$B$59,IF(I434=60%,F434*G434*H434*F!$B$60,IF(I434=61%,F434*G434*H434*F!$B$61,IF(I434=62%,F434*G434*H434*F!$B$62,IF(I434=63%,F434*G434*H434*F!$B$63,IF(I434=64%,F434*G434*H434*F!$B$64,IF(I434=65%,F434*G434*H434*F!$B$65,IF(I434=66%,F434*G434*H434*F!$B$66,IF(I434=67%,F434*G434*H434*F!$B$67,IF(I434=68%,F434*G434*H434*F!$B$68,IF(I434=69%,F434*G434*H434*F!$B$69,IF(I434=70%,F434*G434*H434*F!$B$70,IF(I434=71%,F434*G434*H434*F!$B$71,IF(I434=72%,F434*G434*H434*F!$B$72,IF(I434=73%,F434*G434*H434*F!$B$73,IF(I434=74%,F434*G434*H434*F!$B$74,IF(I434=75%,F434*G434*H434*F!$B$75,IF(I434=76%,F434*G434*H434*F!$B$76,IF(I434=77%,F434*G434*H434*F!$B$77,IF(I434=78%,F434*G434*H434*F!$B$78,IF(I434=79%,F434*G434*H434*F!$B$79,IF(I434=80%,F434*G434*H434*F!$B$80,IF(I434=81%,F434*G434*H434*F!$B$81,IF(I434=82%,F434*G434*H434*F!$B$82,IF(I434=83%,F434*G434*H434*F!$B$83,IF(I434=84%,F434*G434*H434*F!$B$84,IF(I434=85%,F434*G434*H434*F!$B$85,IF(I434=86%,F434*G434*H434*F!$B$86,IF(I434=87%,F434*G434*H434*F!$B$87,IF(I434=88%,F434*G434*H434*F!$B$88,IF(I434=89%,F434*G434*H434*F!$B$89,IF(I434=90%,F434*G434*H434*F!$B$90,IF(I434=91%,F434*G434*H434*F!$B$91,IF(I434=92%,F434*G434*H434*F!$B$92,IF(I434=93%,F434*G434*H434*F!$B$93,IF(I434=94%,F434*G434*H434*F!$B$94,IF(I434=95%,F434*G434*H434*F!$B$95,IF(I434=96%,F434*G434*H434*F!$B$96,IF(I434=97%,F434*G434*H434*F!$B$97,IF(I434=98%,F434*G434*H434*F!$B$98,IF(I434=99%,F434*G434*H434*F!$B$99,IF(I434&gt;99%,F434*G434*H434*F!$B$100,))))))))))))))))))))))))))))))))))))))))))))))))))))))))+IF(M434&lt;30%,0,IF(M434&lt;35%,J434*K434*L434*F!$B$33,IF(M434&lt;40%,J434*K434*L434*F!$B$38,IF(M434&lt;45%,J434*K434*L434*F!$B$43,IF(M434&lt;50%,J434*K434*L434*F!$B$48,IF(M434=50%,J434*K434*L434*F!$B$50,IF(M434=51%,J434*K434*L434*F!$B$51,IF(M434=52%,J434*K434*L434*F!$B$52,IF(M434=53%,J434*K434*L434*F!$B$53,IF(M434=54%,J434*K434*L434*F!$B$54,IF(M434=55%,J434*K434*L434*F!$B$55,IF(M434=56%,J434*K434*L434*F!$B$56,IF(M434=57%,J434*K434*L434*F!$B$57,IF(M434=58%,J434*K434*L434*F!$B$58,IF(M434=59%,J434*K434*L434*F!$B$59,IF(M434=60%,J434*K434*L434*F!$B$60,IF(M434=61%,J434*K434*L434*F!$B$61,IF(M434=62%,J434*K434*L434*F!$B$62,IF(M434=63%,J434*K434*L434*F!$B$63,IF(M434=64%,J434*K434*L434*F!$B$64,IF(M434=65%,J434*K434*L434*F!$B$65,IF(M434=66%,J434*K434*L434*F!$B$66,IF(M434=67%,J434*K434*L434*F!$B$67,IF(M434=68%,J434*K434*L434*F!$B$68,IF(M434=69%,J434*K434*L434*F!$B$69,IF(M434=70%,J434*K434*L434*F!$B$70,IF(M434=71%,J434*K434*L434*F!$B$71,IF(M434=72%,J434*K434*L434*F!$B$72,IF(M434=73%,J434*K434*L434*F!$B$73,IF(M434=74%,J434*K434*L434*F!$B$74,IF(M434=75%,J434*K434*L434*F!$B$75,IF(M434=76%,J434*K434*L434*F!$B$76,IF(M434=77%,J434*K434*L434*F!$B$77,IF(M434=78%,J434*K434*L434*F!$B$78,IF(M434=79%,J434*K434*L434*F!$B$79,IF(M434=80%,J434*K434*L434*F!$B$80,IF(M434=81%,J434*K434*L434*F!$B$81,IF(M434=82%,J434*K434*L434*F!$B$82,IF(M434=83%,J434*K434*L434*F!$B$83,IF(M434=84%,J434*K434*L434*F!$B$84,IF(M434=85%,J434*K434*L434*F!$B$85,IF(M434=86%,J434*K434*L434*F!$B$86,IF(M434=87%,J434*K434*L434*F!$B$87,IF(M434=88%,J434*K434*L434*F!$B$88,IF(M434=89%,J434*K434*L434*F!$B$89,IF(M434=90%,J434*K434*L434*F!$B$90,IF(M434=91%,J434*K434*L434*F!$B$91,IF(M434=92%,J434*K434*L434*F!$B$92,IF(M434=93%,J434*K434*L434*F!$B$93,IF(M434=94%,J434*K434*L434*F!$B$94,IF(M434=95%,J434*K434*L434*F!$B$95,IF(M434=96%,J434*K434*L434*F!$B$96,IF(M434=97%,J434*K434*L434*F!$B$97,IF(M434=98%,J434*K434*L434*F!$B$98,IF(M434=99%,J434*K434*L434*F!$B$99,IF(M434&gt;99%,J434*K434*L434*F!$B$100,))))))))))))))))))))))))))))))))))))))))))))))))))))))))+IF(Q434&lt;30%,0,IF(Q434&lt;35%,N434*O434*P434*F!$B$33,IF(Q434&lt;40%,N434*O434*P434*F!$B$38,IF(Q434&lt;45%,N434*O434*P434*F!$B$43,IF(Q434&lt;50%,N434*O434*P434*F!$B$48,IF(Q434=50%,N434*O434*P434*F!$B$50,IF(Q434=51%,N434*O434*P434*F!$B$51,IF(Q434=52%,N434*O434*P434*F!$B$52,IF(Q434=53%,N434*O434*P434*F!$B$53,IF(Q434=54%,N434*O434*P434*F!$B$54,IF(Q434=55%,N434*O434*P434*F!$B$55,IF(Q434=56%,N434*O434*P434*F!$B$56,IF(Q434=57%,N434*O434*P434*F!$B$57,IF(Q434=58%,N434*O434*P434*F!$B$58,IF(Q434=59%,N434*O434*P434*F!$B$59,IF(Q434=60%,N434*O434*P434*F!$B$60,IF(Q434=61%,N434*O434*P434*F!$B$61,IF(Q434=62%,N434*O434*P434*F!$B$62,IF(Q434=63%,N434*O434*P434*F!$B$63,IF(Q434=64%,N434*O434*P434*F!$B$64,IF(Q434=65%,N434*O434*P434*F!$B$65,IF(Q434=66%,N434*O434*P434*F!$B$66,IF(Q434=67%,N434*O434*P434*F!$B$67,IF(Q434=68%,N434*O434*P434*F!$B$68,IF(Q434=69%,N434*O434*P434*F!$B$69,IF(Q434=70%,N434*O434*P434*F!$B$70,IF(Q434=71%,N434*O434*P434*F!$B$71,IF(Q434=72%,N434*O434*P434*F!$B$72,IF(Q434=73%,N434*O434*P434*F!$B$73,IF(Q434=74%,N434*O434*P434*F!$B$74,IF(Q434=75%,N434*O434*P434*F!$B$75,IF(Q434=76%,N434*O434*P434*F!$B$76,IF(Q434=77%,N434*O434*P434*F!$B$77,IF(Q434=78%,N434*O434*P434*F!$B$78,IF(Q434=79%,N434*O434*P434*F!$B$79,IF(Q434=80%,N434*O434*P434*F!$B$80,IF(Q434=81%,N434*O434*P434*F!$B$81,IF(Q434=82%,N434*O434*P434*F!$B$82,IF(Q434=83%,N434*O434*P434*F!$B$83,IF(Q434=84%,N434*O434*P434*F!$B$84,IF(Q434=85%,N434*O434*P434*F!$B$85,IF(Q434=86%,N434*O434*P434*F!$B$86,IF(Q434=87%,N434*O434*P434*F!$B$87,IF(Q434=88%,N434*O434*P434*F!$B$88,IF(Q434=89%,N434*O434*P434*F!$B$89,IF(Q434=90%,N434*O434*P434*F!$B$90,IF(Q434=91%,N434*O434*P434*F!$B$91,IF(Q434=92%,N434*O434*P434*F!$B$92,IF(Q434=93%,N434*O434*P434*F!$B$93,IF(Q434=94%,N434*O434*P434*F!$B$94,IF(Q434=95%,N434*O434*P434*F!$B$95,IF(Q434=96%,N434*O434*P434*F!$B$96,IF(Q434=97%,N434*O434*P434*F!$B$97,IF(Q434=98%,N434*O434*P434*F!$B$98,IF(Q434=99%,N434*O434*P434*F!$B$99,IF(Q434&gt;99%,N434*O434*P434*F!$B$100,))))))))))))))))))))))))))))))))))))))))))))))))))))))))+IF(U434&lt;30%,0,IF(U434&lt;35%,R434*S434*T434*F!$B$33,IF(U434&lt;40%,R434*S434*T434*F!$B$38,IF(U434&lt;45%,R434*S434*T434*F!$B$43,IF(U434&lt;50%,R434*S434*T434*F!$B$48,IF(U434=50%,R434*S434*T434*F!$B$50,IF(U434=51%,R434*S434*T434*F!$B$51,IF(U434=52%,R434*S434*T434*F!$B$52,IF(U434=53%,R434*S434*T434*F!$B$53,IF(U434=54%,R434*S434*T434*F!$B$54,IF(U434=55%,R434*S434*T434*F!$B$55,IF(U434=56%,R434*S434*T434*F!$B$56,IF(U434=57%,R434*S434*T434*F!$B$57,IF(U434=58%,R434*S434*T434*F!$B$58,IF(U434=59%,R434*S434*T434*F!$B$59,IF(U434=60%,R434*S434*T434*F!$B$60,IF(U434=61%,R434*S434*T434*F!$B$61,IF(U434=62%,R434*S434*T434*F!$B$62,IF(U434=63%,R434*S434*T434*F!$B$63,IF(U434=64%,R434*S434*T434*F!$B$64,IF(U434=65%,R434*S434*T434*F!$B$65,IF(U434=66%,R434*S434*T434*F!$B$66,IF(U434=67%,R434*S434*T434*F!$B$67,IF(U434=68%,R434*S434*T434*F!$B$68,IF(U434=69%,R434*S434*T434*F!$B$69,IF(U434=70%,R434*S434*T434*F!$B$70,IF(U434=71%,R434*S434*T434*F!$B$71,IF(U434=72%,R434*S434*T434*F!$B$72,IF(U434=73%,R434*S434*T434*F!$B$73,IF(U434=74%,R434*S434*T434*F!$B$74,IF(U434=75%,R434*S434*T434*F!$B$75,IF(U434=76%,R434*S434*T434*F!$B$76,IF(U434=77%,R434*S434*T434*F!$B$77,IF(U434=78%,R434*S434*T434*F!$B$78,IF(U434=79%,R434*S434*T434*F!$B$79,IF(U434=80%,R434*S434*T434*F!$B$80,IF(U434=81%,R434*S434*T434*F!$B$81,IF(U434=82%,R434*S434*T434*F!$B$82,IF(U434=83%,R434*S434*T434*F!$B$83,IF(U434=84%,R434*S434*T434*F!$B$84,IF(U434=85%,R434*S434*T434*F!$B$85,IF(U434=86%,R434*S434*T434*F!$B$86,IF(U434=87%,R434*S434*T434*F!$B$87,IF(U434=88%,R434*S434*T434*F!$B$88,IF(U434=89%,R434*S434*T434*F!$B$89,IF(U434=90%,R434*S434*T434*F!$B$90,IF(U434=91%,R434*S434*T434*F!$B$91,IF(U434=92%,R434*S434*T434*F!$B$92,IF(U434=93%,R434*S434*T434*F!$B$93,IF(U434=94%,R434*S434*T434*F!$B$94,IF(U434=95%,R434*S434*T434*F!$B$95,IF(U434=96%,R434*S434*T434*F!$B$96,IF(U434=97%,R434*S434*T434*F!$B$97,IF(U434=98%,R434*S434*T434*F!$B$98,IF(U434=99%,R434*S434*T434*F!$B$99,IF(U434&gt;99%,R434*S434*T434*F!$B$100)))))))))))))))))))))))))))))))))))))))))))))))))))))))))*IF(ISNUMBER(E434),E434,1)*IF(ISNUMBER(D434),D434,1)</f>
        <v>0</v>
      </c>
      <c r="AA434" s="69">
        <f t="shared" si="777"/>
        <v>0</v>
      </c>
      <c r="AB434" s="70">
        <f t="shared" si="778"/>
        <v>0</v>
      </c>
    </row>
    <row r="435" spans="1:28" hidden="1" x14ac:dyDescent="0.25">
      <c r="A435" s="325"/>
      <c r="B435" s="183" t="str">
        <f t="shared" ref="B435:C435" si="784">IF(B398="","",B398)</f>
        <v/>
      </c>
      <c r="C435" s="190" t="str">
        <f t="shared" si="784"/>
        <v/>
      </c>
      <c r="D435" s="167">
        <v>0</v>
      </c>
      <c r="E435" s="191" t="str">
        <f t="shared" ref="E435" si="785">IF(E398="","",E398)</f>
        <v/>
      </c>
      <c r="F435" s="310" t="str">
        <f>IF(I435&lt;&gt;0,(IFERROR(IF($Y435&gt;50,MROUND($Y435*I435,2.5),IF($Y435&lt;15,MROUND($Y435*I435,0.1),MROUND($Y435*I435,1))),)),"")</f>
        <v/>
      </c>
      <c r="G435" s="188"/>
      <c r="H435" s="188"/>
      <c r="I435" s="189">
        <v>0</v>
      </c>
      <c r="J435" s="310" t="str">
        <f>IF(M435&lt;&gt;0,(IFERROR(IF($Y435&gt;50,MROUND($Y435*M435,2.5),IF($Y435&lt;15,MROUND($Y435*M435,0.1),MROUND($Y435*M435,1))),)),"")</f>
        <v/>
      </c>
      <c r="K435" s="188"/>
      <c r="L435" s="188"/>
      <c r="M435" s="189">
        <v>0</v>
      </c>
      <c r="N435" s="310" t="str">
        <f>IF(Q435&lt;&gt;0,(IFERROR(IF($Y435&gt;50,MROUND($Y435*Q435,2.5),IF($Y435&lt;15,MROUND($Y435*Q435,0.1),MROUND($Y435*Q435,1))),)),"")</f>
        <v/>
      </c>
      <c r="O435" s="188"/>
      <c r="P435" s="188"/>
      <c r="Q435" s="189">
        <v>0</v>
      </c>
      <c r="R435" s="310" t="str">
        <f>IF(U435&lt;&gt;0,(IFERROR(IF($Y435&gt;50,MROUND($Y435*U435,2.5),IF($Y435&lt;15,MROUND($Y435*U435,0.1),MROUND($Y435*U435,1))),)),"")</f>
        <v/>
      </c>
      <c r="S435" s="188"/>
      <c r="T435" s="188"/>
      <c r="U435" s="189">
        <v>0</v>
      </c>
      <c r="V435" s="101">
        <f t="shared" si="776"/>
        <v>0</v>
      </c>
      <c r="W435" s="102">
        <f t="shared" si="780"/>
        <v>0</v>
      </c>
      <c r="X435" s="114">
        <f t="shared" ref="X435:X436" si="786">ROUND(IFERROR((W435/(Y435*IF(ISNUMBER(E435),E435,1))),0),2)</f>
        <v>0</v>
      </c>
      <c r="Y435" s="203" t="str">
        <f t="shared" si="782"/>
        <v/>
      </c>
      <c r="Z435" s="20">
        <f>(IF(I435&lt;30%,0,IF(I435&lt;35%,F435*G435*H435*F!$B$33,IF(I435&lt;40%,F435*G435*H435*F!$B$38,IF(I435&lt;45%,F435*G435*H435*F!$B$43,IF(I435&lt;50%,F435*G435*H435*F!$B$48,IF(I435=50%,F435*G435*H435*F!$B$50,IF(I435=51%,F435*G435*H435*F!$B$51,IF(I435=52%,F435*G435*H435*F!$B$52,IF(I435=53%,F435*G435*H435*F!$B$53,IF(I435=54%,F435*G435*H435*F!$B$54,IF(I435=55%,F435*G435*H435*F!$B$55,IF(I435=56%,F435*G435*H435*F!$B$56,IF(I435=57%,F435*G435*H435*F!$B$57,IF(I435=58%,F435*G435*H435*F!$B$58,IF(I435=59%,F435*G435*H435*F!$B$59,IF(I435=60%,F435*G435*H435*F!$B$60,IF(I435=61%,F435*G435*H435*F!$B$61,IF(I435=62%,F435*G435*H435*F!$B$62,IF(I435=63%,F435*G435*H435*F!$B$63,IF(I435=64%,F435*G435*H435*F!$B$64,IF(I435=65%,F435*G435*H435*F!$B$65,IF(I435=66%,F435*G435*H435*F!$B$66,IF(I435=67%,F435*G435*H435*F!$B$67,IF(I435=68%,F435*G435*H435*F!$B$68,IF(I435=69%,F435*G435*H435*F!$B$69,IF(I435=70%,F435*G435*H435*F!$B$70,IF(I435=71%,F435*G435*H435*F!$B$71,IF(I435=72%,F435*G435*H435*F!$B$72,IF(I435=73%,F435*G435*H435*F!$B$73,IF(I435=74%,F435*G435*H435*F!$B$74,IF(I435=75%,F435*G435*H435*F!$B$75,IF(I435=76%,F435*G435*H435*F!$B$76,IF(I435=77%,F435*G435*H435*F!$B$77,IF(I435=78%,F435*G435*H435*F!$B$78,IF(I435=79%,F435*G435*H435*F!$B$79,IF(I435=80%,F435*G435*H435*F!$B$80,IF(I435=81%,F435*G435*H435*F!$B$81,IF(I435=82%,F435*G435*H435*F!$B$82,IF(I435=83%,F435*G435*H435*F!$B$83,IF(I435=84%,F435*G435*H435*F!$B$84,IF(I435=85%,F435*G435*H435*F!$B$85,IF(I435=86%,F435*G435*H435*F!$B$86,IF(I435=87%,F435*G435*H435*F!$B$87,IF(I435=88%,F435*G435*H435*F!$B$88,IF(I435=89%,F435*G435*H435*F!$B$89,IF(I435=90%,F435*G435*H435*F!$B$90,IF(I435=91%,F435*G435*H435*F!$B$91,IF(I435=92%,F435*G435*H435*F!$B$92,IF(I435=93%,F435*G435*H435*F!$B$93,IF(I435=94%,F435*G435*H435*F!$B$94,IF(I435=95%,F435*G435*H435*F!$B$95,IF(I435=96%,F435*G435*H435*F!$B$96,IF(I435=97%,F435*G435*H435*F!$B$97,IF(I435=98%,F435*G435*H435*F!$B$98,IF(I435=99%,F435*G435*H435*F!$B$99,IF(I435&gt;99%,F435*G435*H435*F!$B$100,))))))))))))))))))))))))))))))))))))))))))))))))))))))))+IF(M435&lt;30%,0,IF(M435&lt;35%,J435*K435*L435*F!$B$33,IF(M435&lt;40%,J435*K435*L435*F!$B$38,IF(M435&lt;45%,J435*K435*L435*F!$B$43,IF(M435&lt;50%,J435*K435*L435*F!$B$48,IF(M435=50%,J435*K435*L435*F!$B$50,IF(M435=51%,J435*K435*L435*F!$B$51,IF(M435=52%,J435*K435*L435*F!$B$52,IF(M435=53%,J435*K435*L435*F!$B$53,IF(M435=54%,J435*K435*L435*F!$B$54,IF(M435=55%,J435*K435*L435*F!$B$55,IF(M435=56%,J435*K435*L435*F!$B$56,IF(M435=57%,J435*K435*L435*F!$B$57,IF(M435=58%,J435*K435*L435*F!$B$58,IF(M435=59%,J435*K435*L435*F!$B$59,IF(M435=60%,J435*K435*L435*F!$B$60,IF(M435=61%,J435*K435*L435*F!$B$61,IF(M435=62%,J435*K435*L435*F!$B$62,IF(M435=63%,J435*K435*L435*F!$B$63,IF(M435=64%,J435*K435*L435*F!$B$64,IF(M435=65%,J435*K435*L435*F!$B$65,IF(M435=66%,J435*K435*L435*F!$B$66,IF(M435=67%,J435*K435*L435*F!$B$67,IF(M435=68%,J435*K435*L435*F!$B$68,IF(M435=69%,J435*K435*L435*F!$B$69,IF(M435=70%,J435*K435*L435*F!$B$70,IF(M435=71%,J435*K435*L435*F!$B$71,IF(M435=72%,J435*K435*L435*F!$B$72,IF(M435=73%,J435*K435*L435*F!$B$73,IF(M435=74%,J435*K435*L435*F!$B$74,IF(M435=75%,J435*K435*L435*F!$B$75,IF(M435=76%,J435*K435*L435*F!$B$76,IF(M435=77%,J435*K435*L435*F!$B$77,IF(M435=78%,J435*K435*L435*F!$B$78,IF(M435=79%,J435*K435*L435*F!$B$79,IF(M435=80%,J435*K435*L435*F!$B$80,IF(M435=81%,J435*K435*L435*F!$B$81,IF(M435=82%,J435*K435*L435*F!$B$82,IF(M435=83%,J435*K435*L435*F!$B$83,IF(M435=84%,J435*K435*L435*F!$B$84,IF(M435=85%,J435*K435*L435*F!$B$85,IF(M435=86%,J435*K435*L435*F!$B$86,IF(M435=87%,J435*K435*L435*F!$B$87,IF(M435=88%,J435*K435*L435*F!$B$88,IF(M435=89%,J435*K435*L435*F!$B$89,IF(M435=90%,J435*K435*L435*F!$B$90,IF(M435=91%,J435*K435*L435*F!$B$91,IF(M435=92%,J435*K435*L435*F!$B$92,IF(M435=93%,J435*K435*L435*F!$B$93,IF(M435=94%,J435*K435*L435*F!$B$94,IF(M435=95%,J435*K435*L435*F!$B$95,IF(M435=96%,J435*K435*L435*F!$B$96,IF(M435=97%,J435*K435*L435*F!$B$97,IF(M435=98%,J435*K435*L435*F!$B$98,IF(M435=99%,J435*K435*L435*F!$B$99,IF(M435&gt;99%,J435*K435*L435*F!$B$100,))))))))))))))))))))))))))))))))))))))))))))))))))))))))+IF(Q435&lt;30%,0,IF(Q435&lt;35%,N435*O435*P435*F!$B$33,IF(Q435&lt;40%,N435*O435*P435*F!$B$38,IF(Q435&lt;45%,N435*O435*P435*F!$B$43,IF(Q435&lt;50%,N435*O435*P435*F!$B$48,IF(Q435=50%,N435*O435*P435*F!$B$50,IF(Q435=51%,N435*O435*P435*F!$B$51,IF(Q435=52%,N435*O435*P435*F!$B$52,IF(Q435=53%,N435*O435*P435*F!$B$53,IF(Q435=54%,N435*O435*P435*F!$B$54,IF(Q435=55%,N435*O435*P435*F!$B$55,IF(Q435=56%,N435*O435*P435*F!$B$56,IF(Q435=57%,N435*O435*P435*F!$B$57,IF(Q435=58%,N435*O435*P435*F!$B$58,IF(Q435=59%,N435*O435*P435*F!$B$59,IF(Q435=60%,N435*O435*P435*F!$B$60,IF(Q435=61%,N435*O435*P435*F!$B$61,IF(Q435=62%,N435*O435*P435*F!$B$62,IF(Q435=63%,N435*O435*P435*F!$B$63,IF(Q435=64%,N435*O435*P435*F!$B$64,IF(Q435=65%,N435*O435*P435*F!$B$65,IF(Q435=66%,N435*O435*P435*F!$B$66,IF(Q435=67%,N435*O435*P435*F!$B$67,IF(Q435=68%,N435*O435*P435*F!$B$68,IF(Q435=69%,N435*O435*P435*F!$B$69,IF(Q435=70%,N435*O435*P435*F!$B$70,IF(Q435=71%,N435*O435*P435*F!$B$71,IF(Q435=72%,N435*O435*P435*F!$B$72,IF(Q435=73%,N435*O435*P435*F!$B$73,IF(Q435=74%,N435*O435*P435*F!$B$74,IF(Q435=75%,N435*O435*P435*F!$B$75,IF(Q435=76%,N435*O435*P435*F!$B$76,IF(Q435=77%,N435*O435*P435*F!$B$77,IF(Q435=78%,N435*O435*P435*F!$B$78,IF(Q435=79%,N435*O435*P435*F!$B$79,IF(Q435=80%,N435*O435*P435*F!$B$80,IF(Q435=81%,N435*O435*P435*F!$B$81,IF(Q435=82%,N435*O435*P435*F!$B$82,IF(Q435=83%,N435*O435*P435*F!$B$83,IF(Q435=84%,N435*O435*P435*F!$B$84,IF(Q435=85%,N435*O435*P435*F!$B$85,IF(Q435=86%,N435*O435*P435*F!$B$86,IF(Q435=87%,N435*O435*P435*F!$B$87,IF(Q435=88%,N435*O435*P435*F!$B$88,IF(Q435=89%,N435*O435*P435*F!$B$89,IF(Q435=90%,N435*O435*P435*F!$B$90,IF(Q435=91%,N435*O435*P435*F!$B$91,IF(Q435=92%,N435*O435*P435*F!$B$92,IF(Q435=93%,N435*O435*P435*F!$B$93,IF(Q435=94%,N435*O435*P435*F!$B$94,IF(Q435=95%,N435*O435*P435*F!$B$95,IF(Q435=96%,N435*O435*P435*F!$B$96,IF(Q435=97%,N435*O435*P435*F!$B$97,IF(Q435=98%,N435*O435*P435*F!$B$98,IF(Q435=99%,N435*O435*P435*F!$B$99,IF(Q435&gt;99%,N435*O435*P435*F!$B$100,))))))))))))))))))))))))))))))))))))))))))))))))))))))))+IF(U435&lt;30%,0,IF(U435&lt;35%,R435*S435*T435*F!$B$33,IF(U435&lt;40%,R435*S435*T435*F!$B$38,IF(U435&lt;45%,R435*S435*T435*F!$B$43,IF(U435&lt;50%,R435*S435*T435*F!$B$48,IF(U435=50%,R435*S435*T435*F!$B$50,IF(U435=51%,R435*S435*T435*F!$B$51,IF(U435=52%,R435*S435*T435*F!$B$52,IF(U435=53%,R435*S435*T435*F!$B$53,IF(U435=54%,R435*S435*T435*F!$B$54,IF(U435=55%,R435*S435*T435*F!$B$55,IF(U435=56%,R435*S435*T435*F!$B$56,IF(U435=57%,R435*S435*T435*F!$B$57,IF(U435=58%,R435*S435*T435*F!$B$58,IF(U435=59%,R435*S435*T435*F!$B$59,IF(U435=60%,R435*S435*T435*F!$B$60,IF(U435=61%,R435*S435*T435*F!$B$61,IF(U435=62%,R435*S435*T435*F!$B$62,IF(U435=63%,R435*S435*T435*F!$B$63,IF(U435=64%,R435*S435*T435*F!$B$64,IF(U435=65%,R435*S435*T435*F!$B$65,IF(U435=66%,R435*S435*T435*F!$B$66,IF(U435=67%,R435*S435*T435*F!$B$67,IF(U435=68%,R435*S435*T435*F!$B$68,IF(U435=69%,R435*S435*T435*F!$B$69,IF(U435=70%,R435*S435*T435*F!$B$70,IF(U435=71%,R435*S435*T435*F!$B$71,IF(U435=72%,R435*S435*T435*F!$B$72,IF(U435=73%,R435*S435*T435*F!$B$73,IF(U435=74%,R435*S435*T435*F!$B$74,IF(U435=75%,R435*S435*T435*F!$B$75,IF(U435=76%,R435*S435*T435*F!$B$76,IF(U435=77%,R435*S435*T435*F!$B$77,IF(U435=78%,R435*S435*T435*F!$B$78,IF(U435=79%,R435*S435*T435*F!$B$79,IF(U435=80%,R435*S435*T435*F!$B$80,IF(U435=81%,R435*S435*T435*F!$B$81,IF(U435=82%,R435*S435*T435*F!$B$82,IF(U435=83%,R435*S435*T435*F!$B$83,IF(U435=84%,R435*S435*T435*F!$B$84,IF(U435=85%,R435*S435*T435*F!$B$85,IF(U435=86%,R435*S435*T435*F!$B$86,IF(U435=87%,R435*S435*T435*F!$B$87,IF(U435=88%,R435*S435*T435*F!$B$88,IF(U435=89%,R435*S435*T435*F!$B$89,IF(U435=90%,R435*S435*T435*F!$B$90,IF(U435=91%,R435*S435*T435*F!$B$91,IF(U435=92%,R435*S435*T435*F!$B$92,IF(U435=93%,R435*S435*T435*F!$B$93,IF(U435=94%,R435*S435*T435*F!$B$94,IF(U435=95%,R435*S435*T435*F!$B$95,IF(U435=96%,R435*S435*T435*F!$B$96,IF(U435=97%,R435*S435*T435*F!$B$97,IF(U435=98%,R435*S435*T435*F!$B$98,IF(U435=99%,R435*S435*T435*F!$B$99,IF(U435&gt;99%,R435*S435*T435*F!$B$100)))))))))))))))))))))))))))))))))))))))))))))))))))))))))*IF(ISNUMBER(E435),E435,1)*IF(ISNUMBER(D435),D435,1)</f>
        <v>0</v>
      </c>
      <c r="AA435" s="104">
        <f t="shared" si="777"/>
        <v>0</v>
      </c>
      <c r="AB435" s="105">
        <f t="shared" si="778"/>
        <v>0</v>
      </c>
    </row>
    <row r="436" spans="1:28" hidden="1" x14ac:dyDescent="0.25">
      <c r="A436" s="325"/>
      <c r="B436" s="183" t="str">
        <f t="shared" ref="B436:C436" si="787">IF(B399="","",B399)</f>
        <v/>
      </c>
      <c r="C436" s="190" t="str">
        <f t="shared" si="787"/>
        <v/>
      </c>
      <c r="D436" s="167">
        <f t="shared" ref="D436" si="788">D399</f>
        <v>0</v>
      </c>
      <c r="E436" s="191" t="str">
        <f t="shared" ref="E436" si="789">IF(E399="","",E399)</f>
        <v/>
      </c>
      <c r="F436" s="308"/>
      <c r="G436" s="186"/>
      <c r="H436" s="186"/>
      <c r="I436" s="174">
        <f t="shared" ref="I436" si="790">IFERROR(ROUND(F436/$Y436,2),)</f>
        <v>0</v>
      </c>
      <c r="J436" s="308"/>
      <c r="K436" s="186"/>
      <c r="L436" s="186"/>
      <c r="M436" s="174">
        <f t="shared" ref="M436" si="791">IFERROR(ROUND(J436/$Y436,2),)</f>
        <v>0</v>
      </c>
      <c r="N436" s="308"/>
      <c r="O436" s="186"/>
      <c r="P436" s="186"/>
      <c r="Q436" s="174">
        <f t="shared" ref="Q436" si="792">IFERROR(ROUND(N436/$Y436,2),)</f>
        <v>0</v>
      </c>
      <c r="R436" s="308"/>
      <c r="S436" s="186"/>
      <c r="T436" s="186"/>
      <c r="U436" s="174">
        <f t="shared" ref="U436" si="793">IFERROR(ROUND(R436/$Y436,2),)</f>
        <v>0</v>
      </c>
      <c r="V436" s="98">
        <f t="shared" si="776"/>
        <v>0</v>
      </c>
      <c r="W436" s="99">
        <f t="shared" si="780"/>
        <v>0</v>
      </c>
      <c r="X436" s="68">
        <f t="shared" si="786"/>
        <v>0</v>
      </c>
      <c r="Y436" s="203" t="str">
        <f t="shared" si="782"/>
        <v/>
      </c>
      <c r="Z436" s="18">
        <f>(IF(I436&lt;30%,0,IF(I436&lt;35%,F436*G436*H436*F!$B$33,IF(I436&lt;40%,F436*G436*H436*F!$B$38,IF(I436&lt;45%,F436*G436*H436*F!$B$43,IF(I436&lt;50%,F436*G436*H436*F!$B$48,IF(I436=50%,F436*G436*H436*F!$B$50,IF(I436=51%,F436*G436*H436*F!$B$51,IF(I436=52%,F436*G436*H436*F!$B$52,IF(I436=53%,F436*G436*H436*F!$B$53,IF(I436=54%,F436*G436*H436*F!$B$54,IF(I436=55%,F436*G436*H436*F!$B$55,IF(I436=56%,F436*G436*H436*F!$B$56,IF(I436=57%,F436*G436*H436*F!$B$57,IF(I436=58%,F436*G436*H436*F!$B$58,IF(I436=59%,F436*G436*H436*F!$B$59,IF(I436=60%,F436*G436*H436*F!$B$60,IF(I436=61%,F436*G436*H436*F!$B$61,IF(I436=62%,F436*G436*H436*F!$B$62,IF(I436=63%,F436*G436*H436*F!$B$63,IF(I436=64%,F436*G436*H436*F!$B$64,IF(I436=65%,F436*G436*H436*F!$B$65,IF(I436=66%,F436*G436*H436*F!$B$66,IF(I436=67%,F436*G436*H436*F!$B$67,IF(I436=68%,F436*G436*H436*F!$B$68,IF(I436=69%,F436*G436*H436*F!$B$69,IF(I436=70%,F436*G436*H436*F!$B$70,IF(I436=71%,F436*G436*H436*F!$B$71,IF(I436=72%,F436*G436*H436*F!$B$72,IF(I436=73%,F436*G436*H436*F!$B$73,IF(I436=74%,F436*G436*H436*F!$B$74,IF(I436=75%,F436*G436*H436*F!$B$75,IF(I436=76%,F436*G436*H436*F!$B$76,IF(I436=77%,F436*G436*H436*F!$B$77,IF(I436=78%,F436*G436*H436*F!$B$78,IF(I436=79%,F436*G436*H436*F!$B$79,IF(I436=80%,F436*G436*H436*F!$B$80,IF(I436=81%,F436*G436*H436*F!$B$81,IF(I436=82%,F436*G436*H436*F!$B$82,IF(I436=83%,F436*G436*H436*F!$B$83,IF(I436=84%,F436*G436*H436*F!$B$84,IF(I436=85%,F436*G436*H436*F!$B$85,IF(I436=86%,F436*G436*H436*F!$B$86,IF(I436=87%,F436*G436*H436*F!$B$87,IF(I436=88%,F436*G436*H436*F!$B$88,IF(I436=89%,F436*G436*H436*F!$B$89,IF(I436=90%,F436*G436*H436*F!$B$90,IF(I436=91%,F436*G436*H436*F!$B$91,IF(I436=92%,F436*G436*H436*F!$B$92,IF(I436=93%,F436*G436*H436*F!$B$93,IF(I436=94%,F436*G436*H436*F!$B$94,IF(I436=95%,F436*G436*H436*F!$B$95,IF(I436=96%,F436*G436*H436*F!$B$96,IF(I436=97%,F436*G436*H436*F!$B$97,IF(I436=98%,F436*G436*H436*F!$B$98,IF(I436=99%,F436*G436*H436*F!$B$99,IF(I436&gt;99%,F436*G436*H436*F!$B$100,))))))))))))))))))))))))))))))))))))))))))))))))))))))))+IF(M436&lt;30%,0,IF(M436&lt;35%,J436*K436*L436*F!$B$33,IF(M436&lt;40%,J436*K436*L436*F!$B$38,IF(M436&lt;45%,J436*K436*L436*F!$B$43,IF(M436&lt;50%,J436*K436*L436*F!$B$48,IF(M436=50%,J436*K436*L436*F!$B$50,IF(M436=51%,J436*K436*L436*F!$B$51,IF(M436=52%,J436*K436*L436*F!$B$52,IF(M436=53%,J436*K436*L436*F!$B$53,IF(M436=54%,J436*K436*L436*F!$B$54,IF(M436=55%,J436*K436*L436*F!$B$55,IF(M436=56%,J436*K436*L436*F!$B$56,IF(M436=57%,J436*K436*L436*F!$B$57,IF(M436=58%,J436*K436*L436*F!$B$58,IF(M436=59%,J436*K436*L436*F!$B$59,IF(M436=60%,J436*K436*L436*F!$B$60,IF(M436=61%,J436*K436*L436*F!$B$61,IF(M436=62%,J436*K436*L436*F!$B$62,IF(M436=63%,J436*K436*L436*F!$B$63,IF(M436=64%,J436*K436*L436*F!$B$64,IF(M436=65%,J436*K436*L436*F!$B$65,IF(M436=66%,J436*K436*L436*F!$B$66,IF(M436=67%,J436*K436*L436*F!$B$67,IF(M436=68%,J436*K436*L436*F!$B$68,IF(M436=69%,J436*K436*L436*F!$B$69,IF(M436=70%,J436*K436*L436*F!$B$70,IF(M436=71%,J436*K436*L436*F!$B$71,IF(M436=72%,J436*K436*L436*F!$B$72,IF(M436=73%,J436*K436*L436*F!$B$73,IF(M436=74%,J436*K436*L436*F!$B$74,IF(M436=75%,J436*K436*L436*F!$B$75,IF(M436=76%,J436*K436*L436*F!$B$76,IF(M436=77%,J436*K436*L436*F!$B$77,IF(M436=78%,J436*K436*L436*F!$B$78,IF(M436=79%,J436*K436*L436*F!$B$79,IF(M436=80%,J436*K436*L436*F!$B$80,IF(M436=81%,J436*K436*L436*F!$B$81,IF(M436=82%,J436*K436*L436*F!$B$82,IF(M436=83%,J436*K436*L436*F!$B$83,IF(M436=84%,J436*K436*L436*F!$B$84,IF(M436=85%,J436*K436*L436*F!$B$85,IF(M436=86%,J436*K436*L436*F!$B$86,IF(M436=87%,J436*K436*L436*F!$B$87,IF(M436=88%,J436*K436*L436*F!$B$88,IF(M436=89%,J436*K436*L436*F!$B$89,IF(M436=90%,J436*K436*L436*F!$B$90,IF(M436=91%,J436*K436*L436*F!$B$91,IF(M436=92%,J436*K436*L436*F!$B$92,IF(M436=93%,J436*K436*L436*F!$B$93,IF(M436=94%,J436*K436*L436*F!$B$94,IF(M436=95%,J436*K436*L436*F!$B$95,IF(M436=96%,J436*K436*L436*F!$B$96,IF(M436=97%,J436*K436*L436*F!$B$97,IF(M436=98%,J436*K436*L436*F!$B$98,IF(M436=99%,J436*K436*L436*F!$B$99,IF(M436&gt;99%,J436*K436*L436*F!$B$100,))))))))))))))))))))))))))))))))))))))))))))))))))))))))+IF(Q436&lt;30%,0,IF(Q436&lt;35%,N436*O436*P436*F!$B$33,IF(Q436&lt;40%,N436*O436*P436*F!$B$38,IF(Q436&lt;45%,N436*O436*P436*F!$B$43,IF(Q436&lt;50%,N436*O436*P436*F!$B$48,IF(Q436=50%,N436*O436*P436*F!$B$50,IF(Q436=51%,N436*O436*P436*F!$B$51,IF(Q436=52%,N436*O436*P436*F!$B$52,IF(Q436=53%,N436*O436*P436*F!$B$53,IF(Q436=54%,N436*O436*P436*F!$B$54,IF(Q436=55%,N436*O436*P436*F!$B$55,IF(Q436=56%,N436*O436*P436*F!$B$56,IF(Q436=57%,N436*O436*P436*F!$B$57,IF(Q436=58%,N436*O436*P436*F!$B$58,IF(Q436=59%,N436*O436*P436*F!$B$59,IF(Q436=60%,N436*O436*P436*F!$B$60,IF(Q436=61%,N436*O436*P436*F!$B$61,IF(Q436=62%,N436*O436*P436*F!$B$62,IF(Q436=63%,N436*O436*P436*F!$B$63,IF(Q436=64%,N436*O436*P436*F!$B$64,IF(Q436=65%,N436*O436*P436*F!$B$65,IF(Q436=66%,N436*O436*P436*F!$B$66,IF(Q436=67%,N436*O436*P436*F!$B$67,IF(Q436=68%,N436*O436*P436*F!$B$68,IF(Q436=69%,N436*O436*P436*F!$B$69,IF(Q436=70%,N436*O436*P436*F!$B$70,IF(Q436=71%,N436*O436*P436*F!$B$71,IF(Q436=72%,N436*O436*P436*F!$B$72,IF(Q436=73%,N436*O436*P436*F!$B$73,IF(Q436=74%,N436*O436*P436*F!$B$74,IF(Q436=75%,N436*O436*P436*F!$B$75,IF(Q436=76%,N436*O436*P436*F!$B$76,IF(Q436=77%,N436*O436*P436*F!$B$77,IF(Q436=78%,N436*O436*P436*F!$B$78,IF(Q436=79%,N436*O436*P436*F!$B$79,IF(Q436=80%,N436*O436*P436*F!$B$80,IF(Q436=81%,N436*O436*P436*F!$B$81,IF(Q436=82%,N436*O436*P436*F!$B$82,IF(Q436=83%,N436*O436*P436*F!$B$83,IF(Q436=84%,N436*O436*P436*F!$B$84,IF(Q436=85%,N436*O436*P436*F!$B$85,IF(Q436=86%,N436*O436*P436*F!$B$86,IF(Q436=87%,N436*O436*P436*F!$B$87,IF(Q436=88%,N436*O436*P436*F!$B$88,IF(Q436=89%,N436*O436*P436*F!$B$89,IF(Q436=90%,N436*O436*P436*F!$B$90,IF(Q436=91%,N436*O436*P436*F!$B$91,IF(Q436=92%,N436*O436*P436*F!$B$92,IF(Q436=93%,N436*O436*P436*F!$B$93,IF(Q436=94%,N436*O436*P436*F!$B$94,IF(Q436=95%,N436*O436*P436*F!$B$95,IF(Q436=96%,N436*O436*P436*F!$B$96,IF(Q436=97%,N436*O436*P436*F!$B$97,IF(Q436=98%,N436*O436*P436*F!$B$98,IF(Q436=99%,N436*O436*P436*F!$B$99,IF(Q436&gt;99%,N436*O436*P436*F!$B$100,))))))))))))))))))))))))))))))))))))))))))))))))))))))))+IF(U436&lt;30%,0,IF(U436&lt;35%,R436*S436*T436*F!$B$33,IF(U436&lt;40%,R436*S436*T436*F!$B$38,IF(U436&lt;45%,R436*S436*T436*F!$B$43,IF(U436&lt;50%,R436*S436*T436*F!$B$48,IF(U436=50%,R436*S436*T436*F!$B$50,IF(U436=51%,R436*S436*T436*F!$B$51,IF(U436=52%,R436*S436*T436*F!$B$52,IF(U436=53%,R436*S436*T436*F!$B$53,IF(U436=54%,R436*S436*T436*F!$B$54,IF(U436=55%,R436*S436*T436*F!$B$55,IF(U436=56%,R436*S436*T436*F!$B$56,IF(U436=57%,R436*S436*T436*F!$B$57,IF(U436=58%,R436*S436*T436*F!$B$58,IF(U436=59%,R436*S436*T436*F!$B$59,IF(U436=60%,R436*S436*T436*F!$B$60,IF(U436=61%,R436*S436*T436*F!$B$61,IF(U436=62%,R436*S436*T436*F!$B$62,IF(U436=63%,R436*S436*T436*F!$B$63,IF(U436=64%,R436*S436*T436*F!$B$64,IF(U436=65%,R436*S436*T436*F!$B$65,IF(U436=66%,R436*S436*T436*F!$B$66,IF(U436=67%,R436*S436*T436*F!$B$67,IF(U436=68%,R436*S436*T436*F!$B$68,IF(U436=69%,R436*S436*T436*F!$B$69,IF(U436=70%,R436*S436*T436*F!$B$70,IF(U436=71%,R436*S436*T436*F!$B$71,IF(U436=72%,R436*S436*T436*F!$B$72,IF(U436=73%,R436*S436*T436*F!$B$73,IF(U436=74%,R436*S436*T436*F!$B$74,IF(U436=75%,R436*S436*T436*F!$B$75,IF(U436=76%,R436*S436*T436*F!$B$76,IF(U436=77%,R436*S436*T436*F!$B$77,IF(U436=78%,R436*S436*T436*F!$B$78,IF(U436=79%,R436*S436*T436*F!$B$79,IF(U436=80%,R436*S436*T436*F!$B$80,IF(U436=81%,R436*S436*T436*F!$B$81,IF(U436=82%,R436*S436*T436*F!$B$82,IF(U436=83%,R436*S436*T436*F!$B$83,IF(U436=84%,R436*S436*T436*F!$B$84,IF(U436=85%,R436*S436*T436*F!$B$85,IF(U436=86%,R436*S436*T436*F!$B$86,IF(U436=87%,R436*S436*T436*F!$B$87,IF(U436=88%,R436*S436*T436*F!$B$88,IF(U436=89%,R436*S436*T436*F!$B$89,IF(U436=90%,R436*S436*T436*F!$B$90,IF(U436=91%,R436*S436*T436*F!$B$91,IF(U436=92%,R436*S436*T436*F!$B$92,IF(U436=93%,R436*S436*T436*F!$B$93,IF(U436=94%,R436*S436*T436*F!$B$94,IF(U436=95%,R436*S436*T436*F!$B$95,IF(U436=96%,R436*S436*T436*F!$B$96,IF(U436=97%,R436*S436*T436*F!$B$97,IF(U436=98%,R436*S436*T436*F!$B$98,IF(U436=99%,R436*S436*T436*F!$B$99,IF(U436&gt;99%,R436*S436*T436*F!$B$100)))))))))))))))))))))))))))))))))))))))))))))))))))))))))*IF(ISNUMBER(E436),E436,1)*IF(ISNUMBER(D436),D436,1)</f>
        <v>0</v>
      </c>
      <c r="AA436" s="69">
        <f t="shared" si="777"/>
        <v>0</v>
      </c>
      <c r="AB436" s="70">
        <f t="shared" si="778"/>
        <v>0</v>
      </c>
    </row>
    <row r="437" spans="1:28" ht="15.75" hidden="1" thickBot="1" x14ac:dyDescent="0.3">
      <c r="A437" s="326"/>
      <c r="B437" s="219" t="str">
        <f t="shared" ref="B437:C437" si="794">IF(B400="","",B400)</f>
        <v/>
      </c>
      <c r="C437" s="228" t="str">
        <f t="shared" si="794"/>
        <v/>
      </c>
      <c r="D437" s="299">
        <f>ROUND(IFERROR((D431*(G431*H431+K431*L431+O431*P431+S431*T431)+D432*(G432*H432+K432*L432+O432*P432+S432*T432)+D433*(G433*H433+K433*L433+O433*P433+S433*T433)+D434*(G434*H434+K434*L434+O434*P434+S434*T434)+D435*(G435*H435+K435*L435+O435*P435+S435*T435)+D436*(G436*H436+K436*L436+O436*P436+S436*T436))/((G431*H431+K431*L431+O431*P431+S431*T431)+(G432*H432+K432*L432+O432*P432+S432*T432)+(G433*H433+K433*L433+O433*P433+S433*T433)+(G434*H434+K434*L434+O434*P434+S434*T434)+(G435*H435+K435*L435+O435*P435+S435*T435)+(G436*H436+K436*L436+O436*P436+S436*T436)),0),2)</f>
        <v>0</v>
      </c>
      <c r="E437" s="230" t="str">
        <f t="shared" ref="E437" si="795">IF(E400="","",E400)</f>
        <v/>
      </c>
      <c r="F437" s="312"/>
      <c r="G437" s="229"/>
      <c r="H437" s="229"/>
      <c r="I437" s="225"/>
      <c r="J437" s="312"/>
      <c r="K437" s="229"/>
      <c r="L437" s="229"/>
      <c r="M437" s="225"/>
      <c r="N437" s="312"/>
      <c r="O437" s="229"/>
      <c r="P437" s="229"/>
      <c r="Q437" s="225"/>
      <c r="R437" s="312"/>
      <c r="S437" s="229"/>
      <c r="T437" s="229"/>
      <c r="U437" s="225"/>
      <c r="V437" s="79">
        <f>SUM(V431:V436)</f>
        <v>0</v>
      </c>
      <c r="W437" s="21">
        <f>IFERROR(V437/AA437,0)</f>
        <v>0</v>
      </c>
      <c r="X437" s="80">
        <f>ROUND(IFERROR(((I431*G431*H431+M431*K431*L431+Q431*O431*P431+U431*S431*T431)+(I432*G432*H432+M432*K432*L432+Q432*O432*P432+U432*S432*T432)+(I433*G433*H433+M433*K433*L433+Q433*O433*P433+U433*S433*T433)+(I434*G434*H434+M434*K434*L434+Q434*O434*P434+U434*S434*T434)+(I435*G435*H435+M435*K435*L435+Q435*O435*P435+U435*S435*T435)+(I436*G436*H436+M436*K436*L436+Q436*O436*P436+U436*S436*T436))/((G431*H431+K431*L431+O431*P431+S431*T431)+(G432*H432+K432*L432+O432*P432+S432*T432)+(G433*H433+K433*L433+O433*P433+S433*T433)+(G434*H434+K434*L434+O434*P434+S434*T434)+(G435*H435+K435*L435+O435*P435+S435*T435)+(G436*H436+K436*L436+O436*P436+S436*T436)),0),3)</f>
        <v>0</v>
      </c>
      <c r="Y437" s="81"/>
      <c r="Z437" s="21">
        <f>SUM(Z431:Z436)</f>
        <v>0</v>
      </c>
      <c r="AA437" s="82">
        <f>SUM(AA431:AA436)</f>
        <v>0</v>
      </c>
      <c r="AB437" s="83">
        <f>IF(SUM(AB431:AB436)=0,TIME(,0,),TIME(,SUM(AB431:AB436)+30,))</f>
        <v>0</v>
      </c>
    </row>
    <row r="438" spans="1:28" x14ac:dyDescent="0.25">
      <c r="A438" s="318">
        <f>A439</f>
        <v>42288</v>
      </c>
      <c r="B438" s="165"/>
      <c r="C438" s="159" t="s">
        <v>67</v>
      </c>
      <c r="D438" s="160">
        <f>D401</f>
        <v>1.2</v>
      </c>
      <c r="E438" s="161" t="str">
        <f t="shared" ref="E438" si="796">IF(E401="","",E401)</f>
        <v/>
      </c>
      <c r="F438" s="302" t="str">
        <f>IF(I438&lt;&gt;0,(IFERROR(IF($Y438&gt;50,MROUND($Y438*I438,2.5),IF($Y438&lt;15,MROUND($Y438*I438,0.1),MROUND($Y438*I438,1))),)),"")</f>
        <v/>
      </c>
      <c r="G438" s="162"/>
      <c r="H438" s="162"/>
      <c r="I438" s="163">
        <v>0</v>
      </c>
      <c r="J438" s="302" t="str">
        <f>IF(M438&lt;&gt;0,(IFERROR(IF($Y438&gt;50,MROUND($Y438*M438,2.5),IF($Y438&lt;15,MROUND($Y438*M438,0.1),MROUND($Y438*M438,1))),)),"")</f>
        <v/>
      </c>
      <c r="K438" s="162"/>
      <c r="L438" s="162"/>
      <c r="M438" s="163">
        <v>0</v>
      </c>
      <c r="N438" s="302" t="str">
        <f>IF(Q438&lt;&gt;0,(IFERROR(IF($Y438&gt;50,MROUND($Y438*Q438,2.5),IF($Y438&lt;15,MROUND($Y438*Q438,0.1),MROUND($Y438*Q438,1))),)),"")</f>
        <v/>
      </c>
      <c r="O438" s="162"/>
      <c r="P438" s="162"/>
      <c r="Q438" s="163">
        <v>0</v>
      </c>
      <c r="R438" s="302" t="str">
        <f>IF(U438&lt;&gt;0,(IFERROR(IF($Y438&gt;50,MROUND($Y438*U438,2.5),IF($Y438&lt;15,MROUND($Y438*U438,0.1),MROUND($Y438*U438,1))),)),"")</f>
        <v/>
      </c>
      <c r="S438" s="162"/>
      <c r="T438" s="162"/>
      <c r="U438" s="164">
        <v>0</v>
      </c>
      <c r="V438" s="120">
        <f t="shared" ref="V438:V443" si="797">(IF(ISNUMBER(F438),F438,1)*G438*H438+IF(ISNUMBER(J438),J438,1)*K438*L438+IF(ISNUMBER(N438),N438,1)*O438*P438+IF(ISNUMBER(R438),R438,1)*S438*T438)*IF(ISNUMBER(E438),E438,1)</f>
        <v>0</v>
      </c>
      <c r="W438" s="48">
        <f>IFERROR((IF(ISNUMBER(F438),F438,1)*G438*H438+IF(ISNUMBER(J438),J438,1)*K438*L438+IF(ISNUMBER(N438),N438,1)*O438*P438+IF(ISNUMBER(R438),R438,1)*S438*T438)*IF(ISNUMBER(E438),E438,1)/(G438*H438+K438*L438+O438*P438+S438*T438),0)</f>
        <v>0</v>
      </c>
      <c r="X438" s="49">
        <f>ROUND(IFERROR((W438/(Y438*IF(ISNUMBER(E438),E438,1))),0),2)</f>
        <v>0</v>
      </c>
      <c r="Y438" s="202">
        <f>IF(ISNUMBER(Y401), Y401+(Y401*$Y$408),"")</f>
        <v>274.66291650225867</v>
      </c>
      <c r="Z438" s="16">
        <f>(IF(I438&lt;30%,0,IF(I438&lt;35%,F438*G438*H438*F!$B$33,IF(I438&lt;40%,F438*G438*H438*F!$B$38,IF(I438&lt;45%,F438*G438*H438*F!$B$43,IF(I438&lt;50%,F438*G438*H438*F!$B$48,IF(I438=50%,F438*G438*H438*F!$B$50,IF(I438=51%,F438*G438*H438*F!$B$51,IF(I438=52%,F438*G438*H438*F!$B$52,IF(I438=53%,F438*G438*H438*F!$B$53,IF(I438=54%,F438*G438*H438*F!$B$54,IF(I438=55%,F438*G438*H438*F!$B$55,IF(I438=56%,F438*G438*H438*F!$B$56,IF(I438=57%,F438*G438*H438*F!$B$57,IF(I438=58%,F438*G438*H438*F!$B$58,IF(I438=59%,F438*G438*H438*F!$B$59,IF(I438=60%,F438*G438*H438*F!$B$60,IF(I438=61%,F438*G438*H438*F!$B$61,IF(I438=62%,F438*G438*H438*F!$B$62,IF(I438=63%,F438*G438*H438*F!$B$63,IF(I438=64%,F438*G438*H438*F!$B$64,IF(I438=65%,F438*G438*H438*F!$B$65,IF(I438=66%,F438*G438*H438*F!$B$66,IF(I438=67%,F438*G438*H438*F!$B$67,IF(I438=68%,F438*G438*H438*F!$B$68,IF(I438=69%,F438*G438*H438*F!$B$69,IF(I438=70%,F438*G438*H438*F!$B$70,IF(I438=71%,F438*G438*H438*F!$B$71,IF(I438=72%,F438*G438*H438*F!$B$72,IF(I438=73%,F438*G438*H438*F!$B$73,IF(I438=74%,F438*G438*H438*F!$B$74,IF(I438=75%,F438*G438*H438*F!$B$75,IF(I438=76%,F438*G438*H438*F!$B$76,IF(I438=77%,F438*G438*H438*F!$B$77,IF(I438=78%,F438*G438*H438*F!$B$78,IF(I438=79%,F438*G438*H438*F!$B$79,IF(I438=80%,F438*G438*H438*F!$B$80,IF(I438=81%,F438*G438*H438*F!$B$81,IF(I438=82%,F438*G438*H438*F!$B$82,IF(I438=83%,F438*G438*H438*F!$B$83,IF(I438=84%,F438*G438*H438*F!$B$84,IF(I438=85%,F438*G438*H438*F!$B$85,IF(I438=86%,F438*G438*H438*F!$B$86,IF(I438=87%,F438*G438*H438*F!$B$87,IF(I438=88%,F438*G438*H438*F!$B$88,IF(I438=89%,F438*G438*H438*F!$B$89,IF(I438=90%,F438*G438*H438*F!$B$90,IF(I438=91%,F438*G438*H438*F!$B$91,IF(I438=92%,F438*G438*H438*F!$B$92,IF(I438=93%,F438*G438*H438*F!$B$93,IF(I438=94%,F438*G438*H438*F!$B$94,IF(I438=95%,F438*G438*H438*F!$B$95,IF(I438=96%,F438*G438*H438*F!$B$96,IF(I438=97%,F438*G438*H438*F!$B$97,IF(I438=98%,F438*G438*H438*F!$B$98,IF(I438=99%,F438*G438*H438*F!$B$99,IF(I438&gt;99%,F438*G438*H438*F!$B$100,))))))))))))))))))))))))))))))))))))))))))))))))))))))))+IF(M438&lt;30%,0,IF(M438&lt;35%,J438*K438*L438*F!$B$33,IF(M438&lt;40%,J438*K438*L438*F!$B$38,IF(M438&lt;45%,J438*K438*L438*F!$B$43,IF(M438&lt;50%,J438*K438*L438*F!$B$48,IF(M438=50%,J438*K438*L438*F!$B$50,IF(M438=51%,J438*K438*L438*F!$B$51,IF(M438=52%,J438*K438*L438*F!$B$52,IF(M438=53%,J438*K438*L438*F!$B$53,IF(M438=54%,J438*K438*L438*F!$B$54,IF(M438=55%,J438*K438*L438*F!$B$55,IF(M438=56%,J438*K438*L438*F!$B$56,IF(M438=57%,J438*K438*L438*F!$B$57,IF(M438=58%,J438*K438*L438*F!$B$58,IF(M438=59%,J438*K438*L438*F!$B$59,IF(M438=60%,J438*K438*L438*F!$B$60,IF(M438=61%,J438*K438*L438*F!$B$61,IF(M438=62%,J438*K438*L438*F!$B$62,IF(M438=63%,J438*K438*L438*F!$B$63,IF(M438=64%,J438*K438*L438*F!$B$64,IF(M438=65%,J438*K438*L438*F!$B$65,IF(M438=66%,J438*K438*L438*F!$B$66,IF(M438=67%,J438*K438*L438*F!$B$67,IF(M438=68%,J438*K438*L438*F!$B$68,IF(M438=69%,J438*K438*L438*F!$B$69,IF(M438=70%,J438*K438*L438*F!$B$70,IF(M438=71%,J438*K438*L438*F!$B$71,IF(M438=72%,J438*K438*L438*F!$B$72,IF(M438=73%,J438*K438*L438*F!$B$73,IF(M438=74%,J438*K438*L438*F!$B$74,IF(M438=75%,J438*K438*L438*F!$B$75,IF(M438=76%,J438*K438*L438*F!$B$76,IF(M438=77%,J438*K438*L438*F!$B$77,IF(M438=78%,J438*K438*L438*F!$B$78,IF(M438=79%,J438*K438*L438*F!$B$79,IF(M438=80%,J438*K438*L438*F!$B$80,IF(M438=81%,J438*K438*L438*F!$B$81,IF(M438=82%,J438*K438*L438*F!$B$82,IF(M438=83%,J438*K438*L438*F!$B$83,IF(M438=84%,J438*K438*L438*F!$B$84,IF(M438=85%,J438*K438*L438*F!$B$85,IF(M438=86%,J438*K438*L438*F!$B$86,IF(M438=87%,J438*K438*L438*F!$B$87,IF(M438=88%,J438*K438*L438*F!$B$88,IF(M438=89%,J438*K438*L438*F!$B$89,IF(M438=90%,J438*K438*L438*F!$B$90,IF(M438=91%,J438*K438*L438*F!$B$91,IF(M438=92%,J438*K438*L438*F!$B$92,IF(M438=93%,J438*K438*L438*F!$B$93,IF(M438=94%,J438*K438*L438*F!$B$94,IF(M438=95%,J438*K438*L438*F!$B$95,IF(M438=96%,J438*K438*L438*F!$B$96,IF(M438=97%,J438*K438*L438*F!$B$97,IF(M438=98%,J438*K438*L438*F!$B$98,IF(M438=99%,J438*K438*L438*F!$B$99,IF(M438&gt;99%,J438*K438*L438*F!$B$100,))))))))))))))))))))))))))))))))))))))))))))))))))))))))+IF(Q438&lt;30%,0,IF(Q438&lt;35%,N438*O438*P438*F!$B$33,IF(Q438&lt;40%,N438*O438*P438*F!$B$38,IF(Q438&lt;45%,N438*O438*P438*F!$B$43,IF(Q438&lt;50%,N438*O438*P438*F!$B$48,IF(Q438=50%,N438*O438*P438*F!$B$50,IF(Q438=51%,N438*O438*P438*F!$B$51,IF(Q438=52%,N438*O438*P438*F!$B$52,IF(Q438=53%,N438*O438*P438*F!$B$53,IF(Q438=54%,N438*O438*P438*F!$B$54,IF(Q438=55%,N438*O438*P438*F!$B$55,IF(Q438=56%,N438*O438*P438*F!$B$56,IF(Q438=57%,N438*O438*P438*F!$B$57,IF(Q438=58%,N438*O438*P438*F!$B$58,IF(Q438=59%,N438*O438*P438*F!$B$59,IF(Q438=60%,N438*O438*P438*F!$B$60,IF(Q438=61%,N438*O438*P438*F!$B$61,IF(Q438=62%,N438*O438*P438*F!$B$62,IF(Q438=63%,N438*O438*P438*F!$B$63,IF(Q438=64%,N438*O438*P438*F!$B$64,IF(Q438=65%,N438*O438*P438*F!$B$65,IF(Q438=66%,N438*O438*P438*F!$B$66,IF(Q438=67%,N438*O438*P438*F!$B$67,IF(Q438=68%,N438*O438*P438*F!$B$68,IF(Q438=69%,N438*O438*P438*F!$B$69,IF(Q438=70%,N438*O438*P438*F!$B$70,IF(Q438=71%,N438*O438*P438*F!$B$71,IF(Q438=72%,N438*O438*P438*F!$B$72,IF(Q438=73%,N438*O438*P438*F!$B$73,IF(Q438=74%,N438*O438*P438*F!$B$74,IF(Q438=75%,N438*O438*P438*F!$B$75,IF(Q438=76%,N438*O438*P438*F!$B$76,IF(Q438=77%,N438*O438*P438*F!$B$77,IF(Q438=78%,N438*O438*P438*F!$B$78,IF(Q438=79%,N438*O438*P438*F!$B$79,IF(Q438=80%,N438*O438*P438*F!$B$80,IF(Q438=81%,N438*O438*P438*F!$B$81,IF(Q438=82%,N438*O438*P438*F!$B$82,IF(Q438=83%,N438*O438*P438*F!$B$83,IF(Q438=84%,N438*O438*P438*F!$B$84,IF(Q438=85%,N438*O438*P438*F!$B$85,IF(Q438=86%,N438*O438*P438*F!$B$86,IF(Q438=87%,N438*O438*P438*F!$B$87,IF(Q438=88%,N438*O438*P438*F!$B$88,IF(Q438=89%,N438*O438*P438*F!$B$89,IF(Q438=90%,N438*O438*P438*F!$B$90,IF(Q438=91%,N438*O438*P438*F!$B$91,IF(Q438=92%,N438*O438*P438*F!$B$92,IF(Q438=93%,N438*O438*P438*F!$B$93,IF(Q438=94%,N438*O438*P438*F!$B$94,IF(Q438=95%,N438*O438*P438*F!$B$95,IF(Q438=96%,N438*O438*P438*F!$B$96,IF(Q438=97%,N438*O438*P438*F!$B$97,IF(Q438=98%,N438*O438*P438*F!$B$98,IF(Q438=99%,N438*O438*P438*F!$B$99,IF(Q438&gt;99%,N438*O438*P438*F!$B$100,))))))))))))))))))))))))))))))))))))))))))))))))))))))))+IF(U438&lt;30%,0,IF(U438&lt;35%,R438*S438*T438*F!$B$33,IF(U438&lt;40%,R438*S438*T438*F!$B$38,IF(U438&lt;45%,R438*S438*T438*F!$B$43,IF(U438&lt;50%,R438*S438*T438*F!$B$48,IF(U438=50%,R438*S438*T438*F!$B$50,IF(U438=51%,R438*S438*T438*F!$B$51,IF(U438=52%,R438*S438*T438*F!$B$52,IF(U438=53%,R438*S438*T438*F!$B$53,IF(U438=54%,R438*S438*T438*F!$B$54,IF(U438=55%,R438*S438*T438*F!$B$55,IF(U438=56%,R438*S438*T438*F!$B$56,IF(U438=57%,R438*S438*T438*F!$B$57,IF(U438=58%,R438*S438*T438*F!$B$58,IF(U438=59%,R438*S438*T438*F!$B$59,IF(U438=60%,R438*S438*T438*F!$B$60,IF(U438=61%,R438*S438*T438*F!$B$61,IF(U438=62%,R438*S438*T438*F!$B$62,IF(U438=63%,R438*S438*T438*F!$B$63,IF(U438=64%,R438*S438*T438*F!$B$64,IF(U438=65%,R438*S438*T438*F!$B$65,IF(U438=66%,R438*S438*T438*F!$B$66,IF(U438=67%,R438*S438*T438*F!$B$67,IF(U438=68%,R438*S438*T438*F!$B$68,IF(U438=69%,R438*S438*T438*F!$B$69,IF(U438=70%,R438*S438*T438*F!$B$70,IF(U438=71%,R438*S438*T438*F!$B$71,IF(U438=72%,R438*S438*T438*F!$B$72,IF(U438=73%,R438*S438*T438*F!$B$73,IF(U438=74%,R438*S438*T438*F!$B$74,IF(U438=75%,R438*S438*T438*F!$B$75,IF(U438=76%,R438*S438*T438*F!$B$76,IF(U438=77%,R438*S438*T438*F!$B$77,IF(U438=78%,R438*S438*T438*F!$B$78,IF(U438=79%,R438*S438*T438*F!$B$79,IF(U438=80%,R438*S438*T438*F!$B$80,IF(U438=81%,R438*S438*T438*F!$B$81,IF(U438=82%,R438*S438*T438*F!$B$82,IF(U438=83%,R438*S438*T438*F!$B$83,IF(U438=84%,R438*S438*T438*F!$B$84,IF(U438=85%,R438*S438*T438*F!$B$85,IF(U438=86%,R438*S438*T438*F!$B$86,IF(U438=87%,R438*S438*T438*F!$B$87,IF(U438=88%,R438*S438*T438*F!$B$88,IF(U438=89%,R438*S438*T438*F!$B$89,IF(U438=90%,R438*S438*T438*F!$B$90,IF(U438=91%,R438*S438*T438*F!$B$91,IF(U438=92%,R438*S438*T438*F!$B$92,IF(U438=93%,R438*S438*T438*F!$B$93,IF(U438=94%,R438*S438*T438*F!$B$94,IF(U438=95%,R438*S438*T438*F!$B$95,IF(U438=96%,R438*S438*T438*F!$B$96,IF(U438=97%,R438*S438*T438*F!$B$97,IF(U438=98%,R438*S438*T438*F!$B$98,IF(U438=99%,R438*S438*T438*F!$B$99,IF(U438&gt;99%,R438*S438*T438*F!$B$100)))))))))))))))))))))))))))))))))))))))))))))))))))))))))*IF(ISNUMBER(E438),E438,1)*IF(ISNUMBER(D438),D438,1)</f>
        <v>0</v>
      </c>
      <c r="AA438" s="50">
        <f t="shared" ref="AA438:AA443" si="798">G438*H438+K438*L438+O438*P438+S438*T438</f>
        <v>0</v>
      </c>
      <c r="AB438" s="51">
        <f t="shared" ref="AB438:AB443" si="799">(H438*(IF(I438&lt;45%,0.5,IF(I438&lt;55%,0.8,IF(I438&lt;65%,0.9,IF(I438&lt;75%,1,IF(I438&lt;85%,1.1,1.2))))))+L438*(IF(M438&lt;45%,0.5,IF(M438&lt;55%,0.8,IF(M438&lt;65%,0.9,IF(M438&lt;75%,1,IF(M438&lt;85%,1.1,1.2))))))+P438*(IF(Q438&lt;45%,0.5,IF(Q438&lt;55%,0.8,IF(Q438&lt;65%,0.9,IF(Q438&lt;75%,1,IF(Q438&lt;85%,1.1,1.2))))))+T438*(IF(U438&lt;45%,0.5,IF(U438&lt;55%,0.8,IF(U438&lt;65%,0.9,IF(U438&lt;75%,1,IF(U438&lt;85%,1.1,1.2)))))))*IF(D438&gt;=0.8,6,IF(D438&lt;=0.4,1.5,3))</f>
        <v>0</v>
      </c>
    </row>
    <row r="439" spans="1:28" ht="15" customHeight="1" x14ac:dyDescent="0.25">
      <c r="A439" s="325">
        <f>A432+1</f>
        <v>42288</v>
      </c>
      <c r="B439" s="165"/>
      <c r="C439" s="166" t="s">
        <v>67</v>
      </c>
      <c r="D439" s="167">
        <v>1.2</v>
      </c>
      <c r="E439" s="168" t="str">
        <f t="shared" ref="E439" si="800">IF(E402="","",E402)</f>
        <v/>
      </c>
      <c r="F439" s="303" t="str">
        <f>IF(I439&lt;&gt;0,(IFERROR(IF($Y439&gt;50,MROUND($Y439*I439,2.5),IF($Y439&lt;15,MROUND($Y439*I439,0.1),MROUND($Y439*I439,1))),)),"")</f>
        <v/>
      </c>
      <c r="G439" s="170"/>
      <c r="H439" s="170"/>
      <c r="I439" s="171">
        <v>0</v>
      </c>
      <c r="J439" s="303" t="str">
        <f>IF(M439&lt;&gt;0,(IFERROR(IF($Y439&gt;50,MROUND($Y439*M439,2.5),IF($Y439&lt;15,MROUND($Y439*M439,0.1),MROUND($Y439*M439,1))),)),"")</f>
        <v/>
      </c>
      <c r="K439" s="170"/>
      <c r="L439" s="170"/>
      <c r="M439" s="171">
        <v>0</v>
      </c>
      <c r="N439" s="303" t="str">
        <f>IF(Q439&lt;&gt;0,(IFERROR(IF($Y439&gt;50,MROUND($Y439*Q439,2.5),IF($Y439&lt;15,MROUND($Y439*Q439,0.1),MROUND($Y439*Q439,1))),)),"")</f>
        <v/>
      </c>
      <c r="O439" s="170"/>
      <c r="P439" s="170"/>
      <c r="Q439" s="171">
        <v>0</v>
      </c>
      <c r="R439" s="303" t="str">
        <f>IF(U439&lt;&gt;0,(IFERROR(IF($Y439&gt;50,MROUND($Y439*U439,2.5),IF($Y439&lt;15,MROUND($Y439*U439,0.1),MROUND($Y439*U439,1))),)),"")</f>
        <v/>
      </c>
      <c r="S439" s="170"/>
      <c r="T439" s="170"/>
      <c r="U439" s="172">
        <v>0</v>
      </c>
      <c r="V439" s="121">
        <f t="shared" si="797"/>
        <v>0</v>
      </c>
      <c r="W439" s="60">
        <f t="shared" ref="W439:W443" si="801">IFERROR((IF(ISNUMBER(F439),F439,1)*G439*H439+IF(ISNUMBER(J439),J439,1)*K439*L439+IF(ISNUMBER(N439),N439,1)*O439*P439+IF(ISNUMBER(R439),R439,1)*S439*T439)*IF(ISNUMBER(E439),E439,1)/(G439*H439+K439*L439+O439*P439+S439*T439),0)</f>
        <v>0</v>
      </c>
      <c r="X439" s="61">
        <f t="shared" ref="X439:X440" si="802">ROUND(IFERROR((W439/(Y439*IF(ISNUMBER(E439),E439,1))),0),2)</f>
        <v>0</v>
      </c>
      <c r="Y439" s="203">
        <f>Y438</f>
        <v>274.66291650225867</v>
      </c>
      <c r="Z439" s="17">
        <f>(IF(I439&lt;30%,0,IF(I439&lt;35%,F439*G439*H439*F!$B$33,IF(I439&lt;40%,F439*G439*H439*F!$B$38,IF(I439&lt;45%,F439*G439*H439*F!$B$43,IF(I439&lt;50%,F439*G439*H439*F!$B$48,IF(I439=50%,F439*G439*H439*F!$B$50,IF(I439=51%,F439*G439*H439*F!$B$51,IF(I439=52%,F439*G439*H439*F!$B$52,IF(I439=53%,F439*G439*H439*F!$B$53,IF(I439=54%,F439*G439*H439*F!$B$54,IF(I439=55%,F439*G439*H439*F!$B$55,IF(I439=56%,F439*G439*H439*F!$B$56,IF(I439=57%,F439*G439*H439*F!$B$57,IF(I439=58%,F439*G439*H439*F!$B$58,IF(I439=59%,F439*G439*H439*F!$B$59,IF(I439=60%,F439*G439*H439*F!$B$60,IF(I439=61%,F439*G439*H439*F!$B$61,IF(I439=62%,F439*G439*H439*F!$B$62,IF(I439=63%,F439*G439*H439*F!$B$63,IF(I439=64%,F439*G439*H439*F!$B$64,IF(I439=65%,F439*G439*H439*F!$B$65,IF(I439=66%,F439*G439*H439*F!$B$66,IF(I439=67%,F439*G439*H439*F!$B$67,IF(I439=68%,F439*G439*H439*F!$B$68,IF(I439=69%,F439*G439*H439*F!$B$69,IF(I439=70%,F439*G439*H439*F!$B$70,IF(I439=71%,F439*G439*H439*F!$B$71,IF(I439=72%,F439*G439*H439*F!$B$72,IF(I439=73%,F439*G439*H439*F!$B$73,IF(I439=74%,F439*G439*H439*F!$B$74,IF(I439=75%,F439*G439*H439*F!$B$75,IF(I439=76%,F439*G439*H439*F!$B$76,IF(I439=77%,F439*G439*H439*F!$B$77,IF(I439=78%,F439*G439*H439*F!$B$78,IF(I439=79%,F439*G439*H439*F!$B$79,IF(I439=80%,F439*G439*H439*F!$B$80,IF(I439=81%,F439*G439*H439*F!$B$81,IF(I439=82%,F439*G439*H439*F!$B$82,IF(I439=83%,F439*G439*H439*F!$B$83,IF(I439=84%,F439*G439*H439*F!$B$84,IF(I439=85%,F439*G439*H439*F!$B$85,IF(I439=86%,F439*G439*H439*F!$B$86,IF(I439=87%,F439*G439*H439*F!$B$87,IF(I439=88%,F439*G439*H439*F!$B$88,IF(I439=89%,F439*G439*H439*F!$B$89,IF(I439=90%,F439*G439*H439*F!$B$90,IF(I439=91%,F439*G439*H439*F!$B$91,IF(I439=92%,F439*G439*H439*F!$B$92,IF(I439=93%,F439*G439*H439*F!$B$93,IF(I439=94%,F439*G439*H439*F!$B$94,IF(I439=95%,F439*G439*H439*F!$B$95,IF(I439=96%,F439*G439*H439*F!$B$96,IF(I439=97%,F439*G439*H439*F!$B$97,IF(I439=98%,F439*G439*H439*F!$B$98,IF(I439=99%,F439*G439*H439*F!$B$99,IF(I439&gt;99%,F439*G439*H439*F!$B$100,))))))))))))))))))))))))))))))))))))))))))))))))))))))))+IF(M439&lt;30%,0,IF(M439&lt;35%,J439*K439*L439*F!$B$33,IF(M439&lt;40%,J439*K439*L439*F!$B$38,IF(M439&lt;45%,J439*K439*L439*F!$B$43,IF(M439&lt;50%,J439*K439*L439*F!$B$48,IF(M439=50%,J439*K439*L439*F!$B$50,IF(M439=51%,J439*K439*L439*F!$B$51,IF(M439=52%,J439*K439*L439*F!$B$52,IF(M439=53%,J439*K439*L439*F!$B$53,IF(M439=54%,J439*K439*L439*F!$B$54,IF(M439=55%,J439*K439*L439*F!$B$55,IF(M439=56%,J439*K439*L439*F!$B$56,IF(M439=57%,J439*K439*L439*F!$B$57,IF(M439=58%,J439*K439*L439*F!$B$58,IF(M439=59%,J439*K439*L439*F!$B$59,IF(M439=60%,J439*K439*L439*F!$B$60,IF(M439=61%,J439*K439*L439*F!$B$61,IF(M439=62%,J439*K439*L439*F!$B$62,IF(M439=63%,J439*K439*L439*F!$B$63,IF(M439=64%,J439*K439*L439*F!$B$64,IF(M439=65%,J439*K439*L439*F!$B$65,IF(M439=66%,J439*K439*L439*F!$B$66,IF(M439=67%,J439*K439*L439*F!$B$67,IF(M439=68%,J439*K439*L439*F!$B$68,IF(M439=69%,J439*K439*L439*F!$B$69,IF(M439=70%,J439*K439*L439*F!$B$70,IF(M439=71%,J439*K439*L439*F!$B$71,IF(M439=72%,J439*K439*L439*F!$B$72,IF(M439=73%,J439*K439*L439*F!$B$73,IF(M439=74%,J439*K439*L439*F!$B$74,IF(M439=75%,J439*K439*L439*F!$B$75,IF(M439=76%,J439*K439*L439*F!$B$76,IF(M439=77%,J439*K439*L439*F!$B$77,IF(M439=78%,J439*K439*L439*F!$B$78,IF(M439=79%,J439*K439*L439*F!$B$79,IF(M439=80%,J439*K439*L439*F!$B$80,IF(M439=81%,J439*K439*L439*F!$B$81,IF(M439=82%,J439*K439*L439*F!$B$82,IF(M439=83%,J439*K439*L439*F!$B$83,IF(M439=84%,J439*K439*L439*F!$B$84,IF(M439=85%,J439*K439*L439*F!$B$85,IF(M439=86%,J439*K439*L439*F!$B$86,IF(M439=87%,J439*K439*L439*F!$B$87,IF(M439=88%,J439*K439*L439*F!$B$88,IF(M439=89%,J439*K439*L439*F!$B$89,IF(M439=90%,J439*K439*L439*F!$B$90,IF(M439=91%,J439*K439*L439*F!$B$91,IF(M439=92%,J439*K439*L439*F!$B$92,IF(M439=93%,J439*K439*L439*F!$B$93,IF(M439=94%,J439*K439*L439*F!$B$94,IF(M439=95%,J439*K439*L439*F!$B$95,IF(M439=96%,J439*K439*L439*F!$B$96,IF(M439=97%,J439*K439*L439*F!$B$97,IF(M439=98%,J439*K439*L439*F!$B$98,IF(M439=99%,J439*K439*L439*F!$B$99,IF(M439&gt;99%,J439*K439*L439*F!$B$100,))))))))))))))))))))))))))))))))))))))))))))))))))))))))+IF(Q439&lt;30%,0,IF(Q439&lt;35%,N439*O439*P439*F!$B$33,IF(Q439&lt;40%,N439*O439*P439*F!$B$38,IF(Q439&lt;45%,N439*O439*P439*F!$B$43,IF(Q439&lt;50%,N439*O439*P439*F!$B$48,IF(Q439=50%,N439*O439*P439*F!$B$50,IF(Q439=51%,N439*O439*P439*F!$B$51,IF(Q439=52%,N439*O439*P439*F!$B$52,IF(Q439=53%,N439*O439*P439*F!$B$53,IF(Q439=54%,N439*O439*P439*F!$B$54,IF(Q439=55%,N439*O439*P439*F!$B$55,IF(Q439=56%,N439*O439*P439*F!$B$56,IF(Q439=57%,N439*O439*P439*F!$B$57,IF(Q439=58%,N439*O439*P439*F!$B$58,IF(Q439=59%,N439*O439*P439*F!$B$59,IF(Q439=60%,N439*O439*P439*F!$B$60,IF(Q439=61%,N439*O439*P439*F!$B$61,IF(Q439=62%,N439*O439*P439*F!$B$62,IF(Q439=63%,N439*O439*P439*F!$B$63,IF(Q439=64%,N439*O439*P439*F!$B$64,IF(Q439=65%,N439*O439*P439*F!$B$65,IF(Q439=66%,N439*O439*P439*F!$B$66,IF(Q439=67%,N439*O439*P439*F!$B$67,IF(Q439=68%,N439*O439*P439*F!$B$68,IF(Q439=69%,N439*O439*P439*F!$B$69,IF(Q439=70%,N439*O439*P439*F!$B$70,IF(Q439=71%,N439*O439*P439*F!$B$71,IF(Q439=72%,N439*O439*P439*F!$B$72,IF(Q439=73%,N439*O439*P439*F!$B$73,IF(Q439=74%,N439*O439*P439*F!$B$74,IF(Q439=75%,N439*O439*P439*F!$B$75,IF(Q439=76%,N439*O439*P439*F!$B$76,IF(Q439=77%,N439*O439*P439*F!$B$77,IF(Q439=78%,N439*O439*P439*F!$B$78,IF(Q439=79%,N439*O439*P439*F!$B$79,IF(Q439=80%,N439*O439*P439*F!$B$80,IF(Q439=81%,N439*O439*P439*F!$B$81,IF(Q439=82%,N439*O439*P439*F!$B$82,IF(Q439=83%,N439*O439*P439*F!$B$83,IF(Q439=84%,N439*O439*P439*F!$B$84,IF(Q439=85%,N439*O439*P439*F!$B$85,IF(Q439=86%,N439*O439*P439*F!$B$86,IF(Q439=87%,N439*O439*P439*F!$B$87,IF(Q439=88%,N439*O439*P439*F!$B$88,IF(Q439=89%,N439*O439*P439*F!$B$89,IF(Q439=90%,N439*O439*P439*F!$B$90,IF(Q439=91%,N439*O439*P439*F!$B$91,IF(Q439=92%,N439*O439*P439*F!$B$92,IF(Q439=93%,N439*O439*P439*F!$B$93,IF(Q439=94%,N439*O439*P439*F!$B$94,IF(Q439=95%,N439*O439*P439*F!$B$95,IF(Q439=96%,N439*O439*P439*F!$B$96,IF(Q439=97%,N439*O439*P439*F!$B$97,IF(Q439=98%,N439*O439*P439*F!$B$98,IF(Q439=99%,N439*O439*P439*F!$B$99,IF(Q439&gt;99%,N439*O439*P439*F!$B$100,))))))))))))))))))))))))))))))))))))))))))))))))))))))))+IF(U439&lt;30%,0,IF(U439&lt;35%,R439*S439*T439*F!$B$33,IF(U439&lt;40%,R439*S439*T439*F!$B$38,IF(U439&lt;45%,R439*S439*T439*F!$B$43,IF(U439&lt;50%,R439*S439*T439*F!$B$48,IF(U439=50%,R439*S439*T439*F!$B$50,IF(U439=51%,R439*S439*T439*F!$B$51,IF(U439=52%,R439*S439*T439*F!$B$52,IF(U439=53%,R439*S439*T439*F!$B$53,IF(U439=54%,R439*S439*T439*F!$B$54,IF(U439=55%,R439*S439*T439*F!$B$55,IF(U439=56%,R439*S439*T439*F!$B$56,IF(U439=57%,R439*S439*T439*F!$B$57,IF(U439=58%,R439*S439*T439*F!$B$58,IF(U439=59%,R439*S439*T439*F!$B$59,IF(U439=60%,R439*S439*T439*F!$B$60,IF(U439=61%,R439*S439*T439*F!$B$61,IF(U439=62%,R439*S439*T439*F!$B$62,IF(U439=63%,R439*S439*T439*F!$B$63,IF(U439=64%,R439*S439*T439*F!$B$64,IF(U439=65%,R439*S439*T439*F!$B$65,IF(U439=66%,R439*S439*T439*F!$B$66,IF(U439=67%,R439*S439*T439*F!$B$67,IF(U439=68%,R439*S439*T439*F!$B$68,IF(U439=69%,R439*S439*T439*F!$B$69,IF(U439=70%,R439*S439*T439*F!$B$70,IF(U439=71%,R439*S439*T439*F!$B$71,IF(U439=72%,R439*S439*T439*F!$B$72,IF(U439=73%,R439*S439*T439*F!$B$73,IF(U439=74%,R439*S439*T439*F!$B$74,IF(U439=75%,R439*S439*T439*F!$B$75,IF(U439=76%,R439*S439*T439*F!$B$76,IF(U439=77%,R439*S439*T439*F!$B$77,IF(U439=78%,R439*S439*T439*F!$B$78,IF(U439=79%,R439*S439*T439*F!$B$79,IF(U439=80%,R439*S439*T439*F!$B$80,IF(U439=81%,R439*S439*T439*F!$B$81,IF(U439=82%,R439*S439*T439*F!$B$82,IF(U439=83%,R439*S439*T439*F!$B$83,IF(U439=84%,R439*S439*T439*F!$B$84,IF(U439=85%,R439*S439*T439*F!$B$85,IF(U439=86%,R439*S439*T439*F!$B$86,IF(U439=87%,R439*S439*T439*F!$B$87,IF(U439=88%,R439*S439*T439*F!$B$88,IF(U439=89%,R439*S439*T439*F!$B$89,IF(U439=90%,R439*S439*T439*F!$B$90,IF(U439=91%,R439*S439*T439*F!$B$91,IF(U439=92%,R439*S439*T439*F!$B$92,IF(U439=93%,R439*S439*T439*F!$B$93,IF(U439=94%,R439*S439*T439*F!$B$94,IF(U439=95%,R439*S439*T439*F!$B$95,IF(U439=96%,R439*S439*T439*F!$B$96,IF(U439=97%,R439*S439*T439*F!$B$97,IF(U439=98%,R439*S439*T439*F!$B$98,IF(U439=99%,R439*S439*T439*F!$B$99,IF(U439&gt;99%,R439*S439*T439*F!$B$100)))))))))))))))))))))))))))))))))))))))))))))))))))))))))*IF(ISNUMBER(E439),E439,1)*IF(ISNUMBER(D439),D439,1)</f>
        <v>0</v>
      </c>
      <c r="AA439" s="62">
        <f t="shared" si="798"/>
        <v>0</v>
      </c>
      <c r="AB439" s="63">
        <f t="shared" si="799"/>
        <v>0</v>
      </c>
    </row>
    <row r="440" spans="1:28" x14ac:dyDescent="0.25">
      <c r="A440" s="325"/>
      <c r="B440" s="165"/>
      <c r="C440" s="166" t="s">
        <v>99</v>
      </c>
      <c r="D440" s="167">
        <v>1</v>
      </c>
      <c r="E440" s="168" t="str">
        <f t="shared" ref="E440" si="803">IF(E403="","",E403)</f>
        <v/>
      </c>
      <c r="F440" s="304" t="str">
        <f>IF(I440&lt;&gt;0,(IFERROR(IF($Y440&gt;50,MROUND($Y440*I440,2.5),IF($Y440&lt;15,MROUND($Y440*I440,0.1),MROUND($Y440*I440,1))),)),"")</f>
        <v/>
      </c>
      <c r="G440" s="173"/>
      <c r="H440" s="173"/>
      <c r="I440" s="174">
        <v>0</v>
      </c>
      <c r="J440" s="304" t="str">
        <f>IF(M440&lt;&gt;0,(IFERROR(IF($Y440&gt;50,MROUND($Y440*M440,2.5),IF($Y440&lt;15,MROUND($Y440*M440,0.1),MROUND($Y440*M440,1))),)),"")</f>
        <v/>
      </c>
      <c r="K440" s="173"/>
      <c r="L440" s="173"/>
      <c r="M440" s="174">
        <v>0</v>
      </c>
      <c r="N440" s="304" t="str">
        <f>IF(Q440&lt;&gt;0,(IFERROR(IF($Y440&gt;50,MROUND($Y440*Q440,2.5),IF($Y440&lt;15,MROUND($Y440*Q440,0.1),MROUND($Y440*Q440,1))),)),"")</f>
        <v/>
      </c>
      <c r="O440" s="173"/>
      <c r="P440" s="173"/>
      <c r="Q440" s="174">
        <v>0</v>
      </c>
      <c r="R440" s="304" t="str">
        <f>IF(U440&lt;&gt;0,(IFERROR(IF($Y440&gt;50,MROUND($Y440*U440,2.5),IF($Y440&lt;15,MROUND($Y440*U440,0.1),MROUND($Y440*U440,1))),)),"")</f>
        <v/>
      </c>
      <c r="S440" s="173"/>
      <c r="T440" s="173"/>
      <c r="U440" s="175">
        <v>0</v>
      </c>
      <c r="V440" s="98">
        <f t="shared" si="797"/>
        <v>0</v>
      </c>
      <c r="W440" s="67">
        <f t="shared" si="801"/>
        <v>0</v>
      </c>
      <c r="X440" s="68">
        <f t="shared" si="802"/>
        <v>0</v>
      </c>
      <c r="Y440" s="203">
        <f t="shared" ref="Y440" si="804">IF(ISNUMBER(Y403), Y403+(Y403*$Y$408),"")</f>
        <v>219.73033320180681</v>
      </c>
      <c r="Z440" s="18">
        <f>(IF(I440&lt;30%,0,IF(I440&lt;35%,F440*G440*H440*F!$B$33,IF(I440&lt;40%,F440*G440*H440*F!$B$38,IF(I440&lt;45%,F440*G440*H440*F!$B$43,IF(I440&lt;50%,F440*G440*H440*F!$B$48,IF(I440=50%,F440*G440*H440*F!$B$50,IF(I440=51%,F440*G440*H440*F!$B$51,IF(I440=52%,F440*G440*H440*F!$B$52,IF(I440=53%,F440*G440*H440*F!$B$53,IF(I440=54%,F440*G440*H440*F!$B$54,IF(I440=55%,F440*G440*H440*F!$B$55,IF(I440=56%,F440*G440*H440*F!$B$56,IF(I440=57%,F440*G440*H440*F!$B$57,IF(I440=58%,F440*G440*H440*F!$B$58,IF(I440=59%,F440*G440*H440*F!$B$59,IF(I440=60%,F440*G440*H440*F!$B$60,IF(I440=61%,F440*G440*H440*F!$B$61,IF(I440=62%,F440*G440*H440*F!$B$62,IF(I440=63%,F440*G440*H440*F!$B$63,IF(I440=64%,F440*G440*H440*F!$B$64,IF(I440=65%,F440*G440*H440*F!$B$65,IF(I440=66%,F440*G440*H440*F!$B$66,IF(I440=67%,F440*G440*H440*F!$B$67,IF(I440=68%,F440*G440*H440*F!$B$68,IF(I440=69%,F440*G440*H440*F!$B$69,IF(I440=70%,F440*G440*H440*F!$B$70,IF(I440=71%,F440*G440*H440*F!$B$71,IF(I440=72%,F440*G440*H440*F!$B$72,IF(I440=73%,F440*G440*H440*F!$B$73,IF(I440=74%,F440*G440*H440*F!$B$74,IF(I440=75%,F440*G440*H440*F!$B$75,IF(I440=76%,F440*G440*H440*F!$B$76,IF(I440=77%,F440*G440*H440*F!$B$77,IF(I440=78%,F440*G440*H440*F!$B$78,IF(I440=79%,F440*G440*H440*F!$B$79,IF(I440=80%,F440*G440*H440*F!$B$80,IF(I440=81%,F440*G440*H440*F!$B$81,IF(I440=82%,F440*G440*H440*F!$B$82,IF(I440=83%,F440*G440*H440*F!$B$83,IF(I440=84%,F440*G440*H440*F!$B$84,IF(I440=85%,F440*G440*H440*F!$B$85,IF(I440=86%,F440*G440*H440*F!$B$86,IF(I440=87%,F440*G440*H440*F!$B$87,IF(I440=88%,F440*G440*H440*F!$B$88,IF(I440=89%,F440*G440*H440*F!$B$89,IF(I440=90%,F440*G440*H440*F!$B$90,IF(I440=91%,F440*G440*H440*F!$B$91,IF(I440=92%,F440*G440*H440*F!$B$92,IF(I440=93%,F440*G440*H440*F!$B$93,IF(I440=94%,F440*G440*H440*F!$B$94,IF(I440=95%,F440*G440*H440*F!$B$95,IF(I440=96%,F440*G440*H440*F!$B$96,IF(I440=97%,F440*G440*H440*F!$B$97,IF(I440=98%,F440*G440*H440*F!$B$98,IF(I440=99%,F440*G440*H440*F!$B$99,IF(I440&gt;99%,F440*G440*H440*F!$B$100,))))))))))))))))))))))))))))))))))))))))))))))))))))))))+IF(M440&lt;30%,0,IF(M440&lt;35%,J440*K440*L440*F!$B$33,IF(M440&lt;40%,J440*K440*L440*F!$B$38,IF(M440&lt;45%,J440*K440*L440*F!$B$43,IF(M440&lt;50%,J440*K440*L440*F!$B$48,IF(M440=50%,J440*K440*L440*F!$B$50,IF(M440=51%,J440*K440*L440*F!$B$51,IF(M440=52%,J440*K440*L440*F!$B$52,IF(M440=53%,J440*K440*L440*F!$B$53,IF(M440=54%,J440*K440*L440*F!$B$54,IF(M440=55%,J440*K440*L440*F!$B$55,IF(M440=56%,J440*K440*L440*F!$B$56,IF(M440=57%,J440*K440*L440*F!$B$57,IF(M440=58%,J440*K440*L440*F!$B$58,IF(M440=59%,J440*K440*L440*F!$B$59,IF(M440=60%,J440*K440*L440*F!$B$60,IF(M440=61%,J440*K440*L440*F!$B$61,IF(M440=62%,J440*K440*L440*F!$B$62,IF(M440=63%,J440*K440*L440*F!$B$63,IF(M440=64%,J440*K440*L440*F!$B$64,IF(M440=65%,J440*K440*L440*F!$B$65,IF(M440=66%,J440*K440*L440*F!$B$66,IF(M440=67%,J440*K440*L440*F!$B$67,IF(M440=68%,J440*K440*L440*F!$B$68,IF(M440=69%,J440*K440*L440*F!$B$69,IF(M440=70%,J440*K440*L440*F!$B$70,IF(M440=71%,J440*K440*L440*F!$B$71,IF(M440=72%,J440*K440*L440*F!$B$72,IF(M440=73%,J440*K440*L440*F!$B$73,IF(M440=74%,J440*K440*L440*F!$B$74,IF(M440=75%,J440*K440*L440*F!$B$75,IF(M440=76%,J440*K440*L440*F!$B$76,IF(M440=77%,J440*K440*L440*F!$B$77,IF(M440=78%,J440*K440*L440*F!$B$78,IF(M440=79%,J440*K440*L440*F!$B$79,IF(M440=80%,J440*K440*L440*F!$B$80,IF(M440=81%,J440*K440*L440*F!$B$81,IF(M440=82%,J440*K440*L440*F!$B$82,IF(M440=83%,J440*K440*L440*F!$B$83,IF(M440=84%,J440*K440*L440*F!$B$84,IF(M440=85%,J440*K440*L440*F!$B$85,IF(M440=86%,J440*K440*L440*F!$B$86,IF(M440=87%,J440*K440*L440*F!$B$87,IF(M440=88%,J440*K440*L440*F!$B$88,IF(M440=89%,J440*K440*L440*F!$B$89,IF(M440=90%,J440*K440*L440*F!$B$90,IF(M440=91%,J440*K440*L440*F!$B$91,IF(M440=92%,J440*K440*L440*F!$B$92,IF(M440=93%,J440*K440*L440*F!$B$93,IF(M440=94%,J440*K440*L440*F!$B$94,IF(M440=95%,J440*K440*L440*F!$B$95,IF(M440=96%,J440*K440*L440*F!$B$96,IF(M440=97%,J440*K440*L440*F!$B$97,IF(M440=98%,J440*K440*L440*F!$B$98,IF(M440=99%,J440*K440*L440*F!$B$99,IF(M440&gt;99%,J440*K440*L440*F!$B$100,))))))))))))))))))))))))))))))))))))))))))))))))))))))))+IF(Q440&lt;30%,0,IF(Q440&lt;35%,N440*O440*P440*F!$B$33,IF(Q440&lt;40%,N440*O440*P440*F!$B$38,IF(Q440&lt;45%,N440*O440*P440*F!$B$43,IF(Q440&lt;50%,N440*O440*P440*F!$B$48,IF(Q440=50%,N440*O440*P440*F!$B$50,IF(Q440=51%,N440*O440*P440*F!$B$51,IF(Q440=52%,N440*O440*P440*F!$B$52,IF(Q440=53%,N440*O440*P440*F!$B$53,IF(Q440=54%,N440*O440*P440*F!$B$54,IF(Q440=55%,N440*O440*P440*F!$B$55,IF(Q440=56%,N440*O440*P440*F!$B$56,IF(Q440=57%,N440*O440*P440*F!$B$57,IF(Q440=58%,N440*O440*P440*F!$B$58,IF(Q440=59%,N440*O440*P440*F!$B$59,IF(Q440=60%,N440*O440*P440*F!$B$60,IF(Q440=61%,N440*O440*P440*F!$B$61,IF(Q440=62%,N440*O440*P440*F!$B$62,IF(Q440=63%,N440*O440*P440*F!$B$63,IF(Q440=64%,N440*O440*P440*F!$B$64,IF(Q440=65%,N440*O440*P440*F!$B$65,IF(Q440=66%,N440*O440*P440*F!$B$66,IF(Q440=67%,N440*O440*P440*F!$B$67,IF(Q440=68%,N440*O440*P440*F!$B$68,IF(Q440=69%,N440*O440*P440*F!$B$69,IF(Q440=70%,N440*O440*P440*F!$B$70,IF(Q440=71%,N440*O440*P440*F!$B$71,IF(Q440=72%,N440*O440*P440*F!$B$72,IF(Q440=73%,N440*O440*P440*F!$B$73,IF(Q440=74%,N440*O440*P440*F!$B$74,IF(Q440=75%,N440*O440*P440*F!$B$75,IF(Q440=76%,N440*O440*P440*F!$B$76,IF(Q440=77%,N440*O440*P440*F!$B$77,IF(Q440=78%,N440*O440*P440*F!$B$78,IF(Q440=79%,N440*O440*P440*F!$B$79,IF(Q440=80%,N440*O440*P440*F!$B$80,IF(Q440=81%,N440*O440*P440*F!$B$81,IF(Q440=82%,N440*O440*P440*F!$B$82,IF(Q440=83%,N440*O440*P440*F!$B$83,IF(Q440=84%,N440*O440*P440*F!$B$84,IF(Q440=85%,N440*O440*P440*F!$B$85,IF(Q440=86%,N440*O440*P440*F!$B$86,IF(Q440=87%,N440*O440*P440*F!$B$87,IF(Q440=88%,N440*O440*P440*F!$B$88,IF(Q440=89%,N440*O440*P440*F!$B$89,IF(Q440=90%,N440*O440*P440*F!$B$90,IF(Q440=91%,N440*O440*P440*F!$B$91,IF(Q440=92%,N440*O440*P440*F!$B$92,IF(Q440=93%,N440*O440*P440*F!$B$93,IF(Q440=94%,N440*O440*P440*F!$B$94,IF(Q440=95%,N440*O440*P440*F!$B$95,IF(Q440=96%,N440*O440*P440*F!$B$96,IF(Q440=97%,N440*O440*P440*F!$B$97,IF(Q440=98%,N440*O440*P440*F!$B$98,IF(Q440=99%,N440*O440*P440*F!$B$99,IF(Q440&gt;99%,N440*O440*P440*F!$B$100,))))))))))))))))))))))))))))))))))))))))))))))))))))))))+IF(U440&lt;30%,0,IF(U440&lt;35%,R440*S440*T440*F!$B$33,IF(U440&lt;40%,R440*S440*T440*F!$B$38,IF(U440&lt;45%,R440*S440*T440*F!$B$43,IF(U440&lt;50%,R440*S440*T440*F!$B$48,IF(U440=50%,R440*S440*T440*F!$B$50,IF(U440=51%,R440*S440*T440*F!$B$51,IF(U440=52%,R440*S440*T440*F!$B$52,IF(U440=53%,R440*S440*T440*F!$B$53,IF(U440=54%,R440*S440*T440*F!$B$54,IF(U440=55%,R440*S440*T440*F!$B$55,IF(U440=56%,R440*S440*T440*F!$B$56,IF(U440=57%,R440*S440*T440*F!$B$57,IF(U440=58%,R440*S440*T440*F!$B$58,IF(U440=59%,R440*S440*T440*F!$B$59,IF(U440=60%,R440*S440*T440*F!$B$60,IF(U440=61%,R440*S440*T440*F!$B$61,IF(U440=62%,R440*S440*T440*F!$B$62,IF(U440=63%,R440*S440*T440*F!$B$63,IF(U440=64%,R440*S440*T440*F!$B$64,IF(U440=65%,R440*S440*T440*F!$B$65,IF(U440=66%,R440*S440*T440*F!$B$66,IF(U440=67%,R440*S440*T440*F!$B$67,IF(U440=68%,R440*S440*T440*F!$B$68,IF(U440=69%,R440*S440*T440*F!$B$69,IF(U440=70%,R440*S440*T440*F!$B$70,IF(U440=71%,R440*S440*T440*F!$B$71,IF(U440=72%,R440*S440*T440*F!$B$72,IF(U440=73%,R440*S440*T440*F!$B$73,IF(U440=74%,R440*S440*T440*F!$B$74,IF(U440=75%,R440*S440*T440*F!$B$75,IF(U440=76%,R440*S440*T440*F!$B$76,IF(U440=77%,R440*S440*T440*F!$B$77,IF(U440=78%,R440*S440*T440*F!$B$78,IF(U440=79%,R440*S440*T440*F!$B$79,IF(U440=80%,R440*S440*T440*F!$B$80,IF(U440=81%,R440*S440*T440*F!$B$81,IF(U440=82%,R440*S440*T440*F!$B$82,IF(U440=83%,R440*S440*T440*F!$B$83,IF(U440=84%,R440*S440*T440*F!$B$84,IF(U440=85%,R440*S440*T440*F!$B$85,IF(U440=86%,R440*S440*T440*F!$B$86,IF(U440=87%,R440*S440*T440*F!$B$87,IF(U440=88%,R440*S440*T440*F!$B$88,IF(U440=89%,R440*S440*T440*F!$B$89,IF(U440=90%,R440*S440*T440*F!$B$90,IF(U440=91%,R440*S440*T440*F!$B$91,IF(U440=92%,R440*S440*T440*F!$B$92,IF(U440=93%,R440*S440*T440*F!$B$93,IF(U440=94%,R440*S440*T440*F!$B$94,IF(U440=95%,R440*S440*T440*F!$B$95,IF(U440=96%,R440*S440*T440*F!$B$96,IF(U440=97%,R440*S440*T440*F!$B$97,IF(U440=98%,R440*S440*T440*F!$B$98,IF(U440=99%,R440*S440*T440*F!$B$99,IF(U440&gt;99%,R440*S440*T440*F!$B$100)))))))))))))))))))))))))))))))))))))))))))))))))))))))))*IF(ISNUMBER(E440),E440,1)*IF(ISNUMBER(D440),D440,1)</f>
        <v>0</v>
      </c>
      <c r="AA440" s="69">
        <f t="shared" si="798"/>
        <v>0</v>
      </c>
      <c r="AB440" s="70">
        <f t="shared" si="799"/>
        <v>0</v>
      </c>
    </row>
    <row r="441" spans="1:28" x14ac:dyDescent="0.25">
      <c r="A441" s="325"/>
      <c r="B441" s="165"/>
      <c r="C441" s="166" t="s">
        <v>99</v>
      </c>
      <c r="D441" s="167">
        <v>1</v>
      </c>
      <c r="E441" s="168" t="str">
        <f t="shared" ref="E441" si="805">IF(E404="","",E404)</f>
        <v/>
      </c>
      <c r="F441" s="305" t="str">
        <f>IF(I441&lt;&gt;0,(IFERROR(IF($Y441&gt;50,MROUND($Y441*I441,2.5),IF($Y441&lt;15,MROUND($Y441*I441,0.1),MROUND($Y441*I441,1))),)),"")</f>
        <v/>
      </c>
      <c r="G441" s="170"/>
      <c r="H441" s="170"/>
      <c r="I441" s="171">
        <v>0</v>
      </c>
      <c r="J441" s="305" t="str">
        <f>IF(M441&lt;&gt;0,(IFERROR(IF($Y441&gt;50,MROUND($Y441*M441,2.5),IF($Y441&lt;15,MROUND($Y441*M441,0.1),MROUND($Y441*M441,1))),)),"")</f>
        <v/>
      </c>
      <c r="K441" s="170"/>
      <c r="L441" s="170"/>
      <c r="M441" s="171">
        <v>0</v>
      </c>
      <c r="N441" s="305" t="str">
        <f>IF(Q441&lt;&gt;0,(IFERROR(IF($Y441&gt;50,MROUND($Y441*Q441,2.5),IF($Y441&lt;15,MROUND($Y441*Q441,0.1),MROUND($Y441*Q441,1))),)),"")</f>
        <v/>
      </c>
      <c r="O441" s="170"/>
      <c r="P441" s="170"/>
      <c r="Q441" s="171">
        <v>0</v>
      </c>
      <c r="R441" s="305" t="str">
        <f>IF(U441&lt;&gt;0,(IFERROR(IF($Y441&gt;50,MROUND($Y441*U441,2.5),IF($Y441&lt;15,MROUND($Y441*U441,0.1),MROUND($Y441*U441,1))),)),"")</f>
        <v/>
      </c>
      <c r="S441" s="170"/>
      <c r="T441" s="170"/>
      <c r="U441" s="172">
        <v>0</v>
      </c>
      <c r="V441" s="121">
        <f t="shared" si="797"/>
        <v>0</v>
      </c>
      <c r="W441" s="60">
        <f t="shared" si="801"/>
        <v>0</v>
      </c>
      <c r="X441" s="61">
        <f>ROUND(IFERROR((W441/(Y441*IF(ISNUMBER(E441),E441,1))),0),2)</f>
        <v>0</v>
      </c>
      <c r="Y441" s="203">
        <f>Y440</f>
        <v>219.73033320180681</v>
      </c>
      <c r="Z441" s="17">
        <f>(IF(I441&lt;30%,0,IF(I441&lt;35%,F441*G441*H441*F!$B$33,IF(I441&lt;40%,F441*G441*H441*F!$B$38,IF(I441&lt;45%,F441*G441*H441*F!$B$43,IF(I441&lt;50%,F441*G441*H441*F!$B$48,IF(I441=50%,F441*G441*H441*F!$B$50,IF(I441=51%,F441*G441*H441*F!$B$51,IF(I441=52%,F441*G441*H441*F!$B$52,IF(I441=53%,F441*G441*H441*F!$B$53,IF(I441=54%,F441*G441*H441*F!$B$54,IF(I441=55%,F441*G441*H441*F!$B$55,IF(I441=56%,F441*G441*H441*F!$B$56,IF(I441=57%,F441*G441*H441*F!$B$57,IF(I441=58%,F441*G441*H441*F!$B$58,IF(I441=59%,F441*G441*H441*F!$B$59,IF(I441=60%,F441*G441*H441*F!$B$60,IF(I441=61%,F441*G441*H441*F!$B$61,IF(I441=62%,F441*G441*H441*F!$B$62,IF(I441=63%,F441*G441*H441*F!$B$63,IF(I441=64%,F441*G441*H441*F!$B$64,IF(I441=65%,F441*G441*H441*F!$B$65,IF(I441=66%,F441*G441*H441*F!$B$66,IF(I441=67%,F441*G441*H441*F!$B$67,IF(I441=68%,F441*G441*H441*F!$B$68,IF(I441=69%,F441*G441*H441*F!$B$69,IF(I441=70%,F441*G441*H441*F!$B$70,IF(I441=71%,F441*G441*H441*F!$B$71,IF(I441=72%,F441*G441*H441*F!$B$72,IF(I441=73%,F441*G441*H441*F!$B$73,IF(I441=74%,F441*G441*H441*F!$B$74,IF(I441=75%,F441*G441*H441*F!$B$75,IF(I441=76%,F441*G441*H441*F!$B$76,IF(I441=77%,F441*G441*H441*F!$B$77,IF(I441=78%,F441*G441*H441*F!$B$78,IF(I441=79%,F441*G441*H441*F!$B$79,IF(I441=80%,F441*G441*H441*F!$B$80,IF(I441=81%,F441*G441*H441*F!$B$81,IF(I441=82%,F441*G441*H441*F!$B$82,IF(I441=83%,F441*G441*H441*F!$B$83,IF(I441=84%,F441*G441*H441*F!$B$84,IF(I441=85%,F441*G441*H441*F!$B$85,IF(I441=86%,F441*G441*H441*F!$B$86,IF(I441=87%,F441*G441*H441*F!$B$87,IF(I441=88%,F441*G441*H441*F!$B$88,IF(I441=89%,F441*G441*H441*F!$B$89,IF(I441=90%,F441*G441*H441*F!$B$90,IF(I441=91%,F441*G441*H441*F!$B$91,IF(I441=92%,F441*G441*H441*F!$B$92,IF(I441=93%,F441*G441*H441*F!$B$93,IF(I441=94%,F441*G441*H441*F!$B$94,IF(I441=95%,F441*G441*H441*F!$B$95,IF(I441=96%,F441*G441*H441*F!$B$96,IF(I441=97%,F441*G441*H441*F!$B$97,IF(I441=98%,F441*G441*H441*F!$B$98,IF(I441=99%,F441*G441*H441*F!$B$99,IF(I441&gt;99%,F441*G441*H441*F!$B$100,))))))))))))))))))))))))))))))))))))))))))))))))))))))))+IF(M441&lt;30%,0,IF(M441&lt;35%,J441*K441*L441*F!$B$33,IF(M441&lt;40%,J441*K441*L441*F!$B$38,IF(M441&lt;45%,J441*K441*L441*F!$B$43,IF(M441&lt;50%,J441*K441*L441*F!$B$48,IF(M441=50%,J441*K441*L441*F!$B$50,IF(M441=51%,J441*K441*L441*F!$B$51,IF(M441=52%,J441*K441*L441*F!$B$52,IF(M441=53%,J441*K441*L441*F!$B$53,IF(M441=54%,J441*K441*L441*F!$B$54,IF(M441=55%,J441*K441*L441*F!$B$55,IF(M441=56%,J441*K441*L441*F!$B$56,IF(M441=57%,J441*K441*L441*F!$B$57,IF(M441=58%,J441*K441*L441*F!$B$58,IF(M441=59%,J441*K441*L441*F!$B$59,IF(M441=60%,J441*K441*L441*F!$B$60,IF(M441=61%,J441*K441*L441*F!$B$61,IF(M441=62%,J441*K441*L441*F!$B$62,IF(M441=63%,J441*K441*L441*F!$B$63,IF(M441=64%,J441*K441*L441*F!$B$64,IF(M441=65%,J441*K441*L441*F!$B$65,IF(M441=66%,J441*K441*L441*F!$B$66,IF(M441=67%,J441*K441*L441*F!$B$67,IF(M441=68%,J441*K441*L441*F!$B$68,IF(M441=69%,J441*K441*L441*F!$B$69,IF(M441=70%,J441*K441*L441*F!$B$70,IF(M441=71%,J441*K441*L441*F!$B$71,IF(M441=72%,J441*K441*L441*F!$B$72,IF(M441=73%,J441*K441*L441*F!$B$73,IF(M441=74%,J441*K441*L441*F!$B$74,IF(M441=75%,J441*K441*L441*F!$B$75,IF(M441=76%,J441*K441*L441*F!$B$76,IF(M441=77%,J441*K441*L441*F!$B$77,IF(M441=78%,J441*K441*L441*F!$B$78,IF(M441=79%,J441*K441*L441*F!$B$79,IF(M441=80%,J441*K441*L441*F!$B$80,IF(M441=81%,J441*K441*L441*F!$B$81,IF(M441=82%,J441*K441*L441*F!$B$82,IF(M441=83%,J441*K441*L441*F!$B$83,IF(M441=84%,J441*K441*L441*F!$B$84,IF(M441=85%,J441*K441*L441*F!$B$85,IF(M441=86%,J441*K441*L441*F!$B$86,IF(M441=87%,J441*K441*L441*F!$B$87,IF(M441=88%,J441*K441*L441*F!$B$88,IF(M441=89%,J441*K441*L441*F!$B$89,IF(M441=90%,J441*K441*L441*F!$B$90,IF(M441=91%,J441*K441*L441*F!$B$91,IF(M441=92%,J441*K441*L441*F!$B$92,IF(M441=93%,J441*K441*L441*F!$B$93,IF(M441=94%,J441*K441*L441*F!$B$94,IF(M441=95%,J441*K441*L441*F!$B$95,IF(M441=96%,J441*K441*L441*F!$B$96,IF(M441=97%,J441*K441*L441*F!$B$97,IF(M441=98%,J441*K441*L441*F!$B$98,IF(M441=99%,J441*K441*L441*F!$B$99,IF(M441&gt;99%,J441*K441*L441*F!$B$100,))))))))))))))))))))))))))))))))))))))))))))))))))))))))+IF(Q441&lt;30%,0,IF(Q441&lt;35%,N441*O441*P441*F!$B$33,IF(Q441&lt;40%,N441*O441*P441*F!$B$38,IF(Q441&lt;45%,N441*O441*P441*F!$B$43,IF(Q441&lt;50%,N441*O441*P441*F!$B$48,IF(Q441=50%,N441*O441*P441*F!$B$50,IF(Q441=51%,N441*O441*P441*F!$B$51,IF(Q441=52%,N441*O441*P441*F!$B$52,IF(Q441=53%,N441*O441*P441*F!$B$53,IF(Q441=54%,N441*O441*P441*F!$B$54,IF(Q441=55%,N441*O441*P441*F!$B$55,IF(Q441=56%,N441*O441*P441*F!$B$56,IF(Q441=57%,N441*O441*P441*F!$B$57,IF(Q441=58%,N441*O441*P441*F!$B$58,IF(Q441=59%,N441*O441*P441*F!$B$59,IF(Q441=60%,N441*O441*P441*F!$B$60,IF(Q441=61%,N441*O441*P441*F!$B$61,IF(Q441=62%,N441*O441*P441*F!$B$62,IF(Q441=63%,N441*O441*P441*F!$B$63,IF(Q441=64%,N441*O441*P441*F!$B$64,IF(Q441=65%,N441*O441*P441*F!$B$65,IF(Q441=66%,N441*O441*P441*F!$B$66,IF(Q441=67%,N441*O441*P441*F!$B$67,IF(Q441=68%,N441*O441*P441*F!$B$68,IF(Q441=69%,N441*O441*P441*F!$B$69,IF(Q441=70%,N441*O441*P441*F!$B$70,IF(Q441=71%,N441*O441*P441*F!$B$71,IF(Q441=72%,N441*O441*P441*F!$B$72,IF(Q441=73%,N441*O441*P441*F!$B$73,IF(Q441=74%,N441*O441*P441*F!$B$74,IF(Q441=75%,N441*O441*P441*F!$B$75,IF(Q441=76%,N441*O441*P441*F!$B$76,IF(Q441=77%,N441*O441*P441*F!$B$77,IF(Q441=78%,N441*O441*P441*F!$B$78,IF(Q441=79%,N441*O441*P441*F!$B$79,IF(Q441=80%,N441*O441*P441*F!$B$80,IF(Q441=81%,N441*O441*P441*F!$B$81,IF(Q441=82%,N441*O441*P441*F!$B$82,IF(Q441=83%,N441*O441*P441*F!$B$83,IF(Q441=84%,N441*O441*P441*F!$B$84,IF(Q441=85%,N441*O441*P441*F!$B$85,IF(Q441=86%,N441*O441*P441*F!$B$86,IF(Q441=87%,N441*O441*P441*F!$B$87,IF(Q441=88%,N441*O441*P441*F!$B$88,IF(Q441=89%,N441*O441*P441*F!$B$89,IF(Q441=90%,N441*O441*P441*F!$B$90,IF(Q441=91%,N441*O441*P441*F!$B$91,IF(Q441=92%,N441*O441*P441*F!$B$92,IF(Q441=93%,N441*O441*P441*F!$B$93,IF(Q441=94%,N441*O441*P441*F!$B$94,IF(Q441=95%,N441*O441*P441*F!$B$95,IF(Q441=96%,N441*O441*P441*F!$B$96,IF(Q441=97%,N441*O441*P441*F!$B$97,IF(Q441=98%,N441*O441*P441*F!$B$98,IF(Q441=99%,N441*O441*P441*F!$B$99,IF(Q441&gt;99%,N441*O441*P441*F!$B$100,))))))))))))))))))))))))))))))))))))))))))))))))))))))))+IF(U441&lt;30%,0,IF(U441&lt;35%,R441*S441*T441*F!$B$33,IF(U441&lt;40%,R441*S441*T441*F!$B$38,IF(U441&lt;45%,R441*S441*T441*F!$B$43,IF(U441&lt;50%,R441*S441*T441*F!$B$48,IF(U441=50%,R441*S441*T441*F!$B$50,IF(U441=51%,R441*S441*T441*F!$B$51,IF(U441=52%,R441*S441*T441*F!$B$52,IF(U441=53%,R441*S441*T441*F!$B$53,IF(U441=54%,R441*S441*T441*F!$B$54,IF(U441=55%,R441*S441*T441*F!$B$55,IF(U441=56%,R441*S441*T441*F!$B$56,IF(U441=57%,R441*S441*T441*F!$B$57,IF(U441=58%,R441*S441*T441*F!$B$58,IF(U441=59%,R441*S441*T441*F!$B$59,IF(U441=60%,R441*S441*T441*F!$B$60,IF(U441=61%,R441*S441*T441*F!$B$61,IF(U441=62%,R441*S441*T441*F!$B$62,IF(U441=63%,R441*S441*T441*F!$B$63,IF(U441=64%,R441*S441*T441*F!$B$64,IF(U441=65%,R441*S441*T441*F!$B$65,IF(U441=66%,R441*S441*T441*F!$B$66,IF(U441=67%,R441*S441*T441*F!$B$67,IF(U441=68%,R441*S441*T441*F!$B$68,IF(U441=69%,R441*S441*T441*F!$B$69,IF(U441=70%,R441*S441*T441*F!$B$70,IF(U441=71%,R441*S441*T441*F!$B$71,IF(U441=72%,R441*S441*T441*F!$B$72,IF(U441=73%,R441*S441*T441*F!$B$73,IF(U441=74%,R441*S441*T441*F!$B$74,IF(U441=75%,R441*S441*T441*F!$B$75,IF(U441=76%,R441*S441*T441*F!$B$76,IF(U441=77%,R441*S441*T441*F!$B$77,IF(U441=78%,R441*S441*T441*F!$B$78,IF(U441=79%,R441*S441*T441*F!$B$79,IF(U441=80%,R441*S441*T441*F!$B$80,IF(U441=81%,R441*S441*T441*F!$B$81,IF(U441=82%,R441*S441*T441*F!$B$82,IF(U441=83%,R441*S441*T441*F!$B$83,IF(U441=84%,R441*S441*T441*F!$B$84,IF(U441=85%,R441*S441*T441*F!$B$85,IF(U441=86%,R441*S441*T441*F!$B$86,IF(U441=87%,R441*S441*T441*F!$B$87,IF(U441=88%,R441*S441*T441*F!$B$88,IF(U441=89%,R441*S441*T441*F!$B$89,IF(U441=90%,R441*S441*T441*F!$B$90,IF(U441=91%,R441*S441*T441*F!$B$91,IF(U441=92%,R441*S441*T441*F!$B$92,IF(U441=93%,R441*S441*T441*F!$B$93,IF(U441=94%,R441*S441*T441*F!$B$94,IF(U441=95%,R441*S441*T441*F!$B$95,IF(U441=96%,R441*S441*T441*F!$B$96,IF(U441=97%,R441*S441*T441*F!$B$97,IF(U441=98%,R441*S441*T441*F!$B$98,IF(U441=99%,R441*S441*T441*F!$B$99,IF(U441&gt;99%,R441*S441*T441*F!$B$100)))))))))))))))))))))))))))))))))))))))))))))))))))))))))*IF(ISNUMBER(E441),E441,1)*IF(ISNUMBER(D441),D441,1)</f>
        <v>0</v>
      </c>
      <c r="AA441" s="62">
        <f t="shared" si="798"/>
        <v>0</v>
      </c>
      <c r="AB441" s="63">
        <f t="shared" si="799"/>
        <v>0</v>
      </c>
    </row>
    <row r="442" spans="1:28" x14ac:dyDescent="0.25">
      <c r="A442" s="325"/>
      <c r="B442" s="165"/>
      <c r="C442" s="166" t="s">
        <v>100</v>
      </c>
      <c r="D442" s="167">
        <v>1.3</v>
      </c>
      <c r="E442" s="168"/>
      <c r="F442" s="304" t="str">
        <f>IF(I442&lt;&gt;0,(IFERROR(IF($Y442&gt;50,MROUND($Y442*I442,2.5),IF($Y442&lt;15,MROUND($Y442*I442,0.1),MROUND($Y442*I442,1))),)),"")</f>
        <v/>
      </c>
      <c r="G442" s="173"/>
      <c r="H442" s="173"/>
      <c r="I442" s="174">
        <v>0</v>
      </c>
      <c r="J442" s="304" t="str">
        <f>IF(M442&lt;&gt;0,(IFERROR(IF($Y442&gt;50,MROUND($Y442*M442,2.5),IF($Y442&lt;15,MROUND($Y442*M442,0.1),MROUND($Y442*M442,1))),)),"")</f>
        <v/>
      </c>
      <c r="K442" s="173"/>
      <c r="L442" s="173"/>
      <c r="M442" s="174">
        <v>0</v>
      </c>
      <c r="N442" s="304" t="str">
        <f>IF(Q442&lt;&gt;0,(IFERROR(IF($Y442&gt;50,MROUND($Y442*Q442,2.5),IF($Y442&lt;15,MROUND($Y442*Q442,0.1),MROUND($Y442*Q442,1))),)),"")</f>
        <v/>
      </c>
      <c r="O442" s="173"/>
      <c r="P442" s="173"/>
      <c r="Q442" s="174">
        <v>0</v>
      </c>
      <c r="R442" s="304" t="str">
        <f>IF(U442&lt;&gt;0,(IFERROR(IF($Y442&gt;50,MROUND($Y442*U442,2.5),IF($Y442&lt;15,MROUND($Y442*U442,0.1),MROUND($Y442*U442,1))),)),"")</f>
        <v/>
      </c>
      <c r="S442" s="173"/>
      <c r="T442" s="173"/>
      <c r="U442" s="175">
        <v>0</v>
      </c>
      <c r="V442" s="98">
        <f t="shared" si="797"/>
        <v>0</v>
      </c>
      <c r="W442" s="67">
        <f t="shared" si="801"/>
        <v>0</v>
      </c>
      <c r="X442" s="72">
        <f t="shared" ref="X442:X443" si="806">ROUND(IFERROR((W442/(Y442*IF(ISNUMBER(E442),E442,1))),0),2)</f>
        <v>0</v>
      </c>
      <c r="Y442" s="203">
        <f>Y387</f>
        <v>252.27363168978971</v>
      </c>
      <c r="Z442" s="18">
        <f>(IF(I442&lt;30%,0,IF(I442&lt;35%,F442*G442*H442*F!$B$33,IF(I442&lt;40%,F442*G442*H442*F!$B$38,IF(I442&lt;45%,F442*G442*H442*F!$B$43,IF(I442&lt;50%,F442*G442*H442*F!$B$48,IF(I442=50%,F442*G442*H442*F!$B$50,IF(I442=51%,F442*G442*H442*F!$B$51,IF(I442=52%,F442*G442*H442*F!$B$52,IF(I442=53%,F442*G442*H442*F!$B$53,IF(I442=54%,F442*G442*H442*F!$B$54,IF(I442=55%,F442*G442*H442*F!$B$55,IF(I442=56%,F442*G442*H442*F!$B$56,IF(I442=57%,F442*G442*H442*F!$B$57,IF(I442=58%,F442*G442*H442*F!$B$58,IF(I442=59%,F442*G442*H442*F!$B$59,IF(I442=60%,F442*G442*H442*F!$B$60,IF(I442=61%,F442*G442*H442*F!$B$61,IF(I442=62%,F442*G442*H442*F!$B$62,IF(I442=63%,F442*G442*H442*F!$B$63,IF(I442=64%,F442*G442*H442*F!$B$64,IF(I442=65%,F442*G442*H442*F!$B$65,IF(I442=66%,F442*G442*H442*F!$B$66,IF(I442=67%,F442*G442*H442*F!$B$67,IF(I442=68%,F442*G442*H442*F!$B$68,IF(I442=69%,F442*G442*H442*F!$B$69,IF(I442=70%,F442*G442*H442*F!$B$70,IF(I442=71%,F442*G442*H442*F!$B$71,IF(I442=72%,F442*G442*H442*F!$B$72,IF(I442=73%,F442*G442*H442*F!$B$73,IF(I442=74%,F442*G442*H442*F!$B$74,IF(I442=75%,F442*G442*H442*F!$B$75,IF(I442=76%,F442*G442*H442*F!$B$76,IF(I442=77%,F442*G442*H442*F!$B$77,IF(I442=78%,F442*G442*H442*F!$B$78,IF(I442=79%,F442*G442*H442*F!$B$79,IF(I442=80%,F442*G442*H442*F!$B$80,IF(I442=81%,F442*G442*H442*F!$B$81,IF(I442=82%,F442*G442*H442*F!$B$82,IF(I442=83%,F442*G442*H442*F!$B$83,IF(I442=84%,F442*G442*H442*F!$B$84,IF(I442=85%,F442*G442*H442*F!$B$85,IF(I442=86%,F442*G442*H442*F!$B$86,IF(I442=87%,F442*G442*H442*F!$B$87,IF(I442=88%,F442*G442*H442*F!$B$88,IF(I442=89%,F442*G442*H442*F!$B$89,IF(I442=90%,F442*G442*H442*F!$B$90,IF(I442=91%,F442*G442*H442*F!$B$91,IF(I442=92%,F442*G442*H442*F!$B$92,IF(I442=93%,F442*G442*H442*F!$B$93,IF(I442=94%,F442*G442*H442*F!$B$94,IF(I442=95%,F442*G442*H442*F!$B$95,IF(I442=96%,F442*G442*H442*F!$B$96,IF(I442=97%,F442*G442*H442*F!$B$97,IF(I442=98%,F442*G442*H442*F!$B$98,IF(I442=99%,F442*G442*H442*F!$B$99,IF(I442&gt;99%,F442*G442*H442*F!$B$100,))))))))))))))))))))))))))))))))))))))))))))))))))))))))+IF(M442&lt;30%,0,IF(M442&lt;35%,J442*K442*L442*F!$B$33,IF(M442&lt;40%,J442*K442*L442*F!$B$38,IF(M442&lt;45%,J442*K442*L442*F!$B$43,IF(M442&lt;50%,J442*K442*L442*F!$B$48,IF(M442=50%,J442*K442*L442*F!$B$50,IF(M442=51%,J442*K442*L442*F!$B$51,IF(M442=52%,J442*K442*L442*F!$B$52,IF(M442=53%,J442*K442*L442*F!$B$53,IF(M442=54%,J442*K442*L442*F!$B$54,IF(M442=55%,J442*K442*L442*F!$B$55,IF(M442=56%,J442*K442*L442*F!$B$56,IF(M442=57%,J442*K442*L442*F!$B$57,IF(M442=58%,J442*K442*L442*F!$B$58,IF(M442=59%,J442*K442*L442*F!$B$59,IF(M442=60%,J442*K442*L442*F!$B$60,IF(M442=61%,J442*K442*L442*F!$B$61,IF(M442=62%,J442*K442*L442*F!$B$62,IF(M442=63%,J442*K442*L442*F!$B$63,IF(M442=64%,J442*K442*L442*F!$B$64,IF(M442=65%,J442*K442*L442*F!$B$65,IF(M442=66%,J442*K442*L442*F!$B$66,IF(M442=67%,J442*K442*L442*F!$B$67,IF(M442=68%,J442*K442*L442*F!$B$68,IF(M442=69%,J442*K442*L442*F!$B$69,IF(M442=70%,J442*K442*L442*F!$B$70,IF(M442=71%,J442*K442*L442*F!$B$71,IF(M442=72%,J442*K442*L442*F!$B$72,IF(M442=73%,J442*K442*L442*F!$B$73,IF(M442=74%,J442*K442*L442*F!$B$74,IF(M442=75%,J442*K442*L442*F!$B$75,IF(M442=76%,J442*K442*L442*F!$B$76,IF(M442=77%,J442*K442*L442*F!$B$77,IF(M442=78%,J442*K442*L442*F!$B$78,IF(M442=79%,J442*K442*L442*F!$B$79,IF(M442=80%,J442*K442*L442*F!$B$80,IF(M442=81%,J442*K442*L442*F!$B$81,IF(M442=82%,J442*K442*L442*F!$B$82,IF(M442=83%,J442*K442*L442*F!$B$83,IF(M442=84%,J442*K442*L442*F!$B$84,IF(M442=85%,J442*K442*L442*F!$B$85,IF(M442=86%,J442*K442*L442*F!$B$86,IF(M442=87%,J442*K442*L442*F!$B$87,IF(M442=88%,J442*K442*L442*F!$B$88,IF(M442=89%,J442*K442*L442*F!$B$89,IF(M442=90%,J442*K442*L442*F!$B$90,IF(M442=91%,J442*K442*L442*F!$B$91,IF(M442=92%,J442*K442*L442*F!$B$92,IF(M442=93%,J442*K442*L442*F!$B$93,IF(M442=94%,J442*K442*L442*F!$B$94,IF(M442=95%,J442*K442*L442*F!$B$95,IF(M442=96%,J442*K442*L442*F!$B$96,IF(M442=97%,J442*K442*L442*F!$B$97,IF(M442=98%,J442*K442*L442*F!$B$98,IF(M442=99%,J442*K442*L442*F!$B$99,IF(M442&gt;99%,J442*K442*L442*F!$B$100,))))))))))))))))))))))))))))))))))))))))))))))))))))))))+IF(Q442&lt;30%,0,IF(Q442&lt;35%,N442*O442*P442*F!$B$33,IF(Q442&lt;40%,N442*O442*P442*F!$B$38,IF(Q442&lt;45%,N442*O442*P442*F!$B$43,IF(Q442&lt;50%,N442*O442*P442*F!$B$48,IF(Q442=50%,N442*O442*P442*F!$B$50,IF(Q442=51%,N442*O442*P442*F!$B$51,IF(Q442=52%,N442*O442*P442*F!$B$52,IF(Q442=53%,N442*O442*P442*F!$B$53,IF(Q442=54%,N442*O442*P442*F!$B$54,IF(Q442=55%,N442*O442*P442*F!$B$55,IF(Q442=56%,N442*O442*P442*F!$B$56,IF(Q442=57%,N442*O442*P442*F!$B$57,IF(Q442=58%,N442*O442*P442*F!$B$58,IF(Q442=59%,N442*O442*P442*F!$B$59,IF(Q442=60%,N442*O442*P442*F!$B$60,IF(Q442=61%,N442*O442*P442*F!$B$61,IF(Q442=62%,N442*O442*P442*F!$B$62,IF(Q442=63%,N442*O442*P442*F!$B$63,IF(Q442=64%,N442*O442*P442*F!$B$64,IF(Q442=65%,N442*O442*P442*F!$B$65,IF(Q442=66%,N442*O442*P442*F!$B$66,IF(Q442=67%,N442*O442*P442*F!$B$67,IF(Q442=68%,N442*O442*P442*F!$B$68,IF(Q442=69%,N442*O442*P442*F!$B$69,IF(Q442=70%,N442*O442*P442*F!$B$70,IF(Q442=71%,N442*O442*P442*F!$B$71,IF(Q442=72%,N442*O442*P442*F!$B$72,IF(Q442=73%,N442*O442*P442*F!$B$73,IF(Q442=74%,N442*O442*P442*F!$B$74,IF(Q442=75%,N442*O442*P442*F!$B$75,IF(Q442=76%,N442*O442*P442*F!$B$76,IF(Q442=77%,N442*O442*P442*F!$B$77,IF(Q442=78%,N442*O442*P442*F!$B$78,IF(Q442=79%,N442*O442*P442*F!$B$79,IF(Q442=80%,N442*O442*P442*F!$B$80,IF(Q442=81%,N442*O442*P442*F!$B$81,IF(Q442=82%,N442*O442*P442*F!$B$82,IF(Q442=83%,N442*O442*P442*F!$B$83,IF(Q442=84%,N442*O442*P442*F!$B$84,IF(Q442=85%,N442*O442*P442*F!$B$85,IF(Q442=86%,N442*O442*P442*F!$B$86,IF(Q442=87%,N442*O442*P442*F!$B$87,IF(Q442=88%,N442*O442*P442*F!$B$88,IF(Q442=89%,N442*O442*P442*F!$B$89,IF(Q442=90%,N442*O442*P442*F!$B$90,IF(Q442=91%,N442*O442*P442*F!$B$91,IF(Q442=92%,N442*O442*P442*F!$B$92,IF(Q442=93%,N442*O442*P442*F!$B$93,IF(Q442=94%,N442*O442*P442*F!$B$94,IF(Q442=95%,N442*O442*P442*F!$B$95,IF(Q442=96%,N442*O442*P442*F!$B$96,IF(Q442=97%,N442*O442*P442*F!$B$97,IF(Q442=98%,N442*O442*P442*F!$B$98,IF(Q442=99%,N442*O442*P442*F!$B$99,IF(Q442&gt;99%,N442*O442*P442*F!$B$100,))))))))))))))))))))))))))))))))))))))))))))))))))))))))+IF(U442&lt;30%,0,IF(U442&lt;35%,R442*S442*T442*F!$B$33,IF(U442&lt;40%,R442*S442*T442*F!$B$38,IF(U442&lt;45%,R442*S442*T442*F!$B$43,IF(U442&lt;50%,R442*S442*T442*F!$B$48,IF(U442=50%,R442*S442*T442*F!$B$50,IF(U442=51%,R442*S442*T442*F!$B$51,IF(U442=52%,R442*S442*T442*F!$B$52,IF(U442=53%,R442*S442*T442*F!$B$53,IF(U442=54%,R442*S442*T442*F!$B$54,IF(U442=55%,R442*S442*T442*F!$B$55,IF(U442=56%,R442*S442*T442*F!$B$56,IF(U442=57%,R442*S442*T442*F!$B$57,IF(U442=58%,R442*S442*T442*F!$B$58,IF(U442=59%,R442*S442*T442*F!$B$59,IF(U442=60%,R442*S442*T442*F!$B$60,IF(U442=61%,R442*S442*T442*F!$B$61,IF(U442=62%,R442*S442*T442*F!$B$62,IF(U442=63%,R442*S442*T442*F!$B$63,IF(U442=64%,R442*S442*T442*F!$B$64,IF(U442=65%,R442*S442*T442*F!$B$65,IF(U442=66%,R442*S442*T442*F!$B$66,IF(U442=67%,R442*S442*T442*F!$B$67,IF(U442=68%,R442*S442*T442*F!$B$68,IF(U442=69%,R442*S442*T442*F!$B$69,IF(U442=70%,R442*S442*T442*F!$B$70,IF(U442=71%,R442*S442*T442*F!$B$71,IF(U442=72%,R442*S442*T442*F!$B$72,IF(U442=73%,R442*S442*T442*F!$B$73,IF(U442=74%,R442*S442*T442*F!$B$74,IF(U442=75%,R442*S442*T442*F!$B$75,IF(U442=76%,R442*S442*T442*F!$B$76,IF(U442=77%,R442*S442*T442*F!$B$77,IF(U442=78%,R442*S442*T442*F!$B$78,IF(U442=79%,R442*S442*T442*F!$B$79,IF(U442=80%,R442*S442*T442*F!$B$80,IF(U442=81%,R442*S442*T442*F!$B$81,IF(U442=82%,R442*S442*T442*F!$B$82,IF(U442=83%,R442*S442*T442*F!$B$83,IF(U442=84%,R442*S442*T442*F!$B$84,IF(U442=85%,R442*S442*T442*F!$B$85,IF(U442=86%,R442*S442*T442*F!$B$86,IF(U442=87%,R442*S442*T442*F!$B$87,IF(U442=88%,R442*S442*T442*F!$B$88,IF(U442=89%,R442*S442*T442*F!$B$89,IF(U442=90%,R442*S442*T442*F!$B$90,IF(U442=91%,R442*S442*T442*F!$B$91,IF(U442=92%,R442*S442*T442*F!$B$92,IF(U442=93%,R442*S442*T442*F!$B$93,IF(U442=94%,R442*S442*T442*F!$B$94,IF(U442=95%,R442*S442*T442*F!$B$95,IF(U442=96%,R442*S442*T442*F!$B$96,IF(U442=97%,R442*S442*T442*F!$B$97,IF(U442=98%,R442*S442*T442*F!$B$98,IF(U442=99%,R442*S442*T442*F!$B$99,IF(U442&gt;99%,R442*S442*T442*F!$B$100)))))))))))))))))))))))))))))))))))))))))))))))))))))))))*IF(ISNUMBER(E442),E442,1)*IF(ISNUMBER(D442),D442,1)</f>
        <v>0</v>
      </c>
      <c r="AA442" s="69">
        <f t="shared" si="798"/>
        <v>0</v>
      </c>
      <c r="AB442" s="70">
        <f t="shared" si="799"/>
        <v>0</v>
      </c>
    </row>
    <row r="443" spans="1:28" x14ac:dyDescent="0.25">
      <c r="A443" s="325"/>
      <c r="B443" s="165" t="str">
        <f t="shared" ref="B443" si="807">IF(B406="","",B406)</f>
        <v/>
      </c>
      <c r="C443" s="166" t="s">
        <v>100</v>
      </c>
      <c r="D443" s="167">
        <v>1.3</v>
      </c>
      <c r="E443" s="168" t="str">
        <f t="shared" ref="E443" si="808">IF(E406="","",E406)</f>
        <v/>
      </c>
      <c r="F443" s="303"/>
      <c r="G443" s="170"/>
      <c r="H443" s="170"/>
      <c r="I443" s="171">
        <f t="shared" ref="I443" si="809">IFERROR(ROUND(F443/$Y443,2),)</f>
        <v>0</v>
      </c>
      <c r="J443" s="169"/>
      <c r="K443" s="170"/>
      <c r="L443" s="170"/>
      <c r="M443" s="171">
        <f t="shared" ref="M443" si="810">IFERROR(ROUND(J443/$Y443,2),)</f>
        <v>0</v>
      </c>
      <c r="N443" s="169"/>
      <c r="O443" s="170"/>
      <c r="P443" s="170"/>
      <c r="Q443" s="171">
        <f t="shared" ref="Q443" si="811">IFERROR(ROUND(N443/$Y443,2),)</f>
        <v>0</v>
      </c>
      <c r="R443" s="169"/>
      <c r="S443" s="170"/>
      <c r="T443" s="170"/>
      <c r="U443" s="171">
        <f t="shared" ref="U443" si="812">IFERROR(ROUND(R443/$Y443,2),)</f>
        <v>0</v>
      </c>
      <c r="V443" s="121">
        <f t="shared" si="797"/>
        <v>0</v>
      </c>
      <c r="W443" s="60">
        <f t="shared" si="801"/>
        <v>0</v>
      </c>
      <c r="X443" s="61">
        <f t="shared" si="806"/>
        <v>0</v>
      </c>
      <c r="Y443" s="203">
        <f>Y442</f>
        <v>252.27363168978971</v>
      </c>
      <c r="Z443" s="17">
        <f>(IF(I443&lt;30%,0,IF(I443&lt;35%,F443*G443*H443*F!$B$33,IF(I443&lt;40%,F443*G443*H443*F!$B$38,IF(I443&lt;45%,F443*G443*H443*F!$B$43,IF(I443&lt;50%,F443*G443*H443*F!$B$48,IF(I443=50%,F443*G443*H443*F!$B$50,IF(I443=51%,F443*G443*H443*F!$B$51,IF(I443=52%,F443*G443*H443*F!$B$52,IF(I443=53%,F443*G443*H443*F!$B$53,IF(I443=54%,F443*G443*H443*F!$B$54,IF(I443=55%,F443*G443*H443*F!$B$55,IF(I443=56%,F443*G443*H443*F!$B$56,IF(I443=57%,F443*G443*H443*F!$B$57,IF(I443=58%,F443*G443*H443*F!$B$58,IF(I443=59%,F443*G443*H443*F!$B$59,IF(I443=60%,F443*G443*H443*F!$B$60,IF(I443=61%,F443*G443*H443*F!$B$61,IF(I443=62%,F443*G443*H443*F!$B$62,IF(I443=63%,F443*G443*H443*F!$B$63,IF(I443=64%,F443*G443*H443*F!$B$64,IF(I443=65%,F443*G443*H443*F!$B$65,IF(I443=66%,F443*G443*H443*F!$B$66,IF(I443=67%,F443*G443*H443*F!$B$67,IF(I443=68%,F443*G443*H443*F!$B$68,IF(I443=69%,F443*G443*H443*F!$B$69,IF(I443=70%,F443*G443*H443*F!$B$70,IF(I443=71%,F443*G443*H443*F!$B$71,IF(I443=72%,F443*G443*H443*F!$B$72,IF(I443=73%,F443*G443*H443*F!$B$73,IF(I443=74%,F443*G443*H443*F!$B$74,IF(I443=75%,F443*G443*H443*F!$B$75,IF(I443=76%,F443*G443*H443*F!$B$76,IF(I443=77%,F443*G443*H443*F!$B$77,IF(I443=78%,F443*G443*H443*F!$B$78,IF(I443=79%,F443*G443*H443*F!$B$79,IF(I443=80%,F443*G443*H443*F!$B$80,IF(I443=81%,F443*G443*H443*F!$B$81,IF(I443=82%,F443*G443*H443*F!$B$82,IF(I443=83%,F443*G443*H443*F!$B$83,IF(I443=84%,F443*G443*H443*F!$B$84,IF(I443=85%,F443*G443*H443*F!$B$85,IF(I443=86%,F443*G443*H443*F!$B$86,IF(I443=87%,F443*G443*H443*F!$B$87,IF(I443=88%,F443*G443*H443*F!$B$88,IF(I443=89%,F443*G443*H443*F!$B$89,IF(I443=90%,F443*G443*H443*F!$B$90,IF(I443=91%,F443*G443*H443*F!$B$91,IF(I443=92%,F443*G443*H443*F!$B$92,IF(I443=93%,F443*G443*H443*F!$B$93,IF(I443=94%,F443*G443*H443*F!$B$94,IF(I443=95%,F443*G443*H443*F!$B$95,IF(I443=96%,F443*G443*H443*F!$B$96,IF(I443=97%,F443*G443*H443*F!$B$97,IF(I443=98%,F443*G443*H443*F!$B$98,IF(I443=99%,F443*G443*H443*F!$B$99,IF(I443&gt;99%,F443*G443*H443*F!$B$100,))))))))))))))))))))))))))))))))))))))))))))))))))))))))+IF(M443&lt;30%,0,IF(M443&lt;35%,J443*K443*L443*F!$B$33,IF(M443&lt;40%,J443*K443*L443*F!$B$38,IF(M443&lt;45%,J443*K443*L443*F!$B$43,IF(M443&lt;50%,J443*K443*L443*F!$B$48,IF(M443=50%,J443*K443*L443*F!$B$50,IF(M443=51%,J443*K443*L443*F!$B$51,IF(M443=52%,J443*K443*L443*F!$B$52,IF(M443=53%,J443*K443*L443*F!$B$53,IF(M443=54%,J443*K443*L443*F!$B$54,IF(M443=55%,J443*K443*L443*F!$B$55,IF(M443=56%,J443*K443*L443*F!$B$56,IF(M443=57%,J443*K443*L443*F!$B$57,IF(M443=58%,J443*K443*L443*F!$B$58,IF(M443=59%,J443*K443*L443*F!$B$59,IF(M443=60%,J443*K443*L443*F!$B$60,IF(M443=61%,J443*K443*L443*F!$B$61,IF(M443=62%,J443*K443*L443*F!$B$62,IF(M443=63%,J443*K443*L443*F!$B$63,IF(M443=64%,J443*K443*L443*F!$B$64,IF(M443=65%,J443*K443*L443*F!$B$65,IF(M443=66%,J443*K443*L443*F!$B$66,IF(M443=67%,J443*K443*L443*F!$B$67,IF(M443=68%,J443*K443*L443*F!$B$68,IF(M443=69%,J443*K443*L443*F!$B$69,IF(M443=70%,J443*K443*L443*F!$B$70,IF(M443=71%,J443*K443*L443*F!$B$71,IF(M443=72%,J443*K443*L443*F!$B$72,IF(M443=73%,J443*K443*L443*F!$B$73,IF(M443=74%,J443*K443*L443*F!$B$74,IF(M443=75%,J443*K443*L443*F!$B$75,IF(M443=76%,J443*K443*L443*F!$B$76,IF(M443=77%,J443*K443*L443*F!$B$77,IF(M443=78%,J443*K443*L443*F!$B$78,IF(M443=79%,J443*K443*L443*F!$B$79,IF(M443=80%,J443*K443*L443*F!$B$80,IF(M443=81%,J443*K443*L443*F!$B$81,IF(M443=82%,J443*K443*L443*F!$B$82,IF(M443=83%,J443*K443*L443*F!$B$83,IF(M443=84%,J443*K443*L443*F!$B$84,IF(M443=85%,J443*K443*L443*F!$B$85,IF(M443=86%,J443*K443*L443*F!$B$86,IF(M443=87%,J443*K443*L443*F!$B$87,IF(M443=88%,J443*K443*L443*F!$B$88,IF(M443=89%,J443*K443*L443*F!$B$89,IF(M443=90%,J443*K443*L443*F!$B$90,IF(M443=91%,J443*K443*L443*F!$B$91,IF(M443=92%,J443*K443*L443*F!$B$92,IF(M443=93%,J443*K443*L443*F!$B$93,IF(M443=94%,J443*K443*L443*F!$B$94,IF(M443=95%,J443*K443*L443*F!$B$95,IF(M443=96%,J443*K443*L443*F!$B$96,IF(M443=97%,J443*K443*L443*F!$B$97,IF(M443=98%,J443*K443*L443*F!$B$98,IF(M443=99%,J443*K443*L443*F!$B$99,IF(M443&gt;99%,J443*K443*L443*F!$B$100,))))))))))))))))))))))))))))))))))))))))))))))))))))))))+IF(Q443&lt;30%,0,IF(Q443&lt;35%,N443*O443*P443*F!$B$33,IF(Q443&lt;40%,N443*O443*P443*F!$B$38,IF(Q443&lt;45%,N443*O443*P443*F!$B$43,IF(Q443&lt;50%,N443*O443*P443*F!$B$48,IF(Q443=50%,N443*O443*P443*F!$B$50,IF(Q443=51%,N443*O443*P443*F!$B$51,IF(Q443=52%,N443*O443*P443*F!$B$52,IF(Q443=53%,N443*O443*P443*F!$B$53,IF(Q443=54%,N443*O443*P443*F!$B$54,IF(Q443=55%,N443*O443*P443*F!$B$55,IF(Q443=56%,N443*O443*P443*F!$B$56,IF(Q443=57%,N443*O443*P443*F!$B$57,IF(Q443=58%,N443*O443*P443*F!$B$58,IF(Q443=59%,N443*O443*P443*F!$B$59,IF(Q443=60%,N443*O443*P443*F!$B$60,IF(Q443=61%,N443*O443*P443*F!$B$61,IF(Q443=62%,N443*O443*P443*F!$B$62,IF(Q443=63%,N443*O443*P443*F!$B$63,IF(Q443=64%,N443*O443*P443*F!$B$64,IF(Q443=65%,N443*O443*P443*F!$B$65,IF(Q443=66%,N443*O443*P443*F!$B$66,IF(Q443=67%,N443*O443*P443*F!$B$67,IF(Q443=68%,N443*O443*P443*F!$B$68,IF(Q443=69%,N443*O443*P443*F!$B$69,IF(Q443=70%,N443*O443*P443*F!$B$70,IF(Q443=71%,N443*O443*P443*F!$B$71,IF(Q443=72%,N443*O443*P443*F!$B$72,IF(Q443=73%,N443*O443*P443*F!$B$73,IF(Q443=74%,N443*O443*P443*F!$B$74,IF(Q443=75%,N443*O443*P443*F!$B$75,IF(Q443=76%,N443*O443*P443*F!$B$76,IF(Q443=77%,N443*O443*P443*F!$B$77,IF(Q443=78%,N443*O443*P443*F!$B$78,IF(Q443=79%,N443*O443*P443*F!$B$79,IF(Q443=80%,N443*O443*P443*F!$B$80,IF(Q443=81%,N443*O443*P443*F!$B$81,IF(Q443=82%,N443*O443*P443*F!$B$82,IF(Q443=83%,N443*O443*P443*F!$B$83,IF(Q443=84%,N443*O443*P443*F!$B$84,IF(Q443=85%,N443*O443*P443*F!$B$85,IF(Q443=86%,N443*O443*P443*F!$B$86,IF(Q443=87%,N443*O443*P443*F!$B$87,IF(Q443=88%,N443*O443*P443*F!$B$88,IF(Q443=89%,N443*O443*P443*F!$B$89,IF(Q443=90%,N443*O443*P443*F!$B$90,IF(Q443=91%,N443*O443*P443*F!$B$91,IF(Q443=92%,N443*O443*P443*F!$B$92,IF(Q443=93%,N443*O443*P443*F!$B$93,IF(Q443=94%,N443*O443*P443*F!$B$94,IF(Q443=95%,N443*O443*P443*F!$B$95,IF(Q443=96%,N443*O443*P443*F!$B$96,IF(Q443=97%,N443*O443*P443*F!$B$97,IF(Q443=98%,N443*O443*P443*F!$B$98,IF(Q443=99%,N443*O443*P443*F!$B$99,IF(Q443&gt;99%,N443*O443*P443*F!$B$100,))))))))))))))))))))))))))))))))))))))))))))))))))))))))+IF(U443&lt;30%,0,IF(U443&lt;35%,R443*S443*T443*F!$B$33,IF(U443&lt;40%,R443*S443*T443*F!$B$38,IF(U443&lt;45%,R443*S443*T443*F!$B$43,IF(U443&lt;50%,R443*S443*T443*F!$B$48,IF(U443=50%,R443*S443*T443*F!$B$50,IF(U443=51%,R443*S443*T443*F!$B$51,IF(U443=52%,R443*S443*T443*F!$B$52,IF(U443=53%,R443*S443*T443*F!$B$53,IF(U443=54%,R443*S443*T443*F!$B$54,IF(U443=55%,R443*S443*T443*F!$B$55,IF(U443=56%,R443*S443*T443*F!$B$56,IF(U443=57%,R443*S443*T443*F!$B$57,IF(U443=58%,R443*S443*T443*F!$B$58,IF(U443=59%,R443*S443*T443*F!$B$59,IF(U443=60%,R443*S443*T443*F!$B$60,IF(U443=61%,R443*S443*T443*F!$B$61,IF(U443=62%,R443*S443*T443*F!$B$62,IF(U443=63%,R443*S443*T443*F!$B$63,IF(U443=64%,R443*S443*T443*F!$B$64,IF(U443=65%,R443*S443*T443*F!$B$65,IF(U443=66%,R443*S443*T443*F!$B$66,IF(U443=67%,R443*S443*T443*F!$B$67,IF(U443=68%,R443*S443*T443*F!$B$68,IF(U443=69%,R443*S443*T443*F!$B$69,IF(U443=70%,R443*S443*T443*F!$B$70,IF(U443=71%,R443*S443*T443*F!$B$71,IF(U443=72%,R443*S443*T443*F!$B$72,IF(U443=73%,R443*S443*T443*F!$B$73,IF(U443=74%,R443*S443*T443*F!$B$74,IF(U443=75%,R443*S443*T443*F!$B$75,IF(U443=76%,R443*S443*T443*F!$B$76,IF(U443=77%,R443*S443*T443*F!$B$77,IF(U443=78%,R443*S443*T443*F!$B$78,IF(U443=79%,R443*S443*T443*F!$B$79,IF(U443=80%,R443*S443*T443*F!$B$80,IF(U443=81%,R443*S443*T443*F!$B$81,IF(U443=82%,R443*S443*T443*F!$B$82,IF(U443=83%,R443*S443*T443*F!$B$83,IF(U443=84%,R443*S443*T443*F!$B$84,IF(U443=85%,R443*S443*T443*F!$B$85,IF(U443=86%,R443*S443*T443*F!$B$86,IF(U443=87%,R443*S443*T443*F!$B$87,IF(U443=88%,R443*S443*T443*F!$B$88,IF(U443=89%,R443*S443*T443*F!$B$89,IF(U443=90%,R443*S443*T443*F!$B$90,IF(U443=91%,R443*S443*T443*F!$B$91,IF(U443=92%,R443*S443*T443*F!$B$92,IF(U443=93%,R443*S443*T443*F!$B$93,IF(U443=94%,R443*S443*T443*F!$B$94,IF(U443=95%,R443*S443*T443*F!$B$95,IF(U443=96%,R443*S443*T443*F!$B$96,IF(U443=97%,R443*S443*T443*F!$B$97,IF(U443=98%,R443*S443*T443*F!$B$98,IF(U443=99%,R443*S443*T443*F!$B$99,IF(U443&gt;99%,R443*S443*T443*F!$B$100)))))))))))))))))))))))))))))))))))))))))))))))))))))))))*IF(ISNUMBER(E443),E443,1)*IF(ISNUMBER(D443),D443,1)</f>
        <v>0</v>
      </c>
      <c r="AA443" s="62">
        <f t="shared" si="798"/>
        <v>0</v>
      </c>
      <c r="AB443" s="63">
        <f t="shared" si="799"/>
        <v>0</v>
      </c>
    </row>
    <row r="444" spans="1:28" ht="15.75" thickBot="1" x14ac:dyDescent="0.3">
      <c r="A444" s="326"/>
      <c r="B444" s="216" t="str">
        <f t="shared" ref="B444" si="813">IF(B407="","",B407)</f>
        <v/>
      </c>
      <c r="C444" s="323" t="s">
        <v>102</v>
      </c>
      <c r="D444" s="299">
        <f>ROUND(IFERROR((D438*(G438*H438+K438*L438+O438*P438+S438*T438)+D439*(G439*H439+K439*L439+O439*P439+S439*T439)+D440*(G440*H440+K440*L440+O440*P440+S440*T440)+D441*(G441*H441+K441*L441+O441*P441+S441*T441)+D442*(G442*H442+K442*L442+O442*P442+S442*T442)+D443*(G443*H443+K443*L443+O443*P443+S443*T443))/((G438*H438+K438*L438+O438*P438+S438*T438)+(G439*H439+K439*L439+O439*P439+S439*T439)+(G440*H440+K440*L440+O440*P440+S440*T440)+(G441*H441+K441*L441+O441*P441+S441*T441)+(G442*H442+K442*L442+O442*P442+S442*T442)+(G443*H443+K443*L443+O443*P443+S443*T443)),0),2)</f>
        <v>0</v>
      </c>
      <c r="E444" s="220" t="str">
        <f t="shared" ref="E444" si="814">IF(E407="","",E407)</f>
        <v/>
      </c>
      <c r="F444" s="306" t="s">
        <v>67</v>
      </c>
      <c r="G444" s="316">
        <f>V410+V411+V413+V426+V438+V440+V442</f>
        <v>5462.5</v>
      </c>
      <c r="H444" s="316">
        <f>AA410+AA411+AA413+AA426+AA438+AA440+AA442</f>
        <v>79</v>
      </c>
      <c r="I444" s="317">
        <f>Z410+Z411+Z413+Z426+Z438+Z440+Z442</f>
        <v>2050.11</v>
      </c>
      <c r="J444" s="306" t="s">
        <v>99</v>
      </c>
      <c r="K444" s="316">
        <f>V417+V418+V419+V420+V431+V432+V433+V434</f>
        <v>5642.5</v>
      </c>
      <c r="L444" s="227">
        <f>AA417+AA418+AA419+AA420+AA431+AA432+AA433+AA434</f>
        <v>74</v>
      </c>
      <c r="M444" s="317">
        <f>Z417+Z418+Z419+Z420+Z431+Z432+Z433+Z434</f>
        <v>1840.25</v>
      </c>
      <c r="N444" s="306" t="s">
        <v>100</v>
      </c>
      <c r="O444" s="316">
        <f>V412+V424+V425+V427+V428+V439+V441</f>
        <v>2467.5</v>
      </c>
      <c r="P444" s="227">
        <f>AA412+AA424+AA425+AA427+AA428+AA439+AA441</f>
        <v>22</v>
      </c>
      <c r="Q444" s="317">
        <f>Z412+Z424+Z425+Z427+Z428+Z439+Z441</f>
        <v>1372.8249999999998</v>
      </c>
      <c r="R444" s="306" t="s">
        <v>101</v>
      </c>
      <c r="S444" s="316">
        <f>G444+O444</f>
        <v>7930</v>
      </c>
      <c r="T444" s="316">
        <f>H444+P444</f>
        <v>101</v>
      </c>
      <c r="U444" s="316">
        <f>I444+Q444</f>
        <v>3422.9349999999999</v>
      </c>
      <c r="V444" s="79">
        <f>SUM(V438:V443)</f>
        <v>0</v>
      </c>
      <c r="W444" s="21">
        <f>IFERROR(V444/AA444,0)</f>
        <v>0</v>
      </c>
      <c r="X444" s="80">
        <f>ROUND(IFERROR(((I438*G438*H438+M438*K438*L438+Q438*O438*P438+U438*S438*T438)+(I439*G439*H439+M439*K439*L439+Q439*O439*P439+U439*S439*T439)+(I440*G440*H440+M440*K440*L440+Q440*O440*P440+U440*S440*T440)+(I441*G441*H441+M441*K441*L441+Q441*O441*P441+U441*S441*T441)+(I442*G442*H442+M442*K442*L442+Q442*O442*P442+U442*S442*T442)+(I443*G443*H443+M443*K443*L443+Q443*O443*P443+U443*S443*T443))/((G438*H438+K438*L438+O438*P438+S438*T438)+(G439*H439+K439*L439+O439*P439+S439*T439)+(G440*H440+K440*L440+O440*P440+S440*T440)+(G441*H441+K441*L441+O441*P441+S441*T441)+(G442*H442+K442*L442+O442*P442+S442*T442)+(G443*H443+K443*L443+O443*P443+S443*T443)),0),3)</f>
        <v>0</v>
      </c>
      <c r="Y444" s="81"/>
      <c r="Z444" s="21">
        <f>SUM(Z438:Z443)</f>
        <v>0</v>
      </c>
      <c r="AA444" s="82">
        <f>SUM(AA438:AA443)</f>
        <v>0</v>
      </c>
      <c r="AB444" s="83">
        <f>IF(SUM(AB438:AB443)=0,TIME(,0,),TIME(,SUM(AB438:AB443)+30,))</f>
        <v>0</v>
      </c>
    </row>
  </sheetData>
  <sheetProtection password="DB79" sheet="1" formatCells="0" formatColumns="0" formatRows="0" insertColumns="0" insertRows="0" deleteColumns="0" deleteRows="0"/>
  <mergeCells count="60">
    <mergeCell ref="A69:A74"/>
    <mergeCell ref="A4:A9"/>
    <mergeCell ref="A11:A16"/>
    <mergeCell ref="A18:A23"/>
    <mergeCell ref="A25:A30"/>
    <mergeCell ref="A32:A37"/>
    <mergeCell ref="A41:A46"/>
    <mergeCell ref="A48:A53"/>
    <mergeCell ref="A55:A60"/>
    <mergeCell ref="A62:A67"/>
    <mergeCell ref="A143:A148"/>
    <mergeCell ref="A78:A83"/>
    <mergeCell ref="A85:A90"/>
    <mergeCell ref="A92:A97"/>
    <mergeCell ref="A99:A104"/>
    <mergeCell ref="A106:A111"/>
    <mergeCell ref="A115:A120"/>
    <mergeCell ref="A122:A127"/>
    <mergeCell ref="A129:A134"/>
    <mergeCell ref="A136:A141"/>
    <mergeCell ref="A217:A222"/>
    <mergeCell ref="A152:A157"/>
    <mergeCell ref="A159:A164"/>
    <mergeCell ref="A166:A171"/>
    <mergeCell ref="A173:A178"/>
    <mergeCell ref="A180:A185"/>
    <mergeCell ref="A189:A194"/>
    <mergeCell ref="A196:A201"/>
    <mergeCell ref="A203:A208"/>
    <mergeCell ref="A210:A215"/>
    <mergeCell ref="A291:A296"/>
    <mergeCell ref="A226:A231"/>
    <mergeCell ref="A233:A238"/>
    <mergeCell ref="A240:A245"/>
    <mergeCell ref="A247:A252"/>
    <mergeCell ref="A254:A259"/>
    <mergeCell ref="A263:A268"/>
    <mergeCell ref="A270:A275"/>
    <mergeCell ref="A277:A282"/>
    <mergeCell ref="A284:A289"/>
    <mergeCell ref="A365:A370"/>
    <mergeCell ref="A300:A305"/>
    <mergeCell ref="A307:A312"/>
    <mergeCell ref="A314:A319"/>
    <mergeCell ref="A321:A326"/>
    <mergeCell ref="A328:A333"/>
    <mergeCell ref="A337:A342"/>
    <mergeCell ref="A344:A349"/>
    <mergeCell ref="A351:A356"/>
    <mergeCell ref="A358:A363"/>
    <mergeCell ref="A374:A379"/>
    <mergeCell ref="A381:A386"/>
    <mergeCell ref="A388:A393"/>
    <mergeCell ref="A395:A400"/>
    <mergeCell ref="A432:A437"/>
    <mergeCell ref="A439:A444"/>
    <mergeCell ref="A402:A407"/>
    <mergeCell ref="A411:A416"/>
    <mergeCell ref="A418:A423"/>
    <mergeCell ref="A425:A43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X48"/>
  <sheetViews>
    <sheetView showGridLines="0" showRowColHeaders="0" zoomScale="70" zoomScaleNormal="70" workbookViewId="0">
      <selection activeCell="Z5" sqref="Z5"/>
    </sheetView>
  </sheetViews>
  <sheetFormatPr defaultRowHeight="15" x14ac:dyDescent="0.25"/>
  <cols>
    <col min="1" max="1" width="4.140625" bestFit="1" customWidth="1"/>
    <col min="2" max="2" width="4.42578125" hidden="1" customWidth="1"/>
    <col min="3" max="3" width="4.42578125" bestFit="1" customWidth="1"/>
    <col min="4" max="4" width="4.5703125" bestFit="1" customWidth="1"/>
    <col min="5" max="6" width="4.85546875" bestFit="1" customWidth="1"/>
    <col min="7" max="7" width="4.42578125" bestFit="1" customWidth="1"/>
    <col min="8" max="8" width="4.5703125" bestFit="1" customWidth="1"/>
    <col min="9" max="10" width="4.85546875" bestFit="1" customWidth="1"/>
    <col min="11" max="11" width="4.42578125" bestFit="1" customWidth="1"/>
    <col min="12" max="12" width="4.5703125" bestFit="1" customWidth="1"/>
    <col min="13" max="13" width="4.85546875" bestFit="1" customWidth="1"/>
    <col min="14" max="14" width="6.140625" customWidth="1"/>
    <col min="15" max="15" width="4.42578125" bestFit="1" customWidth="1"/>
    <col min="16" max="16" width="4.5703125" bestFit="1" customWidth="1"/>
    <col min="17" max="17" width="4.85546875" bestFit="1" customWidth="1"/>
    <col min="18" max="18" width="5.5703125" customWidth="1"/>
    <col min="19" max="19" width="8" bestFit="1" customWidth="1"/>
    <col min="20" max="20" width="9.28515625" bestFit="1" customWidth="1"/>
    <col min="21" max="21" width="6.7109375" bestFit="1" customWidth="1"/>
    <col min="22" max="22" width="5.85546875" customWidth="1"/>
    <col min="23" max="23" width="10.140625" bestFit="1" customWidth="1"/>
    <col min="24" max="24" width="5.7109375" bestFit="1" customWidth="1"/>
  </cols>
  <sheetData>
    <row r="1" spans="1:50" ht="15.75" x14ac:dyDescent="0.25">
      <c r="A1" s="327" t="str">
        <f>B3</f>
        <v>Становая тяга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24"/>
      <c r="Z1" s="24"/>
      <c r="AA1" s="24"/>
      <c r="AB1" s="24"/>
      <c r="AC1" s="23"/>
      <c r="AD1" s="71"/>
      <c r="AE1" s="116"/>
      <c r="AF1" s="116"/>
      <c r="AG1" s="206"/>
      <c r="AH1" s="71"/>
      <c r="AI1" s="116"/>
      <c r="AJ1" s="116"/>
      <c r="AK1" s="206"/>
      <c r="AL1" s="53"/>
      <c r="AM1" s="6"/>
      <c r="AN1" s="6"/>
      <c r="AO1" s="10"/>
      <c r="AP1" s="3"/>
      <c r="AQ1" s="6"/>
      <c r="AR1" s="6"/>
      <c r="AS1" s="10"/>
      <c r="AT1" s="2"/>
      <c r="AU1" s="2"/>
      <c r="AV1" s="2"/>
      <c r="AW1" s="2"/>
      <c r="AX1" s="2"/>
    </row>
    <row r="2" spans="1:50" ht="15.75" thickBot="1" x14ac:dyDescent="0.3">
      <c r="A2" s="39"/>
      <c r="B2" s="133"/>
      <c r="C2" s="133" t="s">
        <v>9</v>
      </c>
      <c r="D2" s="133" t="s">
        <v>10</v>
      </c>
      <c r="E2" s="133" t="s">
        <v>11</v>
      </c>
      <c r="F2" s="133" t="s">
        <v>2</v>
      </c>
      <c r="G2" s="133" t="s">
        <v>9</v>
      </c>
      <c r="H2" s="133" t="s">
        <v>10</v>
      </c>
      <c r="I2" s="133" t="s">
        <v>11</v>
      </c>
      <c r="J2" s="133" t="s">
        <v>2</v>
      </c>
      <c r="K2" s="133" t="s">
        <v>9</v>
      </c>
      <c r="L2" s="133" t="s">
        <v>10</v>
      </c>
      <c r="M2" s="133" t="s">
        <v>11</v>
      </c>
      <c r="N2" s="133" t="s">
        <v>2</v>
      </c>
      <c r="O2" s="133" t="s">
        <v>9</v>
      </c>
      <c r="P2" s="133" t="s">
        <v>10</v>
      </c>
      <c r="Q2" s="133" t="s">
        <v>11</v>
      </c>
      <c r="R2" s="133" t="s">
        <v>2</v>
      </c>
      <c r="S2" s="133" t="s">
        <v>3</v>
      </c>
      <c r="T2" s="135" t="s">
        <v>12</v>
      </c>
      <c r="U2" s="135" t="s">
        <v>24</v>
      </c>
      <c r="V2" s="207" t="s">
        <v>4</v>
      </c>
      <c r="W2" s="137" t="s">
        <v>15</v>
      </c>
      <c r="X2" s="138" t="s">
        <v>5</v>
      </c>
      <c r="Y2" s="24"/>
      <c r="Z2" s="23"/>
      <c r="AA2" s="23"/>
      <c r="AB2" s="23"/>
      <c r="AC2" s="23"/>
      <c r="AD2" s="53"/>
      <c r="AE2" s="116"/>
      <c r="AF2" s="116"/>
      <c r="AG2" s="206"/>
      <c r="AH2" s="53"/>
      <c r="AI2" s="116"/>
      <c r="AJ2" s="116"/>
      <c r="AK2" s="206"/>
      <c r="AL2" s="53"/>
      <c r="AM2" s="6"/>
      <c r="AN2" s="6"/>
      <c r="AO2" s="10"/>
      <c r="AP2" s="3"/>
      <c r="AQ2" s="6"/>
      <c r="AR2" s="6"/>
      <c r="AS2" s="10"/>
      <c r="AT2" s="2"/>
      <c r="AU2" s="2"/>
      <c r="AV2" s="2"/>
      <c r="AW2" s="2"/>
      <c r="AX2" s="2"/>
    </row>
    <row r="3" spans="1:50" ht="15.75" thickBot="1" x14ac:dyDescent="0.3">
      <c r="A3" s="208">
        <v>1</v>
      </c>
      <c r="B3" s="193" t="s">
        <v>77</v>
      </c>
      <c r="C3" s="302">
        <v>120</v>
      </c>
      <c r="D3" s="162">
        <v>5</v>
      </c>
      <c r="E3" s="162">
        <v>1</v>
      </c>
      <c r="F3" s="163">
        <v>0.5</v>
      </c>
      <c r="G3" s="302">
        <v>150</v>
      </c>
      <c r="H3" s="162">
        <v>4</v>
      </c>
      <c r="I3" s="162">
        <v>1</v>
      </c>
      <c r="J3" s="163">
        <v>0.62</v>
      </c>
      <c r="K3" s="302">
        <v>172.5</v>
      </c>
      <c r="L3" s="162">
        <v>3</v>
      </c>
      <c r="M3" s="162">
        <v>4</v>
      </c>
      <c r="N3" s="163">
        <v>0.72</v>
      </c>
      <c r="O3" s="302">
        <v>192.5</v>
      </c>
      <c r="P3" s="162">
        <v>1</v>
      </c>
      <c r="Q3" s="162">
        <v>3</v>
      </c>
      <c r="R3" s="164">
        <v>0.8</v>
      </c>
      <c r="S3" s="120">
        <v>3847.5</v>
      </c>
      <c r="T3" s="48">
        <v>160.3125</v>
      </c>
      <c r="U3" s="49">
        <v>0.67</v>
      </c>
      <c r="V3" s="289">
        <v>240</v>
      </c>
      <c r="W3" s="16">
        <v>4799.0474999999997</v>
      </c>
      <c r="X3" s="50">
        <v>24</v>
      </c>
      <c r="Y3" s="24"/>
      <c r="Z3" s="23"/>
      <c r="AA3" s="204"/>
      <c r="AB3" s="205"/>
      <c r="AC3" s="205"/>
      <c r="AD3" s="206"/>
      <c r="AE3" s="204"/>
      <c r="AF3" s="205"/>
      <c r="AG3" s="205"/>
      <c r="AH3" s="206"/>
      <c r="AI3" s="204"/>
      <c r="AJ3" s="205"/>
      <c r="AK3" s="205"/>
      <c r="AL3" s="206"/>
      <c r="AM3" s="7"/>
      <c r="AN3" s="8"/>
      <c r="AO3" s="8"/>
      <c r="AP3" s="10"/>
      <c r="AQ3" s="13"/>
      <c r="AR3" s="11"/>
      <c r="AS3" s="14"/>
      <c r="AT3" s="15"/>
      <c r="AU3" s="12"/>
      <c r="AV3" s="12"/>
      <c r="AW3" s="2"/>
      <c r="AX3" s="2"/>
    </row>
    <row r="4" spans="1:50" ht="15.75" thickBot="1" x14ac:dyDescent="0.3">
      <c r="A4" s="209">
        <v>2</v>
      </c>
      <c r="B4" s="193" t="s">
        <v>77</v>
      </c>
      <c r="C4" s="302">
        <v>120</v>
      </c>
      <c r="D4" s="162">
        <v>4</v>
      </c>
      <c r="E4" s="162">
        <v>1</v>
      </c>
      <c r="F4" s="163">
        <v>0.5</v>
      </c>
      <c r="G4" s="302">
        <v>155</v>
      </c>
      <c r="H4" s="162">
        <v>3</v>
      </c>
      <c r="I4" s="162">
        <v>1</v>
      </c>
      <c r="J4" s="163">
        <v>0.64</v>
      </c>
      <c r="K4" s="302">
        <v>177.5</v>
      </c>
      <c r="L4" s="162">
        <v>3</v>
      </c>
      <c r="M4" s="162">
        <v>3</v>
      </c>
      <c r="N4" s="163">
        <v>0.74</v>
      </c>
      <c r="O4" s="302">
        <v>192.5</v>
      </c>
      <c r="P4" s="162">
        <v>2</v>
      </c>
      <c r="Q4" s="162">
        <v>3</v>
      </c>
      <c r="R4" s="164">
        <v>0.8</v>
      </c>
      <c r="S4" s="120">
        <v>3697.5</v>
      </c>
      <c r="T4" s="48">
        <v>168.06818181818181</v>
      </c>
      <c r="U4" s="49">
        <v>0.7</v>
      </c>
      <c r="V4" s="202">
        <v>241.2</v>
      </c>
      <c r="W4" s="16">
        <v>5448.3</v>
      </c>
      <c r="X4" s="50">
        <v>22</v>
      </c>
      <c r="Y4" s="24"/>
      <c r="Z4" s="23"/>
      <c r="AA4" s="204"/>
      <c r="AB4" s="205"/>
      <c r="AC4" s="205"/>
      <c r="AD4" s="206"/>
      <c r="AE4" s="204"/>
      <c r="AF4" s="205"/>
      <c r="AG4" s="205"/>
      <c r="AH4" s="206"/>
      <c r="AI4" s="204"/>
      <c r="AJ4" s="205"/>
      <c r="AK4" s="205"/>
      <c r="AL4" s="206"/>
      <c r="AM4" s="7"/>
      <c r="AN4" s="8"/>
      <c r="AO4" s="8"/>
      <c r="AP4" s="10"/>
      <c r="AQ4" s="13"/>
      <c r="AR4" s="11"/>
      <c r="AS4" s="14"/>
      <c r="AT4" s="15"/>
      <c r="AU4" s="12"/>
      <c r="AV4" s="12"/>
      <c r="AW4" s="2"/>
      <c r="AX4" s="2"/>
    </row>
    <row r="5" spans="1:50" ht="15.75" thickBot="1" x14ac:dyDescent="0.3">
      <c r="A5" s="209">
        <v>3</v>
      </c>
      <c r="B5" s="193" t="s">
        <v>77</v>
      </c>
      <c r="C5" s="302">
        <v>132.5</v>
      </c>
      <c r="D5" s="162">
        <v>3</v>
      </c>
      <c r="E5" s="162">
        <v>1</v>
      </c>
      <c r="F5" s="163">
        <v>0.55000000000000004</v>
      </c>
      <c r="G5" s="302">
        <v>170</v>
      </c>
      <c r="H5" s="162">
        <v>2</v>
      </c>
      <c r="I5" s="162">
        <v>4</v>
      </c>
      <c r="J5" s="163">
        <v>0.7</v>
      </c>
      <c r="K5" s="302">
        <v>180</v>
      </c>
      <c r="L5" s="162">
        <v>2</v>
      </c>
      <c r="M5" s="162">
        <v>4</v>
      </c>
      <c r="N5" s="163">
        <v>0.74</v>
      </c>
      <c r="O5" s="304">
        <v>190</v>
      </c>
      <c r="P5" s="162">
        <v>1</v>
      </c>
      <c r="Q5" s="162">
        <v>1</v>
      </c>
      <c r="R5" s="164">
        <v>0.78</v>
      </c>
      <c r="S5" s="120">
        <v>3387.5</v>
      </c>
      <c r="T5" s="48">
        <v>169.375</v>
      </c>
      <c r="U5" s="49">
        <v>0.7</v>
      </c>
      <c r="V5" s="202">
        <v>242.40599999999998</v>
      </c>
      <c r="W5" s="16">
        <v>4370.7950000000001</v>
      </c>
      <c r="X5" s="50">
        <v>20</v>
      </c>
      <c r="Y5" s="24"/>
      <c r="Z5" s="23"/>
      <c r="AA5" s="204"/>
      <c r="AB5" s="205"/>
      <c r="AC5" s="205"/>
      <c r="AD5" s="206"/>
      <c r="AE5" s="204"/>
      <c r="AF5" s="205"/>
      <c r="AG5" s="205"/>
      <c r="AH5" s="206"/>
      <c r="AI5" s="204"/>
      <c r="AJ5" s="205"/>
      <c r="AK5" s="205"/>
      <c r="AL5" s="206"/>
      <c r="AM5" s="7"/>
      <c r="AN5" s="8"/>
      <c r="AO5" s="8"/>
      <c r="AP5" s="10"/>
      <c r="AQ5" s="13"/>
      <c r="AR5" s="11"/>
      <c r="AS5" s="14"/>
      <c r="AT5" s="15"/>
      <c r="AU5" s="12"/>
      <c r="AV5" s="12"/>
      <c r="AW5" s="2"/>
      <c r="AX5" s="2"/>
    </row>
    <row r="6" spans="1:50" ht="15.75" thickBot="1" x14ac:dyDescent="0.3">
      <c r="A6" s="209">
        <v>4</v>
      </c>
      <c r="B6" s="193" t="s">
        <v>77</v>
      </c>
      <c r="C6" s="302">
        <v>127.5</v>
      </c>
      <c r="D6" s="162">
        <v>4</v>
      </c>
      <c r="E6" s="162">
        <v>1</v>
      </c>
      <c r="F6" s="163">
        <v>0.52</v>
      </c>
      <c r="G6" s="302">
        <v>155</v>
      </c>
      <c r="H6" s="162">
        <v>3</v>
      </c>
      <c r="I6" s="162">
        <v>1</v>
      </c>
      <c r="J6" s="163">
        <v>0.64</v>
      </c>
      <c r="K6" s="302">
        <v>170</v>
      </c>
      <c r="L6" s="162">
        <v>2</v>
      </c>
      <c r="M6" s="162">
        <v>4</v>
      </c>
      <c r="N6" s="163">
        <v>0.7</v>
      </c>
      <c r="O6" s="302">
        <v>190</v>
      </c>
      <c r="P6" s="162">
        <v>2</v>
      </c>
      <c r="Q6" s="162">
        <v>4</v>
      </c>
      <c r="R6" s="164">
        <v>0.78</v>
      </c>
      <c r="S6" s="120">
        <v>3855</v>
      </c>
      <c r="T6" s="48">
        <v>167.60869565217391</v>
      </c>
      <c r="U6" s="49">
        <v>0.69</v>
      </c>
      <c r="V6" s="202">
        <v>243.61802999999998</v>
      </c>
      <c r="W6" s="16">
        <v>5180.5</v>
      </c>
      <c r="X6" s="50">
        <v>23</v>
      </c>
      <c r="Y6" s="24"/>
      <c r="Z6" s="23"/>
      <c r="AA6" s="204"/>
      <c r="AB6" s="205"/>
      <c r="AC6" s="205"/>
      <c r="AD6" s="206"/>
      <c r="AE6" s="204"/>
      <c r="AF6" s="205"/>
      <c r="AG6" s="205"/>
      <c r="AH6" s="206"/>
      <c r="AI6" s="204"/>
      <c r="AJ6" s="205"/>
      <c r="AK6" s="205"/>
      <c r="AL6" s="206"/>
      <c r="AM6" s="7"/>
      <c r="AN6" s="8"/>
      <c r="AO6" s="8"/>
      <c r="AP6" s="10"/>
      <c r="AQ6" s="13"/>
      <c r="AR6" s="11"/>
      <c r="AS6" s="14"/>
      <c r="AT6" s="15"/>
      <c r="AU6" s="12"/>
      <c r="AV6" s="12"/>
      <c r="AW6" s="2"/>
      <c r="AX6" s="2"/>
    </row>
    <row r="7" spans="1:50" ht="15.75" thickBot="1" x14ac:dyDescent="0.3">
      <c r="A7" s="209">
        <v>5</v>
      </c>
      <c r="B7" s="193" t="s">
        <v>77</v>
      </c>
      <c r="C7" s="302">
        <v>122.5</v>
      </c>
      <c r="D7" s="162">
        <v>5</v>
      </c>
      <c r="E7" s="162">
        <v>1</v>
      </c>
      <c r="F7" s="163">
        <v>0.5</v>
      </c>
      <c r="G7" s="302">
        <v>155</v>
      </c>
      <c r="H7" s="162">
        <v>4</v>
      </c>
      <c r="I7" s="162">
        <v>3</v>
      </c>
      <c r="J7" s="163">
        <v>0.63</v>
      </c>
      <c r="K7" s="302">
        <v>180</v>
      </c>
      <c r="L7" s="162">
        <v>3</v>
      </c>
      <c r="M7" s="162">
        <v>3</v>
      </c>
      <c r="N7" s="163">
        <v>0.74</v>
      </c>
      <c r="O7" s="302">
        <v>190</v>
      </c>
      <c r="P7" s="162">
        <v>2</v>
      </c>
      <c r="Q7" s="162">
        <v>3</v>
      </c>
      <c r="R7" s="164">
        <v>0.78</v>
      </c>
      <c r="S7" s="120">
        <v>5232.5</v>
      </c>
      <c r="T7" s="48">
        <v>163.515625</v>
      </c>
      <c r="U7" s="49">
        <v>0.67</v>
      </c>
      <c r="V7" s="202">
        <v>244.83612014999997</v>
      </c>
      <c r="W7" s="16">
        <v>6687.2650000000003</v>
      </c>
      <c r="X7" s="50">
        <v>32</v>
      </c>
      <c r="Y7" s="24"/>
      <c r="Z7" s="23"/>
      <c r="AA7" s="204"/>
      <c r="AB7" s="205"/>
      <c r="AC7" s="205"/>
      <c r="AD7" s="206"/>
      <c r="AE7" s="204"/>
      <c r="AF7" s="205"/>
      <c r="AG7" s="205"/>
      <c r="AH7" s="206"/>
      <c r="AI7" s="204"/>
      <c r="AJ7" s="205"/>
      <c r="AK7" s="205"/>
      <c r="AL7" s="206"/>
      <c r="AM7" s="7"/>
      <c r="AN7" s="8"/>
      <c r="AO7" s="8"/>
      <c r="AP7" s="10"/>
      <c r="AQ7" s="13"/>
      <c r="AR7" s="11"/>
      <c r="AS7" s="14"/>
      <c r="AT7" s="15"/>
      <c r="AU7" s="12"/>
      <c r="AV7" s="12"/>
      <c r="AW7" s="2"/>
      <c r="AX7" s="2"/>
    </row>
    <row r="8" spans="1:50" ht="15.75" thickBot="1" x14ac:dyDescent="0.3">
      <c r="A8" s="209">
        <v>6</v>
      </c>
      <c r="B8" s="193" t="s">
        <v>77</v>
      </c>
      <c r="C8" s="302">
        <v>147.5</v>
      </c>
      <c r="D8" s="162">
        <v>4</v>
      </c>
      <c r="E8" s="162">
        <v>3</v>
      </c>
      <c r="F8" s="163">
        <v>0.6</v>
      </c>
      <c r="G8" s="302">
        <v>180</v>
      </c>
      <c r="H8" s="162">
        <v>3</v>
      </c>
      <c r="I8" s="162">
        <v>3</v>
      </c>
      <c r="J8" s="163">
        <v>0.73</v>
      </c>
      <c r="K8" s="302">
        <v>195</v>
      </c>
      <c r="L8" s="162">
        <v>2</v>
      </c>
      <c r="M8" s="162">
        <v>2</v>
      </c>
      <c r="N8" s="163">
        <v>0.79</v>
      </c>
      <c r="O8" s="302">
        <v>210</v>
      </c>
      <c r="P8" s="162">
        <v>1</v>
      </c>
      <c r="Q8" s="162">
        <v>2</v>
      </c>
      <c r="R8" s="164">
        <v>0.85</v>
      </c>
      <c r="S8" s="120">
        <v>4590</v>
      </c>
      <c r="T8" s="48">
        <v>170</v>
      </c>
      <c r="U8" s="49">
        <v>0.69</v>
      </c>
      <c r="V8" s="202">
        <v>246.06030075074997</v>
      </c>
      <c r="W8" s="16">
        <v>6392.1</v>
      </c>
      <c r="X8" s="50">
        <v>27</v>
      </c>
      <c r="Y8" s="24"/>
      <c r="Z8" s="23"/>
      <c r="AA8" s="204"/>
      <c r="AB8" s="205"/>
      <c r="AC8" s="205"/>
      <c r="AD8" s="206"/>
      <c r="AE8" s="204"/>
      <c r="AF8" s="205"/>
      <c r="AG8" s="205"/>
      <c r="AH8" s="206"/>
      <c r="AI8" s="204"/>
      <c r="AJ8" s="205"/>
      <c r="AK8" s="205"/>
      <c r="AL8" s="206"/>
      <c r="AM8" s="7"/>
      <c r="AN8" s="8"/>
      <c r="AO8" s="8"/>
      <c r="AP8" s="10"/>
      <c r="AQ8" s="13"/>
      <c r="AR8" s="11"/>
      <c r="AS8" s="14"/>
      <c r="AT8" s="15"/>
      <c r="AU8" s="12"/>
      <c r="AV8" s="12"/>
      <c r="AW8" s="2"/>
    </row>
    <row r="9" spans="1:50" ht="15.75" thickBot="1" x14ac:dyDescent="0.3">
      <c r="A9" s="209">
        <v>7</v>
      </c>
      <c r="B9" s="193" t="s">
        <v>77</v>
      </c>
      <c r="C9" s="302">
        <v>135</v>
      </c>
      <c r="D9" s="162">
        <v>5</v>
      </c>
      <c r="E9" s="162">
        <v>1</v>
      </c>
      <c r="F9" s="163">
        <v>0.55000000000000004</v>
      </c>
      <c r="G9" s="302">
        <v>152.5</v>
      </c>
      <c r="H9" s="162">
        <v>4</v>
      </c>
      <c r="I9" s="162">
        <v>4</v>
      </c>
      <c r="J9" s="163">
        <v>0.62</v>
      </c>
      <c r="K9" s="302">
        <v>165</v>
      </c>
      <c r="L9" s="162">
        <v>3</v>
      </c>
      <c r="M9" s="162">
        <v>4</v>
      </c>
      <c r="N9" s="163">
        <v>0.67</v>
      </c>
      <c r="O9" s="302">
        <v>180</v>
      </c>
      <c r="P9" s="162">
        <v>2</v>
      </c>
      <c r="Q9" s="162">
        <v>4</v>
      </c>
      <c r="R9" s="164">
        <v>0.73</v>
      </c>
      <c r="S9" s="120">
        <v>6535</v>
      </c>
      <c r="T9" s="48">
        <v>159.39024390243901</v>
      </c>
      <c r="U9" s="49">
        <v>0.64</v>
      </c>
      <c r="V9" s="202">
        <v>247.29060225450371</v>
      </c>
      <c r="W9" s="16">
        <v>6989.71</v>
      </c>
      <c r="X9" s="50">
        <v>41</v>
      </c>
      <c r="Y9" s="24"/>
      <c r="Z9" s="23"/>
      <c r="AA9" s="204"/>
      <c r="AB9" s="205"/>
      <c r="AC9" s="205"/>
      <c r="AD9" s="206"/>
      <c r="AE9" s="204"/>
      <c r="AF9" s="205"/>
      <c r="AG9" s="205"/>
      <c r="AH9" s="206"/>
      <c r="AI9" s="204"/>
      <c r="AJ9" s="205"/>
      <c r="AK9" s="205"/>
      <c r="AL9" s="206"/>
      <c r="AM9" s="7"/>
      <c r="AN9" s="8"/>
      <c r="AO9" s="8"/>
      <c r="AP9" s="10"/>
      <c r="AQ9" s="13"/>
      <c r="AR9" s="11"/>
      <c r="AS9" s="14"/>
      <c r="AT9" s="15"/>
      <c r="AU9" s="12"/>
      <c r="AV9" s="12"/>
      <c r="AW9" s="2"/>
    </row>
    <row r="10" spans="1:50" ht="15.75" thickBot="1" x14ac:dyDescent="0.3">
      <c r="A10" s="209">
        <v>8</v>
      </c>
      <c r="B10" s="193" t="s">
        <v>77</v>
      </c>
      <c r="C10" s="302">
        <v>130</v>
      </c>
      <c r="D10" s="162">
        <v>5</v>
      </c>
      <c r="E10" s="162">
        <v>1</v>
      </c>
      <c r="F10" s="163">
        <v>0.52</v>
      </c>
      <c r="G10" s="302">
        <v>150</v>
      </c>
      <c r="H10" s="162">
        <v>4</v>
      </c>
      <c r="I10" s="162">
        <v>1</v>
      </c>
      <c r="J10" s="163">
        <v>0.6</v>
      </c>
      <c r="K10" s="302">
        <v>182.5</v>
      </c>
      <c r="L10" s="162">
        <v>3</v>
      </c>
      <c r="M10" s="162">
        <v>5</v>
      </c>
      <c r="N10" s="163">
        <v>0.73</v>
      </c>
      <c r="O10" s="302">
        <v>192.5</v>
      </c>
      <c r="P10" s="162">
        <v>2</v>
      </c>
      <c r="Q10" s="162">
        <v>5</v>
      </c>
      <c r="R10" s="164">
        <v>0.77</v>
      </c>
      <c r="S10" s="120">
        <v>5912.5</v>
      </c>
      <c r="T10" s="48">
        <v>173.89705882352942</v>
      </c>
      <c r="U10" s="49">
        <v>0.7</v>
      </c>
      <c r="V10" s="202">
        <v>248.52705526577623</v>
      </c>
      <c r="W10" s="16">
        <v>8155.0625</v>
      </c>
      <c r="X10" s="50">
        <v>34</v>
      </c>
      <c r="Y10" s="24"/>
      <c r="Z10" s="23"/>
      <c r="AA10" s="204"/>
      <c r="AB10" s="205"/>
      <c r="AC10" s="205"/>
      <c r="AD10" s="206"/>
      <c r="AE10" s="204"/>
      <c r="AF10" s="205"/>
      <c r="AG10" s="205"/>
      <c r="AH10" s="206"/>
      <c r="AI10" s="204"/>
      <c r="AJ10" s="205"/>
      <c r="AK10" s="205"/>
      <c r="AL10" s="206"/>
      <c r="AM10" s="7"/>
      <c r="AN10" s="8"/>
      <c r="AO10" s="8"/>
      <c r="AP10" s="10"/>
      <c r="AQ10" s="13"/>
      <c r="AR10" s="11"/>
      <c r="AS10" s="14"/>
      <c r="AT10" s="15"/>
      <c r="AU10" s="12"/>
      <c r="AV10" s="12"/>
      <c r="AW10" s="2"/>
    </row>
    <row r="11" spans="1:50" ht="15.75" thickBot="1" x14ac:dyDescent="0.3">
      <c r="A11" s="209">
        <v>9</v>
      </c>
      <c r="B11" s="193" t="s">
        <v>77</v>
      </c>
      <c r="C11" s="302">
        <v>132.5</v>
      </c>
      <c r="D11" s="162">
        <v>4</v>
      </c>
      <c r="E11" s="162">
        <v>1</v>
      </c>
      <c r="F11" s="163">
        <v>0.53</v>
      </c>
      <c r="G11" s="302">
        <v>155</v>
      </c>
      <c r="H11" s="162">
        <v>3</v>
      </c>
      <c r="I11" s="162">
        <v>1</v>
      </c>
      <c r="J11" s="163">
        <v>0.62</v>
      </c>
      <c r="K11" s="302">
        <v>170</v>
      </c>
      <c r="L11" s="162">
        <v>2</v>
      </c>
      <c r="M11" s="162">
        <v>5</v>
      </c>
      <c r="N11" s="163">
        <v>0.68</v>
      </c>
      <c r="O11" s="302">
        <v>200</v>
      </c>
      <c r="P11" s="162">
        <v>1</v>
      </c>
      <c r="Q11" s="162">
        <v>4</v>
      </c>
      <c r="R11" s="164">
        <v>0.8</v>
      </c>
      <c r="S11" s="120">
        <v>3495</v>
      </c>
      <c r="T11" s="48">
        <v>166.42857142857142</v>
      </c>
      <c r="U11" s="49">
        <v>0.67</v>
      </c>
      <c r="V11" s="202">
        <v>249.76969054210511</v>
      </c>
      <c r="W11" s="16">
        <v>4327.2449999999999</v>
      </c>
      <c r="X11" s="50">
        <v>21</v>
      </c>
      <c r="Y11" s="24"/>
      <c r="Z11" s="23"/>
      <c r="AA11" s="204"/>
      <c r="AB11" s="205"/>
      <c r="AC11" s="205"/>
      <c r="AD11" s="206"/>
      <c r="AE11" s="204"/>
      <c r="AF11" s="205"/>
      <c r="AG11" s="205"/>
      <c r="AH11" s="206"/>
      <c r="AI11" s="204"/>
      <c r="AJ11" s="205"/>
      <c r="AK11" s="205"/>
      <c r="AL11" s="206"/>
      <c r="AM11" s="7"/>
      <c r="AN11" s="8"/>
      <c r="AO11" s="8"/>
      <c r="AP11" s="10"/>
      <c r="AQ11" s="13"/>
      <c r="AR11" s="11"/>
      <c r="AS11" s="14"/>
      <c r="AT11" s="15"/>
      <c r="AU11" s="12"/>
      <c r="AV11" s="12"/>
      <c r="AW11" s="2"/>
    </row>
    <row r="12" spans="1:50" ht="15.75" thickBot="1" x14ac:dyDescent="0.3">
      <c r="A12" s="209">
        <v>10</v>
      </c>
      <c r="B12" s="193" t="s">
        <v>77</v>
      </c>
      <c r="C12" s="302">
        <v>172.5</v>
      </c>
      <c r="D12" s="162">
        <v>4</v>
      </c>
      <c r="E12" s="162">
        <v>1</v>
      </c>
      <c r="F12" s="163">
        <v>0.69</v>
      </c>
      <c r="G12" s="302">
        <v>192.5</v>
      </c>
      <c r="H12" s="162">
        <v>3</v>
      </c>
      <c r="I12" s="162">
        <v>3</v>
      </c>
      <c r="J12" s="163">
        <v>0.77</v>
      </c>
      <c r="K12" s="302">
        <v>200</v>
      </c>
      <c r="L12" s="162">
        <v>2</v>
      </c>
      <c r="M12" s="162">
        <v>3</v>
      </c>
      <c r="N12" s="163">
        <v>0.8</v>
      </c>
      <c r="O12" s="302">
        <v>217.5</v>
      </c>
      <c r="P12" s="162">
        <v>1</v>
      </c>
      <c r="Q12" s="162">
        <v>3</v>
      </c>
      <c r="R12" s="164">
        <v>0.87</v>
      </c>
      <c r="S12" s="120">
        <v>4275</v>
      </c>
      <c r="T12" s="48">
        <v>194.31818181818181</v>
      </c>
      <c r="U12" s="49">
        <v>0.77</v>
      </c>
      <c r="V12" s="202">
        <v>251.01853899481563</v>
      </c>
      <c r="W12" s="16">
        <v>8069.2950000000001</v>
      </c>
      <c r="X12" s="50">
        <v>22</v>
      </c>
      <c r="Y12" s="24"/>
      <c r="Z12" s="23"/>
      <c r="AA12" s="204"/>
      <c r="AB12" s="205"/>
      <c r="AC12" s="205"/>
      <c r="AD12" s="206"/>
      <c r="AE12" s="204"/>
      <c r="AF12" s="205"/>
      <c r="AG12" s="205"/>
      <c r="AH12" s="206"/>
      <c r="AI12" s="204"/>
      <c r="AJ12" s="205"/>
      <c r="AK12" s="205"/>
      <c r="AL12" s="206"/>
      <c r="AM12" s="7"/>
      <c r="AN12" s="8"/>
      <c r="AO12" s="8"/>
      <c r="AP12" s="10"/>
      <c r="AQ12" s="13"/>
      <c r="AR12" s="11"/>
      <c r="AS12" s="14"/>
      <c r="AT12" s="15"/>
      <c r="AU12" s="12"/>
      <c r="AV12" s="12"/>
      <c r="AW12" s="2"/>
    </row>
    <row r="13" spans="1:50" ht="15.75" thickBot="1" x14ac:dyDescent="0.3">
      <c r="A13" s="209">
        <v>11</v>
      </c>
      <c r="B13" s="193" t="s">
        <v>77</v>
      </c>
      <c r="C13" s="302">
        <v>145</v>
      </c>
      <c r="D13" s="162">
        <v>4</v>
      </c>
      <c r="E13" s="162">
        <v>1</v>
      </c>
      <c r="F13" s="163">
        <v>0.56999999999999995</v>
      </c>
      <c r="G13" s="302">
        <v>165</v>
      </c>
      <c r="H13" s="162">
        <v>3</v>
      </c>
      <c r="I13" s="162">
        <v>2</v>
      </c>
      <c r="J13" s="163">
        <v>0.65</v>
      </c>
      <c r="K13" s="302">
        <v>180</v>
      </c>
      <c r="L13" s="162">
        <v>2</v>
      </c>
      <c r="M13" s="162">
        <v>3</v>
      </c>
      <c r="N13" s="163">
        <v>0.71</v>
      </c>
      <c r="O13" s="302">
        <v>190</v>
      </c>
      <c r="P13" s="162">
        <v>1</v>
      </c>
      <c r="Q13" s="162">
        <v>3</v>
      </c>
      <c r="R13" s="164">
        <v>0.75</v>
      </c>
      <c r="S13" s="120">
        <v>3220</v>
      </c>
      <c r="T13" s="48">
        <v>169.47368421052633</v>
      </c>
      <c r="U13" s="49">
        <v>0.67</v>
      </c>
      <c r="V13" s="202">
        <v>252.27363168978971</v>
      </c>
      <c r="W13" s="16">
        <v>3720.08</v>
      </c>
      <c r="X13" s="50">
        <v>19</v>
      </c>
      <c r="Y13" s="24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</row>
    <row r="14" spans="1:50" x14ac:dyDescent="0.25">
      <c r="A14" s="209">
        <v>12</v>
      </c>
      <c r="B14" s="193" t="s">
        <v>67</v>
      </c>
      <c r="C14" s="302" t="s">
        <v>36</v>
      </c>
      <c r="D14" s="162"/>
      <c r="E14" s="162"/>
      <c r="F14" s="163">
        <v>0</v>
      </c>
      <c r="G14" s="302" t="s">
        <v>36</v>
      </c>
      <c r="H14" s="162"/>
      <c r="I14" s="162"/>
      <c r="J14" s="163">
        <v>0</v>
      </c>
      <c r="K14" s="302" t="s">
        <v>36</v>
      </c>
      <c r="L14" s="162"/>
      <c r="M14" s="162"/>
      <c r="N14" s="163">
        <v>0</v>
      </c>
      <c r="O14" s="302" t="s">
        <v>36</v>
      </c>
      <c r="P14" s="162"/>
      <c r="Q14" s="162"/>
      <c r="R14" s="164">
        <v>0</v>
      </c>
      <c r="S14" s="120">
        <v>0</v>
      </c>
      <c r="T14" s="48">
        <v>0</v>
      </c>
      <c r="U14" s="49">
        <v>0</v>
      </c>
      <c r="V14" s="202">
        <v>253.53499984823867</v>
      </c>
      <c r="W14" s="16">
        <v>0</v>
      </c>
      <c r="X14" s="50">
        <v>0</v>
      </c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</row>
    <row r="15" spans="1:50" x14ac:dyDescent="0.25">
      <c r="A15" s="23"/>
      <c r="B15" s="23"/>
      <c r="C15" s="23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</row>
    <row r="16" spans="1:50" x14ac:dyDescent="0.25">
      <c r="A16" s="24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</row>
    <row r="17" spans="1:38" x14ac:dyDescent="0.25">
      <c r="A17" s="24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</row>
    <row r="18" spans="1:38" x14ac:dyDescent="0.25">
      <c r="A18" s="24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</row>
    <row r="19" spans="1:38" x14ac:dyDescent="0.25">
      <c r="A19" s="24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8"/>
      <c r="AH19" s="24"/>
      <c r="AI19" s="24"/>
      <c r="AJ19" s="24"/>
      <c r="AK19" s="24"/>
      <c r="AL19" s="24"/>
    </row>
    <row r="20" spans="1:38" x14ac:dyDescent="0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</row>
    <row r="21" spans="1:38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8"/>
      <c r="AG21" s="24"/>
      <c r="AH21" s="24"/>
      <c r="AI21" s="24"/>
      <c r="AJ21" s="24"/>
      <c r="AK21" s="24"/>
      <c r="AL21" s="24"/>
    </row>
    <row r="22" spans="1:38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</row>
    <row r="23" spans="1:38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</row>
    <row r="24" spans="1:38" x14ac:dyDescent="0.25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</row>
    <row r="25" spans="1:38" x14ac:dyDescent="0.25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</row>
    <row r="26" spans="1:38" x14ac:dyDescent="0.25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</row>
    <row r="27" spans="1:38" x14ac:dyDescent="0.25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</row>
    <row r="28" spans="1:38" x14ac:dyDescent="0.25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</row>
    <row r="29" spans="1:38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</row>
    <row r="30" spans="1:38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</row>
    <row r="31" spans="1:38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</row>
    <row r="32" spans="1:38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</row>
    <row r="33" spans="1:38" x14ac:dyDescent="0.25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</row>
    <row r="34" spans="1:38" x14ac:dyDescent="0.25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</row>
    <row r="35" spans="1:38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</row>
    <row r="36" spans="1:38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</row>
    <row r="37" spans="1:38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156"/>
      <c r="K37" s="23"/>
      <c r="L37" s="23"/>
      <c r="M37" s="23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</row>
    <row r="38" spans="1:38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156"/>
      <c r="K38" s="23"/>
      <c r="L38" s="23"/>
      <c r="M38" s="23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</row>
    <row r="39" spans="1:38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156"/>
      <c r="K39" s="23"/>
      <c r="L39" s="23"/>
      <c r="M39" s="23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</row>
    <row r="40" spans="1:38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3"/>
      <c r="K40" s="23"/>
      <c r="L40" s="23"/>
      <c r="M40" s="23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</row>
    <row r="41" spans="1:38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</row>
    <row r="42" spans="1:38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</row>
    <row r="43" spans="1:38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</row>
    <row r="44" spans="1:38" x14ac:dyDescent="0.25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</row>
    <row r="45" spans="1:38" x14ac:dyDescent="0.25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</row>
    <row r="46" spans="1:38" x14ac:dyDescent="0.25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</row>
    <row r="47" spans="1:38" x14ac:dyDescent="0.25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</row>
    <row r="48" spans="1:38" x14ac:dyDescent="0.25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</row>
  </sheetData>
  <mergeCells count="1">
    <mergeCell ref="A1:X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43"/>
  <sheetViews>
    <sheetView showGridLines="0" showRowColHeaders="0" tabSelected="1" zoomScale="80" zoomScaleNormal="80" workbookViewId="0">
      <selection activeCell="H26" sqref="H26"/>
    </sheetView>
  </sheetViews>
  <sheetFormatPr defaultRowHeight="15" x14ac:dyDescent="0.25"/>
  <cols>
    <col min="2" max="2" width="17.42578125" customWidth="1"/>
    <col min="3" max="3" width="25.140625" customWidth="1"/>
    <col min="4" max="4" width="28.42578125" customWidth="1"/>
    <col min="5" max="5" width="24" customWidth="1"/>
    <col min="8" max="8" width="10.140625" bestFit="1" customWidth="1"/>
    <col min="11" max="11" width="10.85546875" bestFit="1" customWidth="1"/>
    <col min="13" max="13" width="14.140625" customWidth="1"/>
  </cols>
  <sheetData>
    <row r="1" spans="1:19" x14ac:dyDescent="0.25">
      <c r="A1" s="210"/>
      <c r="B1" s="262" t="s">
        <v>35</v>
      </c>
      <c r="C1" s="154" t="s">
        <v>28</v>
      </c>
      <c r="D1" s="263" t="s">
        <v>25</v>
      </c>
      <c r="E1" s="154"/>
      <c r="F1" s="23"/>
      <c r="G1" s="23"/>
      <c r="H1" s="23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</row>
    <row r="2" spans="1:19" x14ac:dyDescent="0.25">
      <c r="A2" s="24"/>
      <c r="B2" s="329"/>
      <c r="C2" s="154" t="s">
        <v>27</v>
      </c>
      <c r="D2" s="263" t="s">
        <v>26</v>
      </c>
      <c r="E2" s="154"/>
      <c r="F2" s="23"/>
      <c r="G2" s="23"/>
      <c r="H2" s="23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</row>
    <row r="3" spans="1:19" x14ac:dyDescent="0.25">
      <c r="A3" s="24"/>
      <c r="B3" s="329"/>
      <c r="C3" s="154"/>
      <c r="D3" s="263"/>
      <c r="E3" s="23"/>
      <c r="F3" s="23"/>
      <c r="G3" s="23"/>
      <c r="H3" s="23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</row>
    <row r="4" spans="1:19" x14ac:dyDescent="0.25">
      <c r="A4" s="24"/>
      <c r="B4" s="264" t="s">
        <v>46</v>
      </c>
      <c r="C4" s="154"/>
      <c r="D4" s="263" t="s">
        <v>47</v>
      </c>
      <c r="E4" s="23"/>
      <c r="F4" s="23"/>
      <c r="G4" s="23"/>
      <c r="H4" s="23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</row>
    <row r="5" spans="1:19" ht="15.75" thickBot="1" x14ac:dyDescent="0.3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</row>
    <row r="6" spans="1:19" x14ac:dyDescent="0.25">
      <c r="A6" s="24"/>
      <c r="B6" s="265" t="s">
        <v>21</v>
      </c>
      <c r="C6" s="266" t="s">
        <v>37</v>
      </c>
      <c r="D6" s="267"/>
      <c r="E6" s="267"/>
      <c r="F6" s="267"/>
      <c r="G6" s="267"/>
      <c r="H6" s="267"/>
      <c r="I6" s="267"/>
      <c r="J6" s="268"/>
      <c r="K6" s="23"/>
      <c r="L6" s="23"/>
      <c r="M6" s="23"/>
      <c r="N6" s="24"/>
      <c r="O6" s="24"/>
      <c r="P6" s="24"/>
      <c r="Q6" s="24"/>
      <c r="R6" s="24"/>
      <c r="S6" s="24"/>
    </row>
    <row r="7" spans="1:19" x14ac:dyDescent="0.25">
      <c r="A7" s="24"/>
      <c r="B7" s="269" t="s">
        <v>20</v>
      </c>
      <c r="C7" s="270" t="s">
        <v>38</v>
      </c>
      <c r="D7" s="23"/>
      <c r="E7" s="23"/>
      <c r="F7" s="23"/>
      <c r="G7" s="23"/>
      <c r="H7" s="23"/>
      <c r="I7" s="23"/>
      <c r="J7" s="271"/>
      <c r="K7" s="23"/>
      <c r="L7" s="23"/>
      <c r="M7" s="23"/>
      <c r="N7" s="24"/>
      <c r="O7" s="24"/>
      <c r="P7" s="24"/>
      <c r="Q7" s="24"/>
      <c r="R7" s="24"/>
      <c r="S7" s="24"/>
    </row>
    <row r="8" spans="1:19" x14ac:dyDescent="0.25">
      <c r="A8" s="24"/>
      <c r="B8" s="269" t="s">
        <v>22</v>
      </c>
      <c r="C8" s="270" t="s">
        <v>39</v>
      </c>
      <c r="D8" s="23"/>
      <c r="E8" s="23"/>
      <c r="F8" s="23"/>
      <c r="G8" s="23"/>
      <c r="H8" s="23"/>
      <c r="I8" s="23"/>
      <c r="J8" s="271"/>
      <c r="K8" s="23"/>
      <c r="L8" s="23"/>
      <c r="M8" s="23"/>
      <c r="N8" s="24"/>
      <c r="O8" s="24"/>
      <c r="P8" s="24"/>
      <c r="Q8" s="24"/>
      <c r="R8" s="24"/>
      <c r="S8" s="24"/>
    </row>
    <row r="9" spans="1:19" ht="15.75" thickBot="1" x14ac:dyDescent="0.3">
      <c r="A9" s="24"/>
      <c r="B9" s="269"/>
      <c r="C9" s="270"/>
      <c r="D9" s="23"/>
      <c r="E9" s="23"/>
      <c r="F9" s="23"/>
      <c r="G9" s="23"/>
      <c r="H9" s="23"/>
      <c r="I9" s="23"/>
      <c r="J9" s="271"/>
      <c r="K9" s="23"/>
      <c r="L9" s="23"/>
      <c r="M9" s="23"/>
      <c r="N9" s="27"/>
      <c r="O9" s="24"/>
      <c r="P9" s="24"/>
      <c r="Q9" s="24"/>
      <c r="R9" s="24"/>
      <c r="S9" s="24"/>
    </row>
    <row r="10" spans="1:19" x14ac:dyDescent="0.25">
      <c r="A10" s="24"/>
      <c r="B10" s="266" t="s">
        <v>57</v>
      </c>
      <c r="C10" s="267"/>
      <c r="D10" s="267"/>
      <c r="E10" s="267"/>
      <c r="F10" s="267"/>
      <c r="G10" s="267"/>
      <c r="H10" s="267"/>
      <c r="I10" s="267"/>
      <c r="J10" s="268"/>
      <c r="K10" s="23"/>
      <c r="L10" s="23"/>
      <c r="M10" s="23"/>
      <c r="N10" s="27"/>
      <c r="O10" s="24"/>
      <c r="P10" s="24"/>
      <c r="Q10" s="24"/>
      <c r="R10" s="24"/>
      <c r="S10" s="24"/>
    </row>
    <row r="11" spans="1:19" x14ac:dyDescent="0.25">
      <c r="A11" s="24"/>
      <c r="B11" s="270" t="s">
        <v>50</v>
      </c>
      <c r="C11" s="23"/>
      <c r="D11" s="23"/>
      <c r="E11" s="23"/>
      <c r="F11" s="23"/>
      <c r="G11" s="23"/>
      <c r="H11" s="23"/>
      <c r="I11" s="23"/>
      <c r="J11" s="271"/>
      <c r="K11" s="23"/>
      <c r="L11" s="23"/>
      <c r="M11" s="23"/>
      <c r="N11" s="27"/>
      <c r="O11" s="24"/>
      <c r="P11" s="24"/>
      <c r="Q11" s="24"/>
      <c r="R11" s="24"/>
      <c r="S11" s="24"/>
    </row>
    <row r="12" spans="1:19" x14ac:dyDescent="0.25">
      <c r="A12" s="24"/>
      <c r="B12" s="270" t="s">
        <v>56</v>
      </c>
      <c r="C12" s="23"/>
      <c r="D12" s="23"/>
      <c r="E12" s="23"/>
      <c r="F12" s="23"/>
      <c r="G12" s="23"/>
      <c r="H12" s="23"/>
      <c r="I12" s="23"/>
      <c r="J12" s="271"/>
      <c r="K12" s="23"/>
      <c r="L12" s="23"/>
      <c r="M12" s="23"/>
      <c r="N12" s="27"/>
      <c r="O12" s="24"/>
      <c r="P12" s="24"/>
      <c r="Q12" s="24"/>
      <c r="R12" s="24"/>
      <c r="S12" s="24"/>
    </row>
    <row r="13" spans="1:19" x14ac:dyDescent="0.25">
      <c r="A13" s="211"/>
      <c r="B13" s="270" t="s">
        <v>51</v>
      </c>
      <c r="C13" s="23"/>
      <c r="D13" s="23"/>
      <c r="E13" s="23"/>
      <c r="F13" s="23"/>
      <c r="G13" s="23"/>
      <c r="H13" s="23"/>
      <c r="I13" s="23"/>
      <c r="J13" s="271"/>
      <c r="K13" s="23"/>
      <c r="L13" s="23"/>
      <c r="M13" s="23"/>
      <c r="N13" s="27"/>
      <c r="O13" s="24"/>
      <c r="P13" s="24"/>
      <c r="Q13" s="24"/>
      <c r="R13" s="24"/>
      <c r="S13" s="24"/>
    </row>
    <row r="14" spans="1:19" x14ac:dyDescent="0.25">
      <c r="A14" s="24"/>
      <c r="B14" s="272" t="s">
        <v>52</v>
      </c>
      <c r="C14" s="23"/>
      <c r="D14" s="23"/>
      <c r="E14" s="23"/>
      <c r="F14" s="23"/>
      <c r="G14" s="23"/>
      <c r="H14" s="23"/>
      <c r="I14" s="23"/>
      <c r="J14" s="283"/>
      <c r="K14" s="23"/>
      <c r="L14" s="23"/>
      <c r="M14" s="23"/>
      <c r="N14" s="27"/>
      <c r="O14" s="24"/>
      <c r="P14" s="24"/>
      <c r="Q14" s="24"/>
      <c r="R14" s="24"/>
      <c r="S14" s="24"/>
    </row>
    <row r="15" spans="1:19" x14ac:dyDescent="0.25">
      <c r="A15" s="24"/>
      <c r="B15" s="270" t="s">
        <v>53</v>
      </c>
      <c r="C15" s="23"/>
      <c r="D15" s="23"/>
      <c r="E15" s="23"/>
      <c r="F15" s="23"/>
      <c r="G15" s="23"/>
      <c r="H15" s="23"/>
      <c r="I15" s="23"/>
      <c r="J15" s="271"/>
      <c r="K15" s="23"/>
      <c r="L15" s="23"/>
      <c r="M15" s="23"/>
      <c r="N15" s="27"/>
      <c r="O15" s="24"/>
      <c r="P15" s="24"/>
      <c r="Q15" s="24"/>
      <c r="R15" s="24"/>
      <c r="S15" s="24"/>
    </row>
    <row r="16" spans="1:19" x14ac:dyDescent="0.25">
      <c r="A16" s="24"/>
      <c r="B16" s="272" t="s">
        <v>54</v>
      </c>
      <c r="C16" s="23"/>
      <c r="D16" s="23"/>
      <c r="E16" s="23"/>
      <c r="F16" s="23"/>
      <c r="G16" s="23"/>
      <c r="H16" s="23"/>
      <c r="I16" s="23"/>
      <c r="J16" s="271"/>
      <c r="K16" s="23"/>
      <c r="L16" s="23"/>
      <c r="M16" s="23"/>
      <c r="N16" s="27"/>
      <c r="O16" s="24"/>
      <c r="P16" s="24"/>
      <c r="Q16" s="24"/>
      <c r="R16" s="24"/>
      <c r="S16" s="24"/>
    </row>
    <row r="17" spans="1:19" ht="15.75" thickBot="1" x14ac:dyDescent="0.3">
      <c r="A17" s="24"/>
      <c r="B17" s="259" t="s">
        <v>55</v>
      </c>
      <c r="C17" s="274"/>
      <c r="D17" s="274"/>
      <c r="E17" s="274"/>
      <c r="F17" s="274"/>
      <c r="G17" s="274"/>
      <c r="H17" s="275"/>
      <c r="I17" s="274"/>
      <c r="J17" s="276"/>
      <c r="K17" s="28"/>
      <c r="L17" s="28"/>
      <c r="M17" s="28"/>
      <c r="N17" s="24"/>
      <c r="O17" s="24"/>
      <c r="P17" s="24"/>
      <c r="Q17" s="24"/>
      <c r="R17" s="24"/>
      <c r="S17" s="24"/>
    </row>
    <row r="18" spans="1:19" x14ac:dyDescent="0.25">
      <c r="A18" s="24"/>
      <c r="B18" s="28"/>
      <c r="C18" s="28"/>
      <c r="D18" s="28"/>
      <c r="E18" s="28"/>
      <c r="F18" s="28"/>
      <c r="G18" s="28"/>
      <c r="H18" s="273"/>
      <c r="I18" s="28"/>
      <c r="J18" s="28"/>
      <c r="K18" s="28"/>
      <c r="L18" s="28"/>
      <c r="M18" s="28"/>
      <c r="N18" s="24"/>
      <c r="O18" s="24"/>
      <c r="P18" s="24"/>
      <c r="Q18" s="24"/>
      <c r="R18" s="24"/>
      <c r="S18" s="24"/>
    </row>
    <row r="19" spans="1:19" x14ac:dyDescent="0.25">
      <c r="A19" s="24"/>
      <c r="B19" s="24"/>
      <c r="C19" s="24" t="s">
        <v>40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</row>
    <row r="20" spans="1:19" x14ac:dyDescent="0.25">
      <c r="A20" s="24"/>
      <c r="B20" s="24"/>
      <c r="C20" s="24" t="s">
        <v>17</v>
      </c>
      <c r="D20" s="24"/>
      <c r="E20" s="24"/>
      <c r="F20" s="24"/>
      <c r="G20" s="24"/>
      <c r="H20" s="212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</row>
    <row r="21" spans="1:19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12"/>
      <c r="L21" s="24"/>
      <c r="M21" s="24"/>
      <c r="N21" s="24"/>
      <c r="O21" s="24"/>
      <c r="P21" s="24"/>
      <c r="Q21" s="24"/>
      <c r="R21" s="24"/>
      <c r="S21" s="24"/>
    </row>
    <row r="22" spans="1:19" x14ac:dyDescent="0.25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</row>
    <row r="23" spans="1:19" x14ac:dyDescent="0.25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</row>
    <row r="24" spans="1:19" x14ac:dyDescent="0.25">
      <c r="A24" s="24"/>
      <c r="B24" s="210" t="s">
        <v>41</v>
      </c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</row>
    <row r="25" spans="1:19" x14ac:dyDescent="0.25">
      <c r="A25" s="24"/>
      <c r="B25" s="24" t="s">
        <v>42</v>
      </c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</row>
    <row r="26" spans="1:19" x14ac:dyDescent="0.25">
      <c r="A26" s="24"/>
      <c r="B26" s="24" t="s">
        <v>43</v>
      </c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</row>
    <row r="27" spans="1:19" x14ac:dyDescent="0.25">
      <c r="A27" s="24"/>
      <c r="B27" s="24" t="s">
        <v>44</v>
      </c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</row>
    <row r="28" spans="1:19" x14ac:dyDescent="0.25">
      <c r="A28" s="24"/>
      <c r="B28" s="24" t="s">
        <v>49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</row>
    <row r="29" spans="1:19" x14ac:dyDescent="0.25">
      <c r="A29" s="24"/>
      <c r="B29" s="24" t="s">
        <v>45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</row>
    <row r="30" spans="1:19" x14ac:dyDescent="0.25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19" x14ac:dyDescent="0.25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</row>
    <row r="32" spans="1:19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</row>
    <row r="33" spans="1:19" ht="15.75" thickBot="1" x14ac:dyDescent="0.3">
      <c r="A33" s="24"/>
      <c r="B33" s="24" t="s">
        <v>58</v>
      </c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</row>
    <row r="34" spans="1:19" ht="36.75" customHeight="1" x14ac:dyDescent="0.25">
      <c r="A34" s="24"/>
      <c r="B34" s="277" t="s">
        <v>59</v>
      </c>
      <c r="C34" s="278" t="s">
        <v>60</v>
      </c>
      <c r="D34" s="278" t="s">
        <v>61</v>
      </c>
      <c r="E34" s="279" t="s">
        <v>62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</row>
    <row r="35" spans="1:19" ht="22.5" customHeight="1" thickBot="1" x14ac:dyDescent="0.3">
      <c r="A35" s="24"/>
      <c r="B35" s="280" t="s">
        <v>63</v>
      </c>
      <c r="C35" s="281" t="s">
        <v>64</v>
      </c>
      <c r="D35" s="281" t="s">
        <v>65</v>
      </c>
      <c r="E35" s="282" t="s">
        <v>66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</row>
    <row r="36" spans="1:19" x14ac:dyDescent="0.25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</row>
    <row r="37" spans="1:19" x14ac:dyDescent="0.25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</row>
    <row r="38" spans="1:19" x14ac:dyDescent="0.25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</row>
    <row r="39" spans="1:19" x14ac:dyDescent="0.25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</row>
    <row r="40" spans="1:19" x14ac:dyDescent="0.25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</row>
    <row r="41" spans="1:19" x14ac:dyDescent="0.25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</row>
    <row r="42" spans="1:19" x14ac:dyDescent="0.25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</row>
    <row r="43" spans="1:19" x14ac:dyDescent="0.25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</row>
  </sheetData>
  <sheetProtection password="DB79" sheet="1" objects="1" scenarios="1"/>
  <mergeCells count="1">
    <mergeCell ref="B2:B3"/>
  </mergeCells>
  <hyperlinks>
    <hyperlink ref="D1" r:id="rId1"/>
    <hyperlink ref="D2" r:id="rId2"/>
    <hyperlink ref="D4" r:id="rId3"/>
  </hyperlinks>
  <pageMargins left="0.7" right="0.7" top="0.75" bottom="0.75" header="0.3" footer="0.3"/>
  <pageSetup paperSize="9" orientation="portrait" horizontalDpi="300" verticalDpi="300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F</vt:lpstr>
      <vt:lpstr>Цикл</vt:lpstr>
      <vt:lpstr>Упражнение</vt:lpstr>
      <vt:lpstr>Справка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Dima</dc:creator>
  <cp:lastModifiedBy>Дмитрий Головинский</cp:lastModifiedBy>
  <dcterms:created xsi:type="dcterms:W3CDTF">2014-03-23T10:39:48Z</dcterms:created>
  <dcterms:modified xsi:type="dcterms:W3CDTF">2015-07-20T16:57:20Z</dcterms:modified>
</cp:coreProperties>
</file>